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mc:AlternateContent xmlns:mc="http://schemas.openxmlformats.org/markup-compatibility/2006">
    <mc:Choice Requires="x15">
      <x15ac:absPath xmlns:x15ac="http://schemas.microsoft.com/office/spreadsheetml/2010/11/ac" url="C:\Users\monica.ballen\Documents\2020\CCE 2020\WEB\"/>
    </mc:Choice>
  </mc:AlternateContent>
  <xr:revisionPtr revIDLastSave="0" documentId="13_ncr:1_{4B9A58F3-0203-4084-B918-BDE9E432394C}" xr6:coauthVersionLast="45" xr6:coauthVersionMax="45" xr10:uidLastSave="{00000000-0000-0000-0000-000000000000}"/>
  <bookViews>
    <workbookView xWindow="-120" yWindow="-120" windowWidth="20730" windowHeight="11160" xr2:uid="{00000000-000D-0000-FFFF-FFFF00000000}"/>
  </bookViews>
  <sheets>
    <sheet name="Seguimiento PAAC 2020-1" sheetId="2" r:id="rId1"/>
    <sheet name="Seguimiento MRC 2020-1" sheetId="5" r:id="rId2"/>
    <sheet name=" Seguimiento MRC 2020-1 V1"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'Seguimiento MRC 2020-1'!$R$1:$R$49</definedName>
    <definedName name="_xlnm._FilterDatabase" localSheetId="0" hidden="1">'Seguimiento PAAC 2020-1'!$AF$1:$AF$70</definedName>
    <definedName name="APLICACIÓN" localSheetId="1">'[1]Listas Nuevas'!$R$2:$R$4</definedName>
    <definedName name="_xlnm.Print_Area" localSheetId="0">'Seguimiento PAAC 2020-1'!$A$1:$AH$70</definedName>
    <definedName name="CID" localSheetId="1">'[1]Listas Nuevas'!$AM$3:$AM$9</definedName>
    <definedName name="Contexto_Externo" localSheetId="1">'[1]Listas Nuevas'!$A$2:$A$7</definedName>
    <definedName name="Contexto_Externo">'[2]Listas Nuevas'!$A$2:$A$7</definedName>
    <definedName name="Contexto_Interno" localSheetId="1">'[1]Listas Nuevas'!$B$2:$B$7</definedName>
    <definedName name="Contexto_Interno">'[2]Listas Nuevas'!$B$2:$B$7</definedName>
    <definedName name="Contexto_Proceso" localSheetId="1">'[1]Listas Nuevas'!$C$2:$C$8</definedName>
    <definedName name="Contexto_Proceso">'[2]Listas Nuevas'!$C$2:$C$8</definedName>
    <definedName name="EJECUCIÓN" localSheetId="1">'[1]Listas Nuevas'!$T$2:$T$4</definedName>
    <definedName name="FRECUENCIA" localSheetId="1">'[1]Listas Nuevas'!$L$2:$L$6</definedName>
    <definedName name="PROCESO" localSheetId="1">'[1]Listas Nuevas'!$AR$3:$AR$20</definedName>
    <definedName name="PROCESO">'[2]Listas Nuevas'!$AR$3:$AR$20</definedName>
    <definedName name="Riesgo_de_Corrupción" localSheetId="1">'[1]Listas Nuevas'!$H$10:$J$10</definedName>
    <definedName name="Riesgo_General" localSheetId="1">'[1]Listas Nuevas'!$F$11:$J$11</definedName>
    <definedName name="TIPO_CONTROL" localSheetId="1">'[1]Listas Nuevas'!$P$2:$P$3</definedName>
    <definedName name="TIPO_RIESGO" localSheetId="1">'[1]Listas Nuevas'!#REF!</definedName>
    <definedName name="TIPO_RIESGO">'[2]Listas Nuevas'!#REF!</definedName>
    <definedName name="TIPOLOGÍA" localSheetId="1">'[1]Listas Nuevas'!$E$2:$E$11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64" i="2" l="1"/>
  <c r="AB64" i="2" s="1"/>
  <c r="AD48" i="5" l="1"/>
  <c r="AE48" i="5" s="1"/>
  <c r="AD47" i="5"/>
  <c r="AE47" i="5" s="1"/>
  <c r="AG47" i="5" s="1"/>
  <c r="AH47" i="5" s="1"/>
  <c r="AD46" i="5"/>
  <c r="AE46" i="5" s="1"/>
  <c r="AG46" i="5" s="1"/>
  <c r="AH46" i="5" s="1"/>
  <c r="AQ45" i="5"/>
  <c r="AN45" i="5"/>
  <c r="AL45" i="5"/>
  <c r="AD45" i="5"/>
  <c r="AE45" i="5" s="1"/>
  <c r="K45" i="5"/>
  <c r="M45" i="5" s="1"/>
  <c r="AD44" i="5"/>
  <c r="AE44" i="5" s="1"/>
  <c r="AG44" i="5" s="1"/>
  <c r="AH44" i="5" s="1"/>
  <c r="AD43" i="5"/>
  <c r="AE43" i="5" s="1"/>
  <c r="AD42" i="5"/>
  <c r="AE42" i="5" s="1"/>
  <c r="AD41" i="5"/>
  <c r="AE41" i="5" s="1"/>
  <c r="AI41" i="5" s="1"/>
  <c r="AD40" i="5"/>
  <c r="AE40" i="5" s="1"/>
  <c r="AG40" i="5" s="1"/>
  <c r="AH40" i="5" s="1"/>
  <c r="AQ39" i="5"/>
  <c r="AN39" i="5"/>
  <c r="AL39" i="5"/>
  <c r="AD39" i="5"/>
  <c r="AE39" i="5" s="1"/>
  <c r="AG39" i="5" s="1"/>
  <c r="AH39" i="5" s="1"/>
  <c r="K39" i="5"/>
  <c r="M39" i="5" s="1"/>
  <c r="M38" i="5"/>
  <c r="AQ36" i="5"/>
  <c r="AN36" i="5"/>
  <c r="AL36" i="5"/>
  <c r="AD36" i="5"/>
  <c r="AE36" i="5" s="1"/>
  <c r="AI36" i="5" s="1"/>
  <c r="K36" i="5"/>
  <c r="M36" i="5" s="1"/>
  <c r="AQ32" i="5"/>
  <c r="AN32" i="5"/>
  <c r="AL32" i="5"/>
  <c r="AD32" i="5"/>
  <c r="AE32" i="5" s="1"/>
  <c r="AG32" i="5" s="1"/>
  <c r="AH32" i="5" s="1"/>
  <c r="K32" i="5"/>
  <c r="M32" i="5" s="1"/>
  <c r="AQ31" i="5"/>
  <c r="AN31" i="5"/>
  <c r="AL31" i="5"/>
  <c r="AD31" i="5"/>
  <c r="AE31" i="5" s="1"/>
  <c r="K31" i="5"/>
  <c r="M31" i="5" s="1"/>
  <c r="AN30" i="5"/>
  <c r="AL30" i="5"/>
  <c r="AD30" i="5"/>
  <c r="AE30" i="5" s="1"/>
  <c r="AG30" i="5" s="1"/>
  <c r="AH30" i="5" s="1"/>
  <c r="AN29" i="5"/>
  <c r="AL29" i="5"/>
  <c r="AD29" i="5"/>
  <c r="AE29" i="5" s="1"/>
  <c r="AQ28" i="5"/>
  <c r="AN28" i="5"/>
  <c r="AL28" i="5"/>
  <c r="AD28" i="5"/>
  <c r="AE28" i="5" s="1"/>
  <c r="AI28" i="5" s="1"/>
  <c r="K28" i="5"/>
  <c r="M28" i="5" s="1"/>
  <c r="AD27" i="5"/>
  <c r="AE27" i="5" s="1"/>
  <c r="AI27" i="5" s="1"/>
  <c r="AD26" i="5"/>
  <c r="AE26" i="5" s="1"/>
  <c r="AQ25" i="5"/>
  <c r="AN25" i="5"/>
  <c r="AL25" i="5"/>
  <c r="AD25" i="5"/>
  <c r="AE25" i="5" s="1"/>
  <c r="AI25" i="5" s="1"/>
  <c r="K25" i="5"/>
  <c r="M25" i="5" s="1"/>
  <c r="AD24" i="5"/>
  <c r="AE24" i="5" s="1"/>
  <c r="AI24" i="5" s="1"/>
  <c r="AQ23" i="5"/>
  <c r="AN23" i="5"/>
  <c r="AL23" i="5"/>
  <c r="AD23" i="5"/>
  <c r="AE23" i="5" s="1"/>
  <c r="AI23" i="5" s="1"/>
  <c r="K23" i="5"/>
  <c r="M23" i="5" s="1"/>
  <c r="AD22" i="5"/>
  <c r="AE22" i="5" s="1"/>
  <c r="AG22" i="5" s="1"/>
  <c r="AH22" i="5" s="1"/>
  <c r="AQ21" i="5"/>
  <c r="AN21" i="5"/>
  <c r="AL21" i="5"/>
  <c r="AD21" i="5"/>
  <c r="AE21" i="5" s="1"/>
  <c r="K21" i="5"/>
  <c r="M21" i="5" s="1"/>
  <c r="AD20" i="5"/>
  <c r="AE20" i="5" s="1"/>
  <c r="AG20" i="5" s="1"/>
  <c r="AH20" i="5" s="1"/>
  <c r="AD19" i="5"/>
  <c r="AE19" i="5" s="1"/>
  <c r="AQ18" i="5"/>
  <c r="AN18" i="5"/>
  <c r="AL18" i="5"/>
  <c r="AD18" i="5"/>
  <c r="AE18" i="5" s="1"/>
  <c r="AG18" i="5" s="1"/>
  <c r="AH18" i="5" s="1"/>
  <c r="K18" i="5"/>
  <c r="M18" i="5" s="1"/>
  <c r="AQ17" i="5"/>
  <c r="AD17" i="5"/>
  <c r="AE17" i="5" s="1"/>
  <c r="K17" i="5"/>
  <c r="M17" i="5" s="1"/>
  <c r="AQ16" i="5"/>
  <c r="AD16" i="5"/>
  <c r="AE16" i="5" s="1"/>
  <c r="AG16" i="5" s="1"/>
  <c r="AH16" i="5" s="1"/>
  <c r="K16" i="5"/>
  <c r="M16" i="5" s="1"/>
  <c r="AD15" i="5"/>
  <c r="AE15" i="5" s="1"/>
  <c r="AG15" i="5" s="1"/>
  <c r="AH15" i="5" s="1"/>
  <c r="AQ14" i="5"/>
  <c r="AD14" i="5"/>
  <c r="AE14" i="5" s="1"/>
  <c r="K14" i="5"/>
  <c r="M14" i="5" s="1"/>
  <c r="AQ13" i="5"/>
  <c r="AN13" i="5"/>
  <c r="AL13" i="5"/>
  <c r="AD13" i="5"/>
  <c r="AE13" i="5" s="1"/>
  <c r="AG13" i="5" s="1"/>
  <c r="AH13" i="5" s="1"/>
  <c r="K13" i="5"/>
  <c r="M13" i="5" s="1"/>
  <c r="AD12" i="5"/>
  <c r="AE12" i="5" s="1"/>
  <c r="AQ11" i="5"/>
  <c r="AN11" i="5"/>
  <c r="AL11" i="5"/>
  <c r="AD11" i="5"/>
  <c r="AE11" i="5" s="1"/>
  <c r="K11" i="5"/>
  <c r="M11" i="5" s="1"/>
  <c r="AD10" i="5"/>
  <c r="AE10" i="5" s="1"/>
  <c r="AI10" i="5" s="1"/>
  <c r="AD9" i="5"/>
  <c r="AE9" i="5" s="1"/>
  <c r="AI9" i="5" s="1"/>
  <c r="AQ8" i="5"/>
  <c r="AN8" i="5"/>
  <c r="AL8" i="5"/>
  <c r="AD8" i="5"/>
  <c r="AE8" i="5" s="1"/>
  <c r="K8" i="5"/>
  <c r="M8" i="5" s="1"/>
  <c r="AQ7" i="5"/>
  <c r="AN7" i="5"/>
  <c r="AL7" i="5"/>
  <c r="AD7" i="5"/>
  <c r="AE7" i="5" s="1"/>
  <c r="K7" i="5"/>
  <c r="M7" i="5" s="1"/>
  <c r="AQ6" i="5"/>
  <c r="AN6" i="5"/>
  <c r="AL6" i="5"/>
  <c r="AD6" i="5"/>
  <c r="AE6" i="5" s="1"/>
  <c r="AI6" i="5" s="1"/>
  <c r="K6" i="5"/>
  <c r="M6" i="5" s="1"/>
  <c r="AQ5" i="5"/>
  <c r="AD5" i="5"/>
  <c r="AE5" i="5" s="1"/>
  <c r="AI5" i="5" s="1"/>
  <c r="K5" i="5"/>
  <c r="M5" i="5" s="1"/>
  <c r="AJ5" i="5" l="1"/>
  <c r="AN5" i="5" s="1"/>
  <c r="AI42" i="5"/>
  <c r="AG42" i="5"/>
  <c r="AH42" i="5" s="1"/>
  <c r="AI11" i="5"/>
  <c r="AG11" i="5"/>
  <c r="AH11" i="5" s="1"/>
  <c r="AI47" i="5"/>
  <c r="AI13" i="5"/>
  <c r="AG25" i="5"/>
  <c r="AH25" i="5" s="1"/>
  <c r="AI12" i="5"/>
  <c r="AG12" i="5"/>
  <c r="AH12" i="5" s="1"/>
  <c r="AI8" i="5"/>
  <c r="AG8" i="5"/>
  <c r="AH8" i="5" s="1"/>
  <c r="AI14" i="5"/>
  <c r="AG14" i="5"/>
  <c r="AH14" i="5" s="1"/>
  <c r="AI26" i="5"/>
  <c r="AG26" i="5"/>
  <c r="AH26" i="5" s="1"/>
  <c r="AI29" i="5"/>
  <c r="AG29" i="5"/>
  <c r="AH29" i="5" s="1"/>
  <c r="AI31" i="5"/>
  <c r="AG31" i="5"/>
  <c r="AH31" i="5" s="1"/>
  <c r="AI48" i="5"/>
  <c r="AG48" i="5"/>
  <c r="AH48" i="5" s="1"/>
  <c r="AG28" i="5"/>
  <c r="AH28" i="5" s="1"/>
  <c r="AI30" i="5"/>
  <c r="AG36" i="5"/>
  <c r="AH36" i="5" s="1"/>
  <c r="AG41" i="5"/>
  <c r="AH41" i="5" s="1"/>
  <c r="AG6" i="5"/>
  <c r="AH6" i="5" s="1"/>
  <c r="AG9" i="5"/>
  <c r="AH9" i="5" s="1"/>
  <c r="AI15" i="5"/>
  <c r="AI40" i="5"/>
  <c r="AG17" i="5"/>
  <c r="AH17" i="5" s="1"/>
  <c r="AI17" i="5"/>
  <c r="AG19" i="5"/>
  <c r="AH19" i="5" s="1"/>
  <c r="AI19" i="5"/>
  <c r="AG21" i="5"/>
  <c r="AH21" i="5" s="1"/>
  <c r="AI21" i="5"/>
  <c r="AG7" i="5"/>
  <c r="AH7" i="5" s="1"/>
  <c r="AI7" i="5"/>
  <c r="AG43" i="5"/>
  <c r="AH43" i="5" s="1"/>
  <c r="AI43" i="5"/>
  <c r="AG45" i="5"/>
  <c r="AH45" i="5" s="1"/>
  <c r="AI45" i="5"/>
  <c r="AL5" i="5"/>
  <c r="AI18" i="5"/>
  <c r="AI22" i="5"/>
  <c r="AG23" i="5"/>
  <c r="AH23" i="5" s="1"/>
  <c r="AI46" i="5"/>
  <c r="AI20" i="5"/>
  <c r="AI44" i="5"/>
  <c r="AI16" i="5"/>
  <c r="AI32" i="5"/>
  <c r="AG5" i="5"/>
  <c r="AH5" i="5" s="1"/>
  <c r="AG10" i="5"/>
  <c r="AH10" i="5" s="1"/>
  <c r="AG24" i="5"/>
  <c r="AH24" i="5" s="1"/>
  <c r="AG27" i="5"/>
  <c r="AH27" i="5" s="1"/>
  <c r="AI39" i="5"/>
  <c r="Z57" i="2" l="1"/>
  <c r="Z54" i="2"/>
  <c r="Z47" i="2"/>
  <c r="Z22" i="2"/>
  <c r="AB22" i="2" s="1"/>
  <c r="Z24" i="2"/>
  <c r="Z29" i="2"/>
  <c r="Z32" i="2"/>
  <c r="Z35" i="2"/>
  <c r="AB24" i="2" l="1"/>
  <c r="Z13" i="2"/>
  <c r="Z19" i="2" l="1"/>
  <c r="Z41" i="2"/>
  <c r="Z38" i="2"/>
  <c r="Z60" i="2"/>
  <c r="Z51" i="2"/>
  <c r="Z45" i="2"/>
  <c r="Z49" i="2"/>
  <c r="Z17" i="2"/>
  <c r="Z9" i="2"/>
  <c r="AB9" i="2" s="1"/>
  <c r="Z11" i="2"/>
  <c r="Z62" i="2"/>
  <c r="AB38" i="2" l="1"/>
  <c r="AD9" i="2" s="1"/>
  <c r="AB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Jonathan Puerto Chaparro (OAP)</author>
    <author>Luis Alejandro Ruiz Alonso</author>
    <author>Martin Jonathan Puerto Chaparro</author>
    <author>Admon</author>
  </authors>
  <commentList>
    <comment ref="J3" authorId="0" shapeId="0" xr:uid="{00000000-0006-0000-0100-000001000000}">
      <text>
        <r>
          <rPr>
            <sz val="8"/>
            <color indexed="81"/>
            <rFont val="Tahoma"/>
            <family val="2"/>
          </rPr>
          <t>Busca establecer la probabilidad de ocurrencia del riesgo y sus 
consecuencias o impacto, con el fin de estimar la zona de riesgo inicial 
(RIESGO INHERENTE).</t>
        </r>
        <r>
          <rPr>
            <sz val="9"/>
            <color indexed="81"/>
            <rFont val="Tahoma"/>
            <family val="2"/>
          </rPr>
          <t xml:space="preserve">
</t>
        </r>
      </text>
    </comment>
    <comment ref="N3" authorId="0" shapeId="0" xr:uid="{00000000-0006-0000-0100-000002000000}">
      <text>
        <r>
          <rPr>
            <sz val="9"/>
            <color indexed="81"/>
            <rFont val="Tahoma"/>
            <family val="2"/>
          </rPr>
          <t xml:space="preserve">Busca confrontar los resultados del análisis de riesgo inicial frente a 
los controles establecidos, con el fin de determinar la zona de riesgo final. 
(RIESGO RESIDUAL).
</t>
        </r>
      </text>
    </comment>
    <comment ref="A4" authorId="0" shapeId="0" xr:uid="{00000000-0006-0000-0100-000003000000}">
      <text>
        <r>
          <rPr>
            <b/>
            <sz val="8"/>
            <color indexed="81"/>
            <rFont val="Tahoma"/>
            <family val="2"/>
          </rPr>
          <t>PROCESOS APROBADOS Y PUBLICADOS EN LA PÁGINA WEB DE LA ENTIDAD</t>
        </r>
      </text>
    </comment>
    <comment ref="B4" authorId="0" shapeId="0" xr:uid="{00000000-0006-0000-0100-000004000000}">
      <text>
        <r>
          <rPr>
            <sz val="8"/>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r>
          <rPr>
            <sz val="9"/>
            <color indexed="81"/>
            <rFont val="Tahoma"/>
            <family val="2"/>
          </rPr>
          <t xml:space="preserve">
</t>
        </r>
      </text>
    </comment>
    <comment ref="E4" authorId="1" shapeId="0" xr:uid="{00000000-0006-0000-0100-000005000000}">
      <text>
        <r>
          <rPr>
            <b/>
            <sz val="9"/>
            <color indexed="81"/>
            <rFont val="Tahoma"/>
            <family val="2"/>
          </rPr>
          <t>Luis Alejandro Ruiz Alonso:</t>
        </r>
        <r>
          <rPr>
            <sz val="9"/>
            <color indexed="81"/>
            <rFont val="Tahoma"/>
            <family val="2"/>
          </rPr>
          <t xml:space="preserve">
Solo aplica para Riesgos de Seguridad de la Información (Digital) </t>
        </r>
      </text>
    </comment>
    <comment ref="F4" authorId="0" shapeId="0" xr:uid="{00000000-0006-0000-0100-000006000000}">
      <text>
        <r>
          <rPr>
            <sz val="9"/>
            <color indexed="81"/>
            <rFont val="Tahoma"/>
            <family val="2"/>
          </rPr>
          <t xml:space="preserve">Alejandro Ruiz Alonso:
Solo aplica para Riesgos de Seguridad de la Información (Digital) , y se asocia con la tipificación d ellos activos d información. </t>
        </r>
      </text>
    </comment>
    <comment ref="J4" authorId="2" shapeId="0" xr:uid="{00000000-0006-0000-0100-000007000000}">
      <text>
        <r>
          <rPr>
            <b/>
            <sz val="10"/>
            <color indexed="81"/>
            <rFont val="Tahoma"/>
            <family val="2"/>
          </rPr>
          <t>Frecuencia</t>
        </r>
        <r>
          <rPr>
            <sz val="10"/>
            <color indexed="81"/>
            <rFont val="Tahoma"/>
            <family val="2"/>
          </rPr>
          <t xml:space="preserve">
</t>
        </r>
        <r>
          <rPr>
            <b/>
            <sz val="10"/>
            <color indexed="81"/>
            <rFont val="Tahoma"/>
            <family val="2"/>
          </rPr>
          <t xml:space="preserve">1. </t>
        </r>
        <r>
          <rPr>
            <sz val="10"/>
            <color indexed="81"/>
            <rFont val="Tahoma"/>
            <family val="2"/>
          </rPr>
          <t xml:space="preserve">El evento puede ocurrir solo en circunstancias excepcionales, No se ha presentado en los últimos 5 años.
</t>
        </r>
        <r>
          <rPr>
            <b/>
            <sz val="10"/>
            <color indexed="81"/>
            <rFont val="Tahoma"/>
            <family val="2"/>
          </rPr>
          <t xml:space="preserve">2. </t>
        </r>
        <r>
          <rPr>
            <sz val="10"/>
            <color indexed="81"/>
            <rFont val="Tahoma"/>
            <family val="2"/>
          </rPr>
          <t xml:space="preserve">El evento puede ocurrir en algún momento, Al menos de 1 vez en los últimos 5 años. 
</t>
        </r>
        <r>
          <rPr>
            <b/>
            <sz val="10"/>
            <color indexed="81"/>
            <rFont val="Tahoma"/>
            <family val="2"/>
          </rPr>
          <t xml:space="preserve">3. </t>
        </r>
        <r>
          <rPr>
            <sz val="10"/>
            <color indexed="81"/>
            <rFont val="Tahoma"/>
            <family val="2"/>
          </rPr>
          <t xml:space="preserve">El evento podría ocurrir en algún momento, Al menos de 1 vez en los últimos 2 años.
</t>
        </r>
        <r>
          <rPr>
            <b/>
            <sz val="10"/>
            <color indexed="81"/>
            <rFont val="Tahoma"/>
            <family val="2"/>
          </rPr>
          <t xml:space="preserve">4. </t>
        </r>
        <r>
          <rPr>
            <sz val="10"/>
            <color indexed="81"/>
            <rFont val="Tahoma"/>
            <family val="2"/>
          </rPr>
          <t xml:space="preserve">El evento probablemente ocurrirá en la mayoría de las circunstancias, Al menos de 1 vez en el último año.
</t>
        </r>
        <r>
          <rPr>
            <b/>
            <sz val="10"/>
            <color indexed="81"/>
            <rFont val="Tahoma"/>
            <family val="2"/>
          </rPr>
          <t xml:space="preserve">5. </t>
        </r>
        <r>
          <rPr>
            <sz val="10"/>
            <color indexed="81"/>
            <rFont val="Tahoma"/>
            <family val="2"/>
          </rPr>
          <t>Se espera que el evento ocurra en la mayoría de las circunstancias, más de 1 vez al año</t>
        </r>
      </text>
    </comment>
    <comment ref="K4" authorId="2" shapeId="0" xr:uid="{00000000-0006-0000-0100-000008000000}">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L4" authorId="3" shapeId="0" xr:uid="{00000000-0006-0000-0100-000009000000}">
      <text>
        <r>
          <rPr>
            <b/>
            <sz val="10"/>
            <color indexed="81"/>
            <rFont val="Calibri"/>
            <family val="2"/>
          </rPr>
          <t xml:space="preserve">1. INSIGNIFICANTE 
2. MENOR 
</t>
        </r>
        <r>
          <rPr>
            <b/>
            <sz val="11"/>
            <color indexed="81"/>
            <rFont val="Calibri"/>
            <family val="2"/>
          </rPr>
          <t>3. MODERADO  
4. MAYOR 
5. CATASTRÓFICO</t>
        </r>
      </text>
    </comment>
    <comment ref="N4" authorId="3" shapeId="0" xr:uid="{00000000-0006-0000-0100-00000A000000}">
      <text>
        <r>
          <rPr>
            <b/>
            <sz val="10"/>
            <color indexed="81"/>
            <rFont val="Calibri"/>
            <family val="2"/>
          </rPr>
          <t xml:space="preserve">Preventivos: </t>
        </r>
        <r>
          <rPr>
            <sz val="10"/>
            <color indexed="81"/>
            <rFont val="Calibri"/>
            <family val="2"/>
          </rPr>
          <t xml:space="preserve">aquellos que actúan para eliminar las causas del riesgo para prevenir su ocurrencia o materialización. 
</t>
        </r>
        <r>
          <rPr>
            <b/>
            <sz val="10"/>
            <color indexed="81"/>
            <rFont val="Calibri"/>
            <family val="2"/>
          </rPr>
          <t>Correctivos</t>
        </r>
        <r>
          <rPr>
            <sz val="10"/>
            <color indexed="81"/>
            <rFont val="Calibri"/>
            <family val="2"/>
          </rPr>
          <t xml:space="preserve">: aquellos que permiten el restablecimiento de la actividad, después de ser detectado un evento no deseable; también permiten la modificación de las acciones que propiciaron su ocurrencia. 
</t>
        </r>
        <r>
          <rPr>
            <sz val="9"/>
            <color indexed="81"/>
            <rFont val="Tahoma"/>
            <family val="2"/>
          </rPr>
          <t xml:space="preserve">
</t>
        </r>
      </text>
    </comment>
    <comment ref="AO4" authorId="2" shapeId="0" xr:uid="{00000000-0006-0000-0100-00000B000000}">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AP4" authorId="3" shapeId="0" xr:uid="{00000000-0006-0000-0100-00000C000000}">
      <text>
        <r>
          <rPr>
            <b/>
            <sz val="10"/>
            <color indexed="81"/>
            <rFont val="Calibri"/>
            <family val="2"/>
          </rPr>
          <t xml:space="preserve">1. INSIGNIFICANTE 
2. MENOR 
</t>
        </r>
        <r>
          <rPr>
            <b/>
            <sz val="11"/>
            <color indexed="81"/>
            <rFont val="Calibri"/>
            <family val="2"/>
          </rPr>
          <t>3. MODERADO  
4. MAYOR 
5. CATASTRÓFICO</t>
        </r>
      </text>
    </comment>
  </commentList>
</comments>
</file>

<file path=xl/sharedStrings.xml><?xml version="1.0" encoding="utf-8"?>
<sst xmlns="http://schemas.openxmlformats.org/spreadsheetml/2006/main" count="1341" uniqueCount="574">
  <si>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</si>
  <si>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</si>
  <si>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</si>
  <si>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</si>
  <si>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</si>
  <si>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</si>
  <si>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</si>
  <si>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</si>
  <si>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</si>
  <si>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</si>
  <si>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</si>
  <si>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</si>
  <si>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</si>
  <si>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</si>
  <si>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</si>
  <si>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</si>
  <si>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</si>
  <si>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</si>
  <si>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</si>
  <si>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</si>
  <si>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 xml:space="preserve">Subcomponente 3
Consulta y divulgación </t>
  </si>
  <si>
    <t>Subcomponente 4                                           Monitoreo o revisión</t>
  </si>
  <si>
    <t>Subcomponente 5
Seguimiento</t>
  </si>
  <si>
    <t>Subcomponente 2
Diálogo de doble vía con la ciudadanía y sus organizaciones.</t>
  </si>
  <si>
    <t>Subcomponente 4
Evaluación y retroalimentación a  la gestión institucional.</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</si>
  <si>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</si>
  <si>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</si>
  <si>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</si>
  <si>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</si>
  <si>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</si>
  <si>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</si>
  <si>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</si>
  <si>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</si>
  <si>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</si>
  <si>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</si>
  <si>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Subcomponente 3 
Incentivos para motivar la cultura de la rendición y petición de cuentas.</t>
  </si>
  <si>
    <t>Componente 1: Gestión del Riesgo de Corrupción - Mapa de Riesgos de Corrupción y medidas para mitigar los riesgos</t>
  </si>
  <si>
    <t>Subcomponente 1                                           Política de Administración de Riesgos de Corrupción</t>
  </si>
  <si>
    <t>1. Presentar al Comité Institucional de Coordinación de Control Interno (CICCI) para aprobación la Política de Riesgos actualizada.</t>
  </si>
  <si>
    <t>Subcomponente 2                                                                      Construcción del Mapa de Riesgos de Corrupción</t>
  </si>
  <si>
    <t>2. Conforme a la política de administración de riesgos actualizada de la entidad todos los gerentes de área (Subdirectores y Secretaría General) deben revisar los riesgos de corrupción, validarlos y actualizarlos</t>
  </si>
  <si>
    <t>3. Coordinar la semana de riesgos en la entidad con el fin de motivar la conciencia de los riesgos de la entidad a los colaboradores.</t>
  </si>
  <si>
    <t>Hacer seguimiento por parte de la línea estratégica a la gestión de riesgos de Corrupción  en la Entidad.</t>
  </si>
  <si>
    <t xml:space="preserve">4. Generar campañas de apropiación y cultura de gestión de riesgo a través de piezas de comunicación. </t>
  </si>
  <si>
    <t>5. Reporte de monitoreo, revisión verificación y  actualización de riesgos por cada área misional de la entidad y secretaría general dirigido a la Segunda y Tercera línea de defensa (Planeación y Control Interno) para documentar los avances en la identificación de riesgos.</t>
  </si>
  <si>
    <t>6. Evaluar la política de administración de riesgos de la entidad.</t>
  </si>
  <si>
    <t xml:space="preserve">7. Posterior al seguimiento del Asesor Experto con Funciones de Control Interno documentar las acciones de mejora que haya a lugar (En caso de que existan) </t>
  </si>
  <si>
    <t>Otros procedimientos administrativos de cara al usuario</t>
  </si>
  <si>
    <t>Componente 2: Estrategia de Racionalización de Trámites</t>
  </si>
  <si>
    <t>8. Convocar a mesa técnica con el líder de la política de racionalización de trámites del Departamento Administrativo de la Función Pública para evaluar la pertinencia de aplicación a la política.</t>
  </si>
  <si>
    <t>Componente 3: 
Rendición de Cuentas</t>
  </si>
  <si>
    <t>Subcomponente 1
Información de Calidad y en Formato Comprensible</t>
  </si>
  <si>
    <t>9. Estandarizar el manual de imagen, marca y medios digitales de la entidad.</t>
  </si>
  <si>
    <t>10. En consideración a las obligaciones del Estado colombiano de respetar, proteger, garantizar los Derechos Humanos, y en atención a los retos que supone el libre mercado y la amplia interacción entre el sector público y privado, La ANCPCCE debe brindar lineamientos a las Entidades Estatales y proveedores para el respeto de los derechos humanos y el fomento de las conductas responsables en la compra pública.</t>
  </si>
  <si>
    <t>11. De conformidad con el articulo 147 y 149 de la Ley 1955 de 2019  del PND en referencia a la Estrategia de Integración Digital</t>
  </si>
  <si>
    <t>12. De conformidad con el articulo 147 y de la Ley 1955 de 2019 del PND en referencia a Plena interoperabilidad entre los sistemas de información públicos que garantice el suministro e intercambio de la información de manera ágil y eficiente a través de una plataforma de interoperabilidad.</t>
  </si>
  <si>
    <t>14.De conformidad con el articulo 52 de la Ley 1757 de 2015 Publicar Estrategia de Rendición de Cuentas (RdC)</t>
  </si>
  <si>
    <t>15. Vincular a los ciudadanos con sus saberes, conocimientos y experiencias en la construcción, seguimiento y control de las políticas, programas, planes y proyectos que desarrolla la Entidad garantizando así su transparencia, pertinencia, oportunidad, y calidad.</t>
  </si>
  <si>
    <t>Documento de Estrategia de Participación Ciudadana aprobado y publicado</t>
  </si>
  <si>
    <t>16. Caracterizar a los grupos de valor para identificar las particularidades de los ciudadanos, usuarios o grupos de interés con los cuales interactúa la entidad con el fin de segmentarlos en grupos que compartan atributos similares y a partir de allí gestionar la oferta institucional</t>
  </si>
  <si>
    <t>17.Habilitar al menos dos espacios de diálogo en el año 2020 en el que se muestre a los grupos de valor los resultados de la gestión. (Ejemplo de espacios: Cabildo abierto, Panel ciudadano, Asamblea comunitaria, Foro ciudadano, Observatorio ciudadano, Audiencia pública participativa, Feria de servicios, Encuentro diálogo participativo, Encuesta deliberativa, Espacio abierto, World Coffe o Auditorías ciudadanas)</t>
  </si>
  <si>
    <t>18. Aplicar la evaluación participativa de la estrategia de Rendición de Cuentas</t>
  </si>
  <si>
    <t>19. Retroalimentación de resultados de la rendición de cuentas a los grupos de interés</t>
  </si>
  <si>
    <t>Componente 4:  Mecanismos para mejorar la Atención del Ciudadano</t>
  </si>
  <si>
    <t>20. Desarrollar la estrategia de atención al ciudadano</t>
  </si>
  <si>
    <t>Estrategia de Atención y Servicio al Ciudadano aprobada y publicada</t>
  </si>
  <si>
    <t>21. En el marco de la estrategia cuantificar el servicio ciudadano de la ANCPCCE por grupos de valor</t>
  </si>
  <si>
    <t>22. Fortalecer la visualización de los canales de atención de la entidad en la pagina web de la ANCPCCE</t>
  </si>
  <si>
    <t>23. Fortalecer la visualización de los canales de atención de la entidad en la pagina web de la ANCPCCE</t>
  </si>
  <si>
    <t>24. Promover la accesibilidad de las personas con discapacidad auditiva a los servicios de la entidad.</t>
  </si>
  <si>
    <t>25. En el marco del código de integridad promover iniciativas que involucren a los colaboradores de la ANCPCCE con los principios de la atención y servicio al ciudadano de la entidad descritos en la estrategia de atención al ciudadano.</t>
  </si>
  <si>
    <t>26. Diseñar y apropiar el protocolo de atención y servicio al ciudadano en el marco de la estrategia de atención al ciudadano.</t>
  </si>
  <si>
    <t>27. En el marco de la estrategia cuantificar el servicio ciudadano de la ANCPCCE por grupos de valor</t>
  </si>
  <si>
    <t>Componente 5: Transparencia y Acceso a la Información</t>
  </si>
  <si>
    <t>28. Diseñar piezas de comunicación para transmitir la gestión de la ANCPCCE</t>
  </si>
  <si>
    <t>29. Actualizar la sección Transparencia de la pagina web de acuerdo a los lineamientos de la guía de cumplimiento de Transparencia Activa de la Procuraduría General de la Nación</t>
  </si>
  <si>
    <t>30. En cumplimiento del capitulo III Decreto 1081 de 2015 Diseñar Infografía que oriente al ciudadano en la solicitud y respuesta a solicitudes de información pública y otras directrices</t>
  </si>
  <si>
    <t>31. Diseñar un instructivo para el ciudadano que contenga instrumentos para la solicitud de información en cumplimiento del artículo 25 de la ley 1712 de 2014</t>
  </si>
  <si>
    <t>32. Publicar en formato de hoja de cálculo el registro de activos de información</t>
  </si>
  <si>
    <t>33. Mantener actualizada la información de Datos Abiertos del Estado Colombiano - capacitar a grupos de valor en su uso aplicación .</t>
  </si>
  <si>
    <t>34. Diseñar un instrumento que permita la solicitud del acceso a la información con criterio de inclusión ANCPCCE</t>
  </si>
  <si>
    <t>35. Producir, estandarizar y publicar un informe que cuantifique el numero de solicitudes recibidas, trasladadas, el tiempo de respuesta y la información denegada.</t>
  </si>
  <si>
    <t>Componente 6: Iniciativas adicionales</t>
  </si>
  <si>
    <t>Promover, apropiar y dar a conocer la política de compra y contratación pública</t>
  </si>
  <si>
    <t>36. En virtud del decreto 2106 del 21 de noviembre de 2019, "Por el cual se dictan normas para simplificar, suprimir y reformar trámites, procesos y procedimientos innecesarios existentes en la administración pública se promoverá la guía / manual para estandarizar los requisitos para los contratos de prestación de servicios profesionales en el Estado.</t>
  </si>
  <si>
    <t>37. Promover alianzas con gremios y academia con el fin de promover espacios de conocimiento, teoría o aplicación de la ética en la contratación pública.</t>
  </si>
  <si>
    <t>38. Promover estrategias encaminadas a incrementar la integridad, transparencia en el uso de los recursos físicos, financieros, tecnológicos en el marco del código de integridad</t>
  </si>
  <si>
    <t>39. Guía / Instructivo / Documento generado por la ANCPCCE que incentive a la ciudadanía o grupos de valor a ejercer vigilancia sobre la gestión pública en la contratación pública como medio para la ejecución de los recursos públicos.</t>
  </si>
  <si>
    <t>40. En consideración a la gestión de la entidad en el diseño y la estructuración de los documentos tipo D.T.), el grupo de trabajo creado denominado - Observatorio de contratación - Debe crear un instrumento que permita a cualquier ciudadano conocer el estado de su implementación en el territorio nacional.</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</si>
  <si>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</si>
  <si>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</si>
  <si>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</si>
  <si>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</si>
  <si>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</si>
  <si>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</si>
  <si>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</si>
  <si>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</si>
  <si>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</si>
  <si>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</si>
  <si>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</si>
  <si>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</si>
  <si>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</si>
  <si>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Registro-Evidencia</t>
  </si>
  <si>
    <t>Probabilidad</t>
  </si>
  <si>
    <t>Impacto</t>
  </si>
  <si>
    <t xml:space="preserve">Nivel </t>
  </si>
  <si>
    <t>Alto</t>
  </si>
  <si>
    <t>Moderado</t>
  </si>
  <si>
    <t>Continuo</t>
  </si>
  <si>
    <t>Trimestral</t>
  </si>
  <si>
    <t>Mensual</t>
  </si>
  <si>
    <t>Pérdida económica, pérdida de credibilidad y confianza, afectación del servicio</t>
  </si>
  <si>
    <t>Semestral</t>
  </si>
  <si>
    <t>Secretaría General</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</si>
  <si>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</si>
  <si>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</si>
  <si>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</si>
  <si>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</si>
  <si>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Subdirección de IDT</t>
  </si>
  <si>
    <t>Diario</t>
  </si>
  <si>
    <t xml:space="preserve">Anual </t>
  </si>
  <si>
    <t>Despliegue Secop II</t>
  </si>
  <si>
    <t>Uso indebido de información sobre pliegos de condiciones estructurados en Secop II para favorecer un tercero</t>
  </si>
  <si>
    <t>Líder de Formación y Gerente de Despliegue Secop II</t>
  </si>
  <si>
    <t>Mesa de Servicio
IDT</t>
  </si>
  <si>
    <t>Manipular certificaciones por parte de personal interno sobre fallas de plataforma para beneficiar a un tercero</t>
  </si>
  <si>
    <t>Subdirector de IDT</t>
  </si>
  <si>
    <t>Evaluación del Sistema de Control Interno</t>
  </si>
  <si>
    <t>Favorecimiento en el  Ejercicio Auditor</t>
  </si>
  <si>
    <t xml:space="preserve">Incumplimiento del Estatuto de Auditoria Interna y el código de ética.
Uso Indebido de la Información.
Incumplimiento de las funciones de la oficina
</t>
  </si>
  <si>
    <t>Asesor experto con funciones de Control Interno</t>
  </si>
  <si>
    <t>IDENTIFICACIÓN DEL RIESGO</t>
  </si>
  <si>
    <t>RIESGO INHERENTE</t>
  </si>
  <si>
    <t xml:space="preserve">
DISEÑO DEL CONTROL
</t>
  </si>
  <si>
    <t>VALORACIÓN DE CONTROLES</t>
  </si>
  <si>
    <t>RIESGO RESIDUAL</t>
  </si>
  <si>
    <t>PLAN DE TRATAMIENTO DE RIESGOS</t>
  </si>
  <si>
    <t xml:space="preserve">ANÁLISIS Y ASOCIACIÓN CON ACTIVOS DE INFORMACIÓN (CUANDO APLICA) </t>
  </si>
  <si>
    <t>ANÁLISIS DEL RIESGO</t>
  </si>
  <si>
    <t>EVALUACIÓN DE RIESGOS</t>
  </si>
  <si>
    <t>1. Responsable</t>
  </si>
  <si>
    <t>2. Periodicidad</t>
  </si>
  <si>
    <t>3. Propósito</t>
  </si>
  <si>
    <t>4. Como se realiza el control</t>
  </si>
  <si>
    <t>5. Que pasa con las observaciones y desviaciones</t>
  </si>
  <si>
    <t>6. Evidencia de la ejecución del control</t>
  </si>
  <si>
    <t>1. EVALUACIÓN DEL DISEÑO DEL CONTROL</t>
  </si>
  <si>
    <t xml:space="preserve">2. EVALUACIÓN DE LA EJECUCIÓN DEL CONTROL </t>
  </si>
  <si>
    <t xml:space="preserve">3. SOLIDEZ INDIVIDUAL DE CADA CONTROL </t>
  </si>
  <si>
    <t>SE DEBE ESTABLECER ACCIONES PARA FORTALECER EL CONTROL</t>
  </si>
  <si>
    <t>4. CALIFICACIÓN DE LA SOLIDEZ DEL CONJUNTO DE CONTROLES</t>
  </si>
  <si>
    <t>Desplazamientos de la probabilidad</t>
  </si>
  <si>
    <t xml:space="preserve">Desplazamientos de la
 probabilidad en el Impacto </t>
  </si>
  <si>
    <t>NIVEL DEL RIESGO DESPUES DE CONTROLES</t>
  </si>
  <si>
    <t>ACCIONES ORIENTADAS A FORTALECER EL CONTROL</t>
  </si>
  <si>
    <t>PROCESOS</t>
  </si>
  <si>
    <t xml:space="preserve">RIESGO </t>
  </si>
  <si>
    <t>DESCRIPCIÓN DEL RIESGO</t>
  </si>
  <si>
    <t>TIPOLOGÍA</t>
  </si>
  <si>
    <r>
      <rPr>
        <b/>
        <sz val="8"/>
        <rFont val="Arial"/>
        <family val="2"/>
      </rPr>
      <t>El Riesgo inherente de seguridad digital se asocia a:</t>
    </r>
    <r>
      <rPr>
        <b/>
        <sz val="8"/>
        <color theme="0"/>
        <rFont val="Arial"/>
        <family val="2"/>
      </rPr>
      <t xml:space="preserve">
</t>
    </r>
    <r>
      <rPr>
        <b/>
        <sz val="8"/>
        <color theme="1"/>
        <rFont val="Arial"/>
        <family val="2"/>
      </rPr>
      <t>(Confidencialidad, Integridad y Disponibilidad)</t>
    </r>
  </si>
  <si>
    <t>ACTIVO
(Seguridad de la Información /Digital)</t>
  </si>
  <si>
    <t>AMENAZA
(Seguridad de la Información /Digital)</t>
  </si>
  <si>
    <t>CAUSAS / VULNERABILIDADES (Seguridad de la Información /Digital)</t>
  </si>
  <si>
    <t>CONSECUENCIAS</t>
  </si>
  <si>
    <t>FRECUENCIA</t>
  </si>
  <si>
    <t>PROBABILIDAD</t>
  </si>
  <si>
    <t>IMPACTO</t>
  </si>
  <si>
    <t>ZONA DE IMPACTO
(RIESGO INHERENTE)</t>
  </si>
  <si>
    <t>TIPO DE CONTROL EXISTENTE</t>
  </si>
  <si>
    <t>NIVEL DE APLICACIÓN</t>
  </si>
  <si>
    <t>DESCRIBA EL CONTROL EXISTENTE</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</si>
  <si>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</si>
  <si>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</si>
  <si>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</si>
  <si>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</si>
  <si>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</si>
  <si>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</si>
  <si>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</si>
  <si>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CALIFICACIÓN</t>
  </si>
  <si>
    <t>• FUERTE (96 a 100)
• MODERADO (86 a 95)
• DÉBIL (0 y 85)</t>
  </si>
  <si>
    <r>
      <rPr>
        <b/>
        <sz val="8"/>
        <rFont val="Arial"/>
        <family val="2"/>
      </rPr>
      <t>• Fuerte:</t>
    </r>
    <r>
      <rPr>
        <sz val="8"/>
        <rFont val="Arial"/>
        <family val="2"/>
      </rPr>
      <t xml:space="preserve"> El control se ejecuta de manera consistente por  parte del responsable.
</t>
    </r>
    <r>
      <rPr>
        <b/>
        <sz val="8"/>
        <rFont val="Arial"/>
        <family val="2"/>
      </rPr>
      <t>• Moderado:</t>
    </r>
    <r>
      <rPr>
        <sz val="8"/>
        <rFont val="Arial"/>
        <family val="2"/>
      </rPr>
      <t xml:space="preserve"> El control se ejecuta algunas veces por  parte del responsable.
</t>
    </r>
    <r>
      <rPr>
        <b/>
        <sz val="8"/>
        <rFont val="Arial"/>
        <family val="2"/>
      </rPr>
      <t>• Débil:</t>
    </r>
    <r>
      <rPr>
        <sz val="8"/>
        <rFont val="Arial"/>
        <family val="2"/>
      </rPr>
      <t xml:space="preserve"> El control no se ejecuta por parte del responsable.</t>
    </r>
  </si>
  <si>
    <t>• FUERTE: 100
• MODERADO: 50
• DÉBIL: 0</t>
  </si>
  <si>
    <t>SÍ / NO</t>
  </si>
  <si>
    <r>
      <t xml:space="preserve">• FUERTE: </t>
    </r>
    <r>
      <rPr>
        <sz val="8"/>
        <rFont val="Arial"/>
        <family val="2"/>
      </rPr>
      <t>El promedio de la solidez individual (3) de cada control al sumarlos y ponderarlos es igual a 100.</t>
    </r>
    <r>
      <rPr>
        <b/>
        <sz val="8"/>
        <rFont val="Arial"/>
        <family val="2"/>
      </rPr>
      <t xml:space="preserve">
• MODERADO: </t>
    </r>
    <r>
      <rPr>
        <sz val="8"/>
        <rFont val="Arial"/>
        <family val="2"/>
      </rPr>
      <t>El promedio de la solidez individual (3)  de cada control al sumarlos y ponderarlos está entre 50 y 99</t>
    </r>
    <r>
      <rPr>
        <b/>
        <sz val="8"/>
        <rFont val="Arial"/>
        <family val="2"/>
      </rPr>
      <t xml:space="preserve">
• DÉBIL: </t>
    </r>
    <r>
      <rPr>
        <sz val="8"/>
        <rFont val="Arial"/>
        <family val="2"/>
      </rPr>
      <t>El promedio de la solidez individual (3) de cada control al sumarlos y ponderarlos es  menor a 50.</t>
    </r>
  </si>
  <si>
    <t>Los controles ayudan a disminuir la probabilidad</t>
  </si>
  <si>
    <t>No COLUMNAS EN LA MATRIZ DE RIESGO QUE SE DESPLAZA EN EL EJE DE LA PROBABILIDAD</t>
  </si>
  <si>
    <t xml:space="preserve">Los controles ayudan a disminuir el Impacto </t>
  </si>
  <si>
    <t>ZONA DE IMPACTO
(RIESGO RESIDUAL)</t>
  </si>
  <si>
    <t>OPCIONES DE MANEJO</t>
  </si>
  <si>
    <t>Acción a desarrollar</t>
  </si>
  <si>
    <t>Evidencia</t>
  </si>
  <si>
    <t>responsable</t>
  </si>
  <si>
    <t>Fecha Inicio</t>
  </si>
  <si>
    <t>Fecha Final</t>
  </si>
  <si>
    <t>indicador</t>
  </si>
  <si>
    <t xml:space="preserve">Gestión de agregación de Demanda </t>
  </si>
  <si>
    <t xml:space="preserve">Direccionamiento de un AMP y/o IAD a favor de un tercero, manipulando, alterando  o divulgando  información privada o confidencial aportada para la estructuración de AMP y/o IAD </t>
  </si>
  <si>
    <t>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t>
  </si>
  <si>
    <t>Riesgo_de_Corrupción</t>
  </si>
  <si>
    <t>Estructurar AM o IAD, con modelos de negocio que favorezcan a proveedores en particular.</t>
  </si>
  <si>
    <t xml:space="preserve">Disminución de  la participación de proveedores beneficiando a un  particular. </t>
  </si>
  <si>
    <t>4. El evento probablemente ocurrirá en la mayoría de las circunstancias
Orientador (Al menos de 1 vez en el último año)</t>
  </si>
  <si>
    <t>4. Mayor</t>
  </si>
  <si>
    <t>PREVENTIVOS</t>
  </si>
  <si>
    <t xml:space="preserve">CCE Instalaciones </t>
  </si>
  <si>
    <t>El Estructurador y Gestor cada vez que realicen la estructuración de un AM o IAD,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En caso que se presenten actos de corrupción, se debe informar a las entidades competentes dando cumplimiento a la Ley.</t>
  </si>
  <si>
    <t xml:space="preserve"> /Estructurador / Gestor</t>
  </si>
  <si>
    <t>Cada vez que se requiera</t>
  </si>
  <si>
    <t>(i) Estructurar Acuerdos Marco con mayor pluralidad de  oferentes, generando precios competitivos y una mayor calidad de bienes y servicios (ii) Generar transparencia en los procesos de estructuración de los AM y IAD</t>
  </si>
  <si>
    <t xml:space="preserve">Durante la estructuración  del AM o IAD, toda  acción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t>
  </si>
  <si>
    <t>En caso que se presenten actos de corrupción, se debe informar a las entidades competentes dando cumplimiento a la Ley.</t>
  </si>
  <si>
    <t xml:space="preserve">(i) Actas de reunión                                                           (ii) PQRS remitidas por ciudadanos. </t>
  </si>
  <si>
    <t>Asignado</t>
  </si>
  <si>
    <t>Adecuado</t>
  </si>
  <si>
    <t>Oportuna</t>
  </si>
  <si>
    <t>Prevenir</t>
  </si>
  <si>
    <t>No confiable</t>
  </si>
  <si>
    <t>Se investigan y resuelven oportunamente</t>
  </si>
  <si>
    <t>Completa</t>
  </si>
  <si>
    <t>DÉBIL</t>
  </si>
  <si>
    <t>Directamente</t>
  </si>
  <si>
    <t>No Disminuye</t>
  </si>
  <si>
    <t>3. Posible</t>
  </si>
  <si>
    <t>REDUCIR EL RIESGO</t>
  </si>
  <si>
    <t>1. Desarrollar mesas de trabajo conjuntas  ( Estructurador, Gestor, Proveedores y Entidades Compradoras) en la etapa de formalización de los documentos del proceso, que permita garantizar la transparencia, equidad y efectividad en la estructuración del AMP y/o IAD 
2. Diligenciar correcta y oportunamente el formato de control y aprobación, con el fin de dejar trazabilidad de la aprobación a cada uno de los pasos que compone la estructuración de un AMP y/o IAD</t>
  </si>
  <si>
    <t>Actas de todas las reuniones y/o mesas de trabajo
Actas de control y aprobación debidamente diligenciadas y aprobadas</t>
  </si>
  <si>
    <t>Estructurador                              Gestor                                        Subdirector de Negocios</t>
  </si>
  <si>
    <t>Total de actas realizadas/ Total de Acuerdos Marco estructurados
# Actas control y aprobación / nuevos acuerdo + segundas generaciones</t>
  </si>
  <si>
    <t xml:space="preserve">Elaboración de instrumentos para el sistema de Compra Publica </t>
  </si>
  <si>
    <t>Expedición de circulares, documentos tipo, y preparación de proyectos de ley y proyectos de decreto en favor de un tercero que busca tener respaldo de la entidad en un proceso de contratación o ante organismos de control amparándose en la función de ANCPCCE como ente rector del Sistema de Compra Pública.</t>
  </si>
  <si>
    <t xml:space="preserve">
Uso del poder para favorecer a un tercero,  puede afectar la imagen de la entidad y reclamos de quienes se consideren afectados, los cuales pueden darse a través de investigaciones y demandas.</t>
  </si>
  <si>
    <t>1. Dadivas
2. Presiones internas o externas</t>
  </si>
  <si>
    <t>1. Pérdida de la imagen institucional.
2. Pérdida de confianza en lo público.
3. Investigaciones fiscales y disciplinarias.</t>
  </si>
  <si>
    <t>3. El evento podría ocurrir en algún momento
Orientador (Al menos de 1 vez en los últimos 2 años)</t>
  </si>
  <si>
    <t>5. Catastrófico</t>
  </si>
  <si>
    <t>El subdirector de Gestión Contractual cada que se expiden las circulares, documentos tipo, y preparación de proyectos de ley y proyectos de decreto verifica la proyección de los mismos realizando ajustes de fondo y de forma, en caso de observaciones y desviaciones el responsable realiza los ajustes pertinentes dejando como evidencia el documento físico y/o electrónico con los ajustes a realizar.</t>
  </si>
  <si>
    <t>Subdirector de Gestión Contractual</t>
  </si>
  <si>
    <t xml:space="preserve">Cada que se expide </t>
  </si>
  <si>
    <t>Verificar la proyección de las circulares, documentos tipo, y preparación de proyectos de ley y proyectos de decreto</t>
  </si>
  <si>
    <t xml:space="preserve">Realizar ajustes de fondo y de forma </t>
  </si>
  <si>
    <t xml:space="preserve">El responsable realiza ajustes solicitados </t>
  </si>
  <si>
    <t xml:space="preserve">
Documento físico y/o electrónico con los ajustes a realizar.</t>
  </si>
  <si>
    <t>Confiable</t>
  </si>
  <si>
    <t>FUERTE</t>
  </si>
  <si>
    <t>1. Rara vez</t>
  </si>
  <si>
    <t>Fortalecer la participación de los interesados en la generación  de observaciones y/o comentarios respecto al instrumento.</t>
  </si>
  <si>
    <t>Matriz de Comentarios del público</t>
  </si>
  <si>
    <t>Analistas o Contratistas de la Subdirección</t>
  </si>
  <si>
    <t>Expedición de certificados de realización y aprobación de los cursos virtuales ofrecidos por ANCPCCE, sin respaldo en beneficio de terceros</t>
  </si>
  <si>
    <t>Ponerse en contacto para solicitar abusivamente un certificado de un curso virtual que no se realizó o que no se aprobó, que beneficie a un tercero a cambio de dádivas.</t>
  </si>
  <si>
    <t>1. Pérdida de la imagen institucional.
2. Pérdida de confianza en lo público.
3. Investigaciones disciplinarias.</t>
  </si>
  <si>
    <t>3. Moderado</t>
  </si>
  <si>
    <t>El técnico asistencial cada que se requiera revisa la finalización de las unidades y el cuestionario verificando en las bases de datos por documento y número de identificación de los registrados en las cohortes, en caso de observaciones y desviaciones consultar en las bases de datos por correo electrónico de los registrados en las cohortes, dejando como evidencia las bases de datos descargadas a través de la plataforma de cursos virtuales.</t>
  </si>
  <si>
    <t>Técnico asistencial</t>
  </si>
  <si>
    <t>Cada que se requiera</t>
  </si>
  <si>
    <t>Revisar la finalización de las unidades y el cuestionario</t>
  </si>
  <si>
    <t xml:space="preserve">Verificar en las bases de datos por documento y número de identificación de los registrados en las cohortes  </t>
  </si>
  <si>
    <t>Consulta en las bases de datos por correo electrónico de los registrados en las cohortes</t>
  </si>
  <si>
    <t xml:space="preserve">Bases de datos descargadas a través de la plataforma de cursos virtuales </t>
  </si>
  <si>
    <t>Disponer mecanismos de verificación de certificados a través de un línea de atención directa - e-mail publicado en la web sección inscripción de cursos virtuales</t>
  </si>
  <si>
    <t>Texto en la Web y e-mail</t>
  </si>
  <si>
    <t>Técnico Asistencial</t>
  </si>
  <si>
    <t xml:space="preserve">Gestión Documental </t>
  </si>
  <si>
    <t>Manipular, adulterar, modificar o entregar información clasificada custodiada en el archivo para  beneficio propio o de terceros.</t>
  </si>
  <si>
    <t>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t>
  </si>
  <si>
    <t>1. Falta de control de los documentos o repositorios de información electrónica.
2. Falta de ética profesional.
3. Dadivas
4. Favores personales, políticos o de cualquier índole</t>
  </si>
  <si>
    <t>Sanciones administrativas y disciplinarias.
Reprocesos en la organización de la información.
Imposibilidad de recuperar información</t>
  </si>
  <si>
    <t>El Técnico Asistencial y/o el contratista archivista cada vez que se requiera, diligencian las planillas Control al acceso o consulta de la información</t>
  </si>
  <si>
    <t>Técnico Asistencial
Contratista Archivista</t>
  </si>
  <si>
    <t xml:space="preserve">
Conocer quien tiene o ha tenido acceso a la información de los expedientes. Trazabilidad de consultas </t>
  </si>
  <si>
    <t>Cada vez que un colaborador de la agencia que cuente con permisos de acceso a la información, se suministra el documento y se registra en la planilla el acceso a consultas de información</t>
  </si>
  <si>
    <t>Se realiza la verificación de la información que se entrega o recibe de la manera que cumplan con los requerimientos de calidad</t>
  </si>
  <si>
    <t>Planilla de control de Préstamos</t>
  </si>
  <si>
    <t xml:space="preserve">Registrar los prestamos o consultas de la información </t>
  </si>
  <si>
    <t>Planillas de control de prestamos diligenciadas</t>
  </si>
  <si>
    <t>Secretaria General</t>
  </si>
  <si>
    <t>Documentos prestados/documentos registrados en préstamo</t>
  </si>
  <si>
    <t>El Técnico Asistencial y/o el contratista archivista cada vez que se requiera, concede los permisos a cada uno de los colaboradores de la entidad, de acuerdo a lo estipulado en la tabla de control de accesos</t>
  </si>
  <si>
    <t>Mantener los niveles de protección, acceso, uso, divulgación, difusión y seguridad de la información, de conformidad con la ley y los parámetros establecidos en la entidad y bajo los procesos a los que
pertenezca la información</t>
  </si>
  <si>
    <t>Con la construcción del Cuadro de Control de accesos de acuerdo a los diferentes niveles y características de la información.</t>
  </si>
  <si>
    <t>Se actualiza el cuadro de control de accesos conforme a las necesidades de la Agencia, de las dependencias y de los grupos de valor</t>
  </si>
  <si>
    <t>Tabla de control de accesos</t>
  </si>
  <si>
    <t>El Técnico Asistencial y/o el contratista archivista cada vez que se realiza la entrega de expedientes verifica las listas de chequeo de contenido de expedientes y dan el visto bueno.</t>
  </si>
  <si>
    <t xml:space="preserve">
Contar con el control de los documentos que componen el expediente de acuerdo a su tipología.</t>
  </si>
  <si>
    <t xml:space="preserve">Con la verificación de que los documentos que componen el expediente sean los establecidos en al hoja de control de acuerdo al tipo de expediente. </t>
  </si>
  <si>
    <t>Se hacen las observaciones de los documentos que no existan al productor de la información.</t>
  </si>
  <si>
    <t>Hoja de control documental</t>
  </si>
  <si>
    <t xml:space="preserve">Gestión Administrativa </t>
  </si>
  <si>
    <t xml:space="preserve">Direccionar el mercado de adquisición de bienes y servicios de la agencia para favorecer a terceros </t>
  </si>
  <si>
    <t xml:space="preserve">Los estudios y documentos previos y pliegos de condiciones de los procesos contractuales deben ser objetivos y abiertos a todas las oportunidades que el mercado ofrece para la adquisición de los bienes y servicios, si estos documentos son estructurados con características muy específicas que sólo una parte del mercado cumpla o que un sólo proveedor cumpla se direcciona el mercado perdiendo la libre competencia y dinámica del mercado y perjudicando a la Entidad con precios impuestos por un sector específico. </t>
  </si>
  <si>
    <t>Solicitud de características específicas que puedan cumplir sólo una parte sectorizada del mercado
Dadivas</t>
  </si>
  <si>
    <t>Tener un solo proveedor y/o un grupo poblacional pequeño de proveedores que impide tener un precio justo y una libre competencia
Afectación de la imagen y  reputación
Implicaciones de transparencia
Sanciones Disciplinarias</t>
  </si>
  <si>
    <t>1. El evento puede ocurrir solo en circunstancias excepcionales.
Orientador (No se ha presentado en los últimos 5 años)</t>
  </si>
  <si>
    <t>Los estudios y documentos previos son realizados y verificados por varias personas como son: el líder del proceso, la líder del área administrativa, abogados de la Secretaría General y por la Secretaria General</t>
  </si>
  <si>
    <t xml:space="preserve">
Líder del área administrativa
Abogados de la Secretaría General  
Secretaria General</t>
  </si>
  <si>
    <t>Revisar que las características y condiciones de los estudios y documentos previos y los pliegos de condiciones de los procesos de contratación se ajusten con la diversidad del mercado, permitiendo la libre competencia</t>
  </si>
  <si>
    <t>El líder de proceso o el líder administrativo realiza los documentos y estudios previos, estos documentos son revisados por los abogados de la secretaría general, cuando los abogados dan el visto bueno pasa a revisión de la Secretaria General</t>
  </si>
  <si>
    <t>Se realizan los ajustes a los documentos conforme a los conceptos jurídicos</t>
  </si>
  <si>
    <t xml:space="preserve">Estudios previos revisados y aprobados </t>
  </si>
  <si>
    <t xml:space="preserve">Los estudios y documentos previos publicados en el Sistema Electrónico de Información Financiera SECOP II  y se determina un plazo para que los proponentes e interesados en el proceso de contratación realicen las observaciones que crean pertinentes, lo que genera transparencia. </t>
  </si>
  <si>
    <t xml:space="preserve">
Líder del área administrativa
Abogados de la Secretaría General  
Secretaria General
Analista T2 - 06 (Área contractual de la Secretaría General)</t>
  </si>
  <si>
    <t xml:space="preserve">Crear transparencia en los procesos de contratación generando la oportunidad a todos los interesados en el proceso de presentar sus observaciones al mismo, las cuáles son evaluadas y se tramitan para saber si son procedentes o no </t>
  </si>
  <si>
    <t xml:space="preserve">En los procesos de contratación existen un plazo determinado para que todos los interesados manifiesten las observaciones a los documentos y estudios previos y a los pliegos de condiciones. Cuando se tienen las observaciones son atendidas por el líder administrativo o por los abogados del área, dependiendo del tipo de observación y todas antes de ser publicadas son revisadas por la Secretaria General. </t>
  </si>
  <si>
    <t>Se responden las observaciones presentadas por los proponentes</t>
  </si>
  <si>
    <t>Documento con respuestas a las observaciones en SECOP II</t>
  </si>
  <si>
    <t>Manipular, alterar los informes de supervisión para favorecer los pagos en beneficio de terceros</t>
  </si>
  <si>
    <t>Los informes de supervisión constituyen el soporte fundamental para la ejecución de los pagos por los servicios prestados, es así, como factores asociados con favores  de cualquier índole, dadivas o motivaciones personales, pueden generar alteraciones en los informes y beneficiar los pagos de terceros sin el cumplimiento adecuado de la prestación del servicio.</t>
  </si>
  <si>
    <t>Favores de cualquier índole
Dadivas
Motivaciones Personales</t>
  </si>
  <si>
    <t>Sanciones disciplinarias
Detrimento Patrimonial
Afectación de la imagen y  reputación</t>
  </si>
  <si>
    <t xml:space="preserve">Mensualmente el líder del área administrativa debe elaborar los informes de supervisión de los contratos que le han sido designados para el suministro de bienes y servicios, con la finalidad de informar al área financiera si el proveedor ha cumplido a cabalidad con las obligaciones contractuales pactadas  y de esta manera autorizar el pago. Este informe de supervisión se pasa al área financiera para revisión quien a su vez pasa a la Secretaria General para que realice la aprobación del pago. </t>
  </si>
  <si>
    <t>Líder Administrativo
Secretaria General
Líder Área Financiera</t>
  </si>
  <si>
    <t>Informar al área financiera si el proveedor cumplió con todas las obligaciones contractuales pactadas con el fin de autorizar el pago. Adicionalmente dar a conocer las modificaciones del contrato</t>
  </si>
  <si>
    <t>El líder administrativo verifica la información y documentos del proveedor, realiza el informe de supervisión y lo reporta al área financiera, para que posteriormente la Secretaría General como ordenadora de gasto apruebe los pagos</t>
  </si>
  <si>
    <t>Si existen inconsistencias en la información del proveedor y el informe de supervisión se ajusta  con base en las observaciones de la secretaria General y no se aprueba el pago hasta que se encuentre conforme</t>
  </si>
  <si>
    <t>Informe de supervisión contratos SECOP y TVEC
Aceptar o rechazar los pagos en el SECOP II</t>
  </si>
  <si>
    <t xml:space="preserve">Gestión de Talento Humano </t>
  </si>
  <si>
    <t>Adulterar, manipular, desviar u omitir información para vincular y/o mantener  funcionarios.</t>
  </si>
  <si>
    <t xml:space="preserve">La vinculación y/o permanencia de funcionarios se puede ver alterada en su integridad por factores como intereses particulares, dadivas recibidas o pagos de favores de cualquier índole, dado que dichas  motivaciones y presiones influyen en actos inapropiados que van en contra de los principios y valores éticos de la agencia, vulnerando el debido proceder para favorecer a terceros </t>
  </si>
  <si>
    <t>Intereses particulares de un funcionario
Dadivas para el desarrollo del proceso
Favores políticos y/o personales</t>
  </si>
  <si>
    <t>Generar intervención de los órganos de control
Procesos sancionatorio, penales y disciplinarios
Pérdida de confianza de la Entidad, afectando su reputación</t>
  </si>
  <si>
    <t>El Secretario General , contratista Líder de Talento Humano y Técnico Asistencial de Talento Humano cada vez que se selecciona un candidato diligencian el formato de requisitos y se solicita el formato de entrevista por parte del jefe inmediato, en caso de observaciones se realizan los ajustes previo a la contratación en caso de ser favorable</t>
  </si>
  <si>
    <t xml:space="preserve">Secretario General 
Contratista Líder de Talento Humano 
Contratista Líder de SG-SST
Técnico Asistencial </t>
  </si>
  <si>
    <t>Cada vez</t>
  </si>
  <si>
    <t>Evita la vinculación y/o permanencia de funcionarios por factores que favorezcan intereses particulares</t>
  </si>
  <si>
    <t>Diligenciando el formato "control de requisitos" firmado por el contratista líder de Talento Humano y Secretario General para garantizar que el candidato cumpla con los requisitos mínimos para el cargo.
Solicitar el jefe inmediato de la posición que diligencie el formato "entrevista jefe inmediato" en donde garantice la idoneidad del candidato en términos de experiencia laboral y competencias y califique al candidato como apto para cubrir la vacante.</t>
  </si>
  <si>
    <t>Validar requisitos y entrevistas de otros candidatos al proceso de selección antes de realizar nombramientos.</t>
  </si>
  <si>
    <t>Formato "control de requisitos"
Formato "entrevista jefe inmediato"</t>
  </si>
  <si>
    <t>EVITAR EL RIESGO</t>
  </si>
  <si>
    <t>Campañas de sensibilización del Código de integridad conforme al cronograma del PIC y Programa de Bienestar</t>
  </si>
  <si>
    <t>Comunicados Internos
Listas de Asistencia a Capacitaciones Internas</t>
  </si>
  <si>
    <t>Secretaria General
Contratista Líder de Talento Humano</t>
  </si>
  <si>
    <t xml:space="preserve">% Cumplimiento cronogramas de trabajo que se reporta en la Hoja de Vida de indicadores de TH </t>
  </si>
  <si>
    <t>El Secretario General y contratista Líder de Talento Humano anualmente diseñarán un Plan Institucional de capacitación para la agencia y realizarán seguimiento a la definición y evaluación desempeño laboral para cada funcionario,  con el fin de  mejorar el desempeño de los colaboradores a través de acciones orientadas a desarrollar las competencias. En caso de una desviación deberán realizar un plan de mejoramiento en los indicadores de capacitación y establecer un plan de mejoramiento individual cuando el funcionario obtenga una calificación en la evaluación de desempeño al finalizar el periodo igual o inferior al setenta y cinco por ciento (75%).</t>
  </si>
  <si>
    <t xml:space="preserve">Secretario General 
Contratista Líder de Talento Humano 
</t>
  </si>
  <si>
    <t>Anualmente</t>
  </si>
  <si>
    <t>Permanencia de funcionarios con las competencias necesarios para el cargo.</t>
  </si>
  <si>
    <t>Diseñar un Plan Institucional de capacitación para la agencia y definir correctamente una evaluación de desempeño laboral para cada funcionario,  que permita mejorar el desempeño de los colaboradores a través de acciones orientadas a desarrollar y afianzar las competencias requeridas para  cada uno de los funcionarios de la agencia.</t>
  </si>
  <si>
    <t>Realizar un plan de mejoramiento en los indicadores de capacitación y establecer un plan de mejoramiento cuando el funcionario obtenga una calificación en la
evaluación de desempeño al finalizar el periodo igual o inferior al setenta y cinco por ciento (75%).</t>
  </si>
  <si>
    <t xml:space="preserve">Hoja de vida de indicadores de Talento Humano
Evaluación de desempeño laboral de cada funcionario para cada una de las vigencias
Plan Institucional de Capacitación </t>
  </si>
  <si>
    <t>Divulgar información confidencial de historias laborales o de información del personal en cualquiera de las etapas del ciclo de vida del funcionario</t>
  </si>
  <si>
    <t>Factores como intereses particulares, dadivas, motivaciones personales e incluso fallas en los sistemas, pueden generar vulnerabilidad a este tipo de documentos que están protegidos y permitir su divulgación, en tal caso,  puede repercutir en sanciones administrativas, penales y pecuniarias contra la agencia y sus funcionarios.</t>
  </si>
  <si>
    <t>Intereses particulares de un funcionario
Dadivas para el desarrollo del proceso
Error tecnológico en los protocolo es de seguridad en la gestión documental
Motivaciones personales</t>
  </si>
  <si>
    <t>Afectar la confidencialidad y reserva de datos de un funcionario
Generar pérdida de confianza de la Entidad, afectando su reputación
Procesos penales y disciplinarios</t>
  </si>
  <si>
    <t>El Secretario General , contratista Líder de Talento Humano y Técnico Asistencial de Talento Humano conforme a las políticas de control de acceso y tratamiento de la información, clasifican la información generada y custodiada en el proceso de TH y aplican las directrices y condiciones establecidas</t>
  </si>
  <si>
    <t>Controlar la información confidencial de historias laborales o de información del personal en cualquiera de las etapas del ciclo de vida del funcionario</t>
  </si>
  <si>
    <t>Conforme a lo definido en las TRD,  en los activos de información y las políticas de control de acceso, la información de la agencia debe ser controlada y tratada de acuerdo a su clasificación.</t>
  </si>
  <si>
    <t>Se realizan los ajustes por tipo de documento y características de clasificación</t>
  </si>
  <si>
    <t>Políticas de control de acceso y tratamiento de información</t>
  </si>
  <si>
    <t>Aplicar novedades de nómina injustificadas o inexistentes para para el favorecimiento propio o de un tercero</t>
  </si>
  <si>
    <t>Dadivas para el desarrollo del proceso
Relaciones sentimentales
Colusión de funcionarios</t>
  </si>
  <si>
    <t>Generar pérdida de recursos económicos
Afectar al grupo de funcionarios del proceso
Generar intervención de los órganos de control
Procesos sancionatorio, penales y disciplinarios</t>
  </si>
  <si>
    <t>El Secretario General , contratista Líder de Talento Humano y Técnico Asistencial de Talento Humano, cada vez que se revisen las novedades de nómina, deberán verificar que cada novedad cuente con un documento que lo justifique, la revisión de novedades debe estar firmada por el Técnico Asistencial de Talento Humano, el contratista de apoyo a la gestión de Talento Humano,  el Secretario General, contratista líder de Talento Humano, Gestor T1 - 11  de la Secretaría General y Contratista apoyo financiero, para garantizar que la liquidación de nómina  cuente con sus debidos soportes.  en los días establecidos en el "cronograma anual de operaciones de nómina" para cada vigencia.  En caso de una desviación se deben realizar los ajustes y trámites necesarios para generar el pago correcto de la nómina.</t>
  </si>
  <si>
    <t>Cada vez que se revisen las novedades de nómina, deben verificarse que cada novedad cuente con un documento que lo justifique, la revisión de novedades debe estar firmada por el Técnico Asistencial de Talento Humano, el contratista de apoyo a la gestión de Talento Humano,  el Secretario General, contratista líder de Talento Humano, Gestor T1 - 11  de la Secretaría General y Contratista apoyo financiero, para garantizar que la liquidación de nómina  cuente con sus debidos soportes.</t>
  </si>
  <si>
    <t>Realizar los ajustes y trámites necesarios para generar el pago correcto de la nómina.</t>
  </si>
  <si>
    <t>Formato "Resumen de nómina" firmado para la liquidación de la nómina.
Actos administrativos firmados para el pago de viáticos.</t>
  </si>
  <si>
    <t xml:space="preserve">Gestión Financiera </t>
  </si>
  <si>
    <t xml:space="preserve">Alterar o registrar hechos económicos inexistentes con el propósito de desviar los recursos financieros dispuestos para la Agencia en beneficio propio o de terceros. </t>
  </si>
  <si>
    <t>La omisión, la vulneración de controles, las motivaciones personales, favores de cualquier índole y/o dadivas pueden originar un desvío injustificado de recursos públicos en las actividades de tesorería, con afectaciones legales para los funcionarios y para la entidad</t>
  </si>
  <si>
    <t>1. Omitir por parte del ordenador del gasto las líneas de inversión y/o de funcionamiento.
2. No ejercer el control sobre los registros de autorización de gastos
3. Motivaciones personales o favores de cualquier índole
4. Dadivas</t>
  </si>
  <si>
    <t>Procesos Disciplinarios, Fiscales y Penales
Que toda la cadena presupuestal se ve afectada hasta el momento del pago
Detrimento patrimonial</t>
  </si>
  <si>
    <t>Manual de funciones y roles de los funcionarios</t>
  </si>
  <si>
    <t>SI</t>
  </si>
  <si>
    <t>Generar los controles roles y funciones mediante la especialidad para las actividades a realizar en la financiera</t>
  </si>
  <si>
    <t>Con la modificación de manuales de funciones y ajuste del Proceso y los procedimientos.</t>
  </si>
  <si>
    <t>Se debe ajustar conforme a la necesidad y formalizar actualización</t>
  </si>
  <si>
    <t>Manual de Funciones</t>
  </si>
  <si>
    <t>Con la plataforma se perfila los usuario y accesos a las funcionalidad relacionados con el ciclo financiero de acuerdo a las regulaciones vigentes del Ministerio de Hacienda y Crédito Publico.</t>
  </si>
  <si>
    <t>Se deberá ajustar los formatos del formulario para envío,</t>
  </si>
  <si>
    <t>Formato de usuarios/Habilitación de accesos y perfiles</t>
  </si>
  <si>
    <t>Solicitud de certificado de disponibilidad enviada por el ordenador del gasto.</t>
  </si>
  <si>
    <t>los gastos que se van a generar estén autorizados por el ordenador del gasto,</t>
  </si>
  <si>
    <t>Formato de solicitud de CDP diligenciado y firmado.</t>
  </si>
  <si>
    <t>Se devuelve el formato para que se realicen los ajustes pertinentes.</t>
  </si>
  <si>
    <t>Certificado de Disponibilidad Presupuestal - CDP</t>
  </si>
  <si>
    <t xml:space="preserve">Gestión Jurídica </t>
  </si>
  <si>
    <t>Ocultar, manipular y/o alterar pruebas de los expedientes asociados con situaciones jurídicas de actuaciones de la Agencia para favorecer a un tercero</t>
  </si>
  <si>
    <t>Situaciones como intereses particulares, dadivas, motivaciones personales e incluso alguna modalidad de extorsión, pueden generar vulnerabilidad en las actuaciones jurídicas de la Agencia, permitiendo en su documentación el ocultamiento total o parcial, la manipulación y/o la alteración, con el propósito de favorecer a terceros en detrimento de los intereses de la Agencia</t>
  </si>
  <si>
    <t>Interese particulares
Dadivas
Favores personales de cualquier índole
Extorsión</t>
  </si>
  <si>
    <t>* Pérdida de procesos jurídicos
*  Detrimento patrimonial
* Reprocesos
* Sanciones legales</t>
  </si>
  <si>
    <t>Buzón notificaciones judiciales / control de correspondencia</t>
  </si>
  <si>
    <t>Contratista Secretaría General</t>
  </si>
  <si>
    <t xml:space="preserve">Recibir información relacionada con los procesos jurídicos activos </t>
  </si>
  <si>
    <t>En el buzón notificaciones judiciales se verifican los correos electrónicos entrantes y se remiten al destinatario correspondiente encargado de la Defensa Jurídica de la Agencia ( Apoderado Judicial)</t>
  </si>
  <si>
    <t>En caso de observaciones el encargado de la Defensoría Jurídica ( Apoderado Judicial) realiza el tramite que corresponda con la entidad remitente</t>
  </si>
  <si>
    <t>Indirectamente</t>
  </si>
  <si>
    <t>Informes de estado de los procesos judiciales incluyendo términos</t>
  </si>
  <si>
    <t>Apoderado Jurídica</t>
  </si>
  <si>
    <t>Semanal</t>
  </si>
  <si>
    <t>Informar el estado de los procesos jurídicos activos en los cuales esta involucrada la Agencia</t>
  </si>
  <si>
    <t>Con base en el estado de los procesos jurídicos activos se presenta un informe a la Secretaría General</t>
  </si>
  <si>
    <t>Se realizan los ajustes con base en las observaciones</t>
  </si>
  <si>
    <t>Omisión en el cumplimiento de los términos en actuaciones jurídicas para favorecer a terceros en contra de los intereses de Agencia</t>
  </si>
  <si>
    <t>Situaciones como intereses particulares, dadivas, motivaciones personales e incluso alguna modalidad de extorsión, pueden generar que en las actuaciones jurídicas de la Agencia se incumplan los términos por lo cual el proceso jurídico puede derivar en contra de los intereses de la Agencia favoreciendo a terceros</t>
  </si>
  <si>
    <t>Registro de procesos Judiciales en eKOGUI</t>
  </si>
  <si>
    <t>Control y actualización la litigiosidad de la entidad para la toma de decisiones</t>
  </si>
  <si>
    <t>(i) una vez notificada la actuación judicial o ejecutado un acto de representación, el apoderado realiza el registro y actualización de la información en la plataforma</t>
  </si>
  <si>
    <t>Se realizan los registros de modificación</t>
  </si>
  <si>
    <t>Atención a PQRSD</t>
  </si>
  <si>
    <t>Manipular, adulterar, modificar, ocultar y/o divulgar información de las PQRS para  beneficio propio o de terceros</t>
  </si>
  <si>
    <t>Situaciones como falta de control de los documentos asociados a las PQRS e  intereses particulares, dadivas y/o favores personales, pueden generar vulnerabilidad en el debido procesos de las PQRS, permitiendo su ocultamiento, manipulación, alteración y/o modificación para beneficio propio o de un tercero.</t>
  </si>
  <si>
    <t>1. Falta de control de los documentos o repositorios de información asociada con las PQRS
2. Falta de ética profesional.
3. Dadivas
4. Favores personales, políticos o de cualquier índole</t>
  </si>
  <si>
    <t>1. Sanciones administrativas y disciplinarias.
2. Reprocesos 
3. Demandas</t>
  </si>
  <si>
    <t>Matriz de Control de control de PQRS</t>
  </si>
  <si>
    <t>Prevenir el incumplimiento a los requerimiento de las entidades y  ciudadanos en general.</t>
  </si>
  <si>
    <t>El Gestor documental de cada dependencia, realiza el diligenciamiento de la matriz para llevar el control de las PQRSD</t>
  </si>
  <si>
    <t>Se verifican las PQRSD asignadas y reasignar a quien corresponda.</t>
  </si>
  <si>
    <t>Radicado de entrada y salida en el aplicativo de PQRS</t>
  </si>
  <si>
    <t>Recepcionista</t>
  </si>
  <si>
    <t>Aplicar los términos de ley a las PQRSD.</t>
  </si>
  <si>
    <t xml:space="preserve">El / la recepcionista clasifica y registra las PQRSD en el aplicativo para que este les asigne los términos de acuerdo con la clasificación. </t>
  </si>
  <si>
    <t>Se verifica la clasificación de las PQRSD asignadas y de acuerdo con la evolución del gestor documental de cada dependencia se reclasifica por un y se asigna a quien corresponda.</t>
  </si>
  <si>
    <t>Registro de PQRS por WEB, Física y/o e-mail</t>
  </si>
  <si>
    <t xml:space="preserve">El recepcionista clasifica y registra las PQRSD en el aplicativo para que este les asigne los términos de acuerdo con la clasificación. </t>
  </si>
  <si>
    <t xml:space="preserve">Comunicación </t>
  </si>
  <si>
    <t>Divulgar información de la agencia de manera previa a la publicación autorizada en los canales de distribución con el objeto de beneficiar a un tercero o dar una primicia</t>
  </si>
  <si>
    <t>Intereses particulares
Dadivas para el desarrollo del proceso
Favores políticos y/o personales
Presiones internas o externas
Perdida de confidencialidad y reserva de información</t>
  </si>
  <si>
    <t>Pérdida de la imagen institucional.
Pérdida de confianza en lo público.
Investigaciones disciplinarias.
Demandas</t>
  </si>
  <si>
    <t>2. El evento puede ocurrir en algún momento
Orientador
(Al menos de 1 vez en los últimos 5 años)</t>
  </si>
  <si>
    <t>Aprobación de contenidos de la WEB</t>
  </si>
  <si>
    <t>Líder de Comunicaciones</t>
  </si>
  <si>
    <t>Publicar información autorizada por la Dirección y Subdirecciones</t>
  </si>
  <si>
    <t>Se evalúa la información recibida la cual debe estar aprobada por lo subdirección correspondiente, posteriormente se publica en los diferentes canales que se requieren</t>
  </si>
  <si>
    <t>Se ajustan conforme a las necesidades</t>
  </si>
  <si>
    <t>Publicaciones en los diferentes canales de distribución y medios de comunicación</t>
  </si>
  <si>
    <t>Accesos y perfiles definidos en la administración de la WEB</t>
  </si>
  <si>
    <t>Líder de Infraestructura</t>
  </si>
  <si>
    <t>Habilitar el perfil de acceso a las opciones de la Web</t>
  </si>
  <si>
    <t>Con base en las solicitudes de acceso a la web para un perfil de modificación, se verifican las instancias de aprobación y se aplica el requerimiento en el modulo administrador</t>
  </si>
  <si>
    <t>Se rechaza la solicitud y se solicita ajuste del requerimiento cumpliendo los requisitos</t>
  </si>
  <si>
    <t>Perfiles Modulo Administrador Página WEB</t>
  </si>
  <si>
    <t>Líder de Talento Humano</t>
  </si>
  <si>
    <t>Interiorizar  los valores que debe tener el Servidor Público en el desarrollo de sus funciones</t>
  </si>
  <si>
    <t>A través del proceso de Talento Humano se desarrollan campañas de apropiación de los valores dirigido a los servidores públicos de la Agencia</t>
  </si>
  <si>
    <t>Con base en las observaciones se evalúan y se tienen en cuenta para las futuras socializaciones</t>
  </si>
  <si>
    <t>Piezas de comunicación Código de Integridad
Capacitaciones de Código de Integridad</t>
  </si>
  <si>
    <t xml:space="preserve">Gestión Contractual </t>
  </si>
  <si>
    <t xml:space="preserve">Estudios previos aprobados los cuales estén direccionados  para beneficiar a un proveedor o un contratista en particular </t>
  </si>
  <si>
    <t xml:space="preserve">El responsable de la elaboración de los documentos precontractuales de la entidad, direcciona el proceso   desde la justificación  y la necesidad de la entidad hasta los requisitos habilitantes y factores de escogencia favoreciendo a un contratista en particular  </t>
  </si>
  <si>
    <t xml:space="preserve">Falta de control en la elaboración de los documentos de los procesos precontractuales 
Conflicto de intereses de los funcionarios y contratistas que participan en la elaboración de los documentos </t>
  </si>
  <si>
    <t>Responsabilidad civil  disciplinaria, fiscal y penal</t>
  </si>
  <si>
    <t xml:space="preserve">Revisión por parte del equipo jurídico y técnico de la subdirección solicitante  y  revisión adicional por el ordenador del gasto. </t>
  </si>
  <si>
    <t>Secretaria General y Subdirectores</t>
  </si>
  <si>
    <t xml:space="preserve">Cada vez que se requiera </t>
  </si>
  <si>
    <t xml:space="preserve">Evitar que los documentos lleguen a ser publicado sin las revisiones y filtros correspondientes. </t>
  </si>
  <si>
    <t xml:space="preserve">Cada persona que interviene en la elaboración, revisión, aprobación y suscripción deben revisar y visar los documentos con un  visto bueno  </t>
  </si>
  <si>
    <t xml:space="preserve">Devolución para que se hagan los ajustes correspondientes </t>
  </si>
  <si>
    <t xml:space="preserve">Oficio solicitando los ajustes </t>
  </si>
  <si>
    <t>Formulación de necesidades  y requerimientos presupuestales en el PAA elaborados para beneficiar a terceros</t>
  </si>
  <si>
    <t xml:space="preserve">El responsable de la elaboración del plan anual genera necesidades de bienes y servicios distintas a las que la entidad en realidad requiere para la respectiva vigencia. </t>
  </si>
  <si>
    <t xml:space="preserve">Falta de planeación y falta de control en el seguimiento de las necesidades de la entidad .  </t>
  </si>
  <si>
    <t>Responsabilidad disciplinaria, fiscal y penal</t>
  </si>
  <si>
    <t xml:space="preserve">Revisar y aprobar el PAA y sus modificaciones  por parte  del equipo interdisciplinario del ordenador del gasto. </t>
  </si>
  <si>
    <t xml:space="preserve">Secretaria General y Subdirectores </t>
  </si>
  <si>
    <t>Anual</t>
  </si>
  <si>
    <t xml:space="preserve">Evitar que se incluyen en el PAA necesidades encaminadas a favorecer a terceros. </t>
  </si>
  <si>
    <t xml:space="preserve">Revisión de documentación precontractual  y realizar reuniones (comité directivo) que apruebe dicho plan.     </t>
  </si>
  <si>
    <t xml:space="preserve">Modificación del PAA </t>
  </si>
  <si>
    <t xml:space="preserve">Actas de las reuniones del comité o devolución de documentos por parte del ordenador del gasto o su equipo. </t>
  </si>
  <si>
    <t>Solicitar a las diferentes dependencias las necesidades de bienes y servicios.</t>
  </si>
  <si>
    <t>Identificar las necesidades y requerimientos presupuestales por cada dependencia</t>
  </si>
  <si>
    <t>Se analiza la viabilidad de la necesidad y de ser necesario se solicita ampliar la  justificación de la misma</t>
  </si>
  <si>
    <t>Consolidar en una matriz las necesidades de bienes y servicios para presentación y aprobación del comité directivo</t>
  </si>
  <si>
    <t xml:space="preserve">Secretaría General
</t>
  </si>
  <si>
    <t>Socializar ante el Comité Directivo las necesidades existentes y procurar su aprobación de forma prioritaria</t>
  </si>
  <si>
    <t>Acta de aprobación del Comité Directivo</t>
  </si>
  <si>
    <t>Solicitud de modificación del PAA con las justificaciones del caso</t>
  </si>
  <si>
    <t xml:space="preserve">Conservar el registro de las solicitudes y/o modificaciones de necesidades y requerimientos presupuestales realizados por cada dependencia </t>
  </si>
  <si>
    <t xml:space="preserve">Acta de aprobación del equipo interdisciplinario del ordenador del gasto. </t>
  </si>
  <si>
    <t>Elaboración de contratos en los cuales se incluyan  o se omitan conflictos de interés, inhabilidades, incompatibilidades y/o requisitos legales que beneficien a terceros sobre los intereses de la Agencia.</t>
  </si>
  <si>
    <t xml:space="preserve">El responsable de la elaboración de los documentos contractuales  de la entidad incluye condiciones favorables al contratista en los elementos esenciales del contrato, sin cumplir con los requisitos legales  y en detrimento de la entidad .  </t>
  </si>
  <si>
    <t xml:space="preserve">Falta de control en la elaboración de los documentos de los procesos. Precontractuales
Conflicto de intereses de los funcionarios y contratistas que participan en la elaboración de los documentos </t>
  </si>
  <si>
    <t xml:space="preserve">Elaboración previa de  minutas y formatos para distintos tipos de contrato  que cuenten con clausulas prestablecidas y  revisión de la minuta del contrato antes de la suscripción.  </t>
  </si>
  <si>
    <t xml:space="preserve">Secretaria General </t>
  </si>
  <si>
    <t xml:space="preserve">Evitar la inclusión o exclusión de clausulas en las minutas de los contratos que  beneficien a terceros. </t>
  </si>
  <si>
    <t xml:space="preserve">elaborando minutas y formatos </t>
  </si>
  <si>
    <t xml:space="preserve">devolución para que se hagan los ajustes correspondientes  </t>
  </si>
  <si>
    <t xml:space="preserve">Minutas y formatos conforme a procedimientos establecidos </t>
  </si>
  <si>
    <t>Revisión de matriz de riesgos en los estudios previos acordes a los requerimientos de la contratación.</t>
  </si>
  <si>
    <t>Analizar y calificar los riesgos asociados a la contratación de servicios y/o productos .</t>
  </si>
  <si>
    <t>Diligenciando la matriz de riesgos del formato de estudios previos definido por la entidad.</t>
  </si>
  <si>
    <t>Estudios previos aprobados</t>
  </si>
  <si>
    <t>Revisión del responsable del área contractual,  previa a la firma del contrato por parte del ordenador del gasto.</t>
  </si>
  <si>
    <t>Realizar un filtro final por parte del proceso de Gestión Contractual anterior a la firma del ordenador del gasto.</t>
  </si>
  <si>
    <t>Revisión a cargo del equipo que conforma el proceso de gestión contractual de cada uno de los estudios previos recibidos y que los mismos cumplan con las especificaciones y necesidades requeridas</t>
  </si>
  <si>
    <t xml:space="preserve">Planeación de TI </t>
  </si>
  <si>
    <t>Sobredimensionamiento de la plataforma Tecnológica y/o requerimientos específicos a la medida para favorecer la contratación con un tercero</t>
  </si>
  <si>
    <t xml:space="preserve">Desarrollar estudios técnicos que sobrestimen la plataforma tecnológica necesaria para la operación del SECOP o especificar requerimientos únicos que solo pueda ofrecer un proveedor favoreciendo la contratación </t>
  </si>
  <si>
    <t>Dadivas
Exceso de poder
Intereses particulares o favores personales
Cualquier tipo de extorsión o chantaje</t>
  </si>
  <si>
    <t>Detrimento patrimonial
Deterioro de la imagen institucional
Sanciones legales, administrativas y penales
Afectación presupuestal</t>
  </si>
  <si>
    <t>Arquitectura empresarial alineada a las necesidades de la Agencia</t>
  </si>
  <si>
    <t xml:space="preserve">Alinear e integrar las Tecnologías de la información con las Estrategias y el Negocio. Ayuda a la organización a gestionar procesos de negocio que promuevan la implementación de estrategias de negocio. Permite integrar aplicaciones, datos y negocios. </t>
  </si>
  <si>
    <t>Se analizan los componentes de la AE</t>
  </si>
  <si>
    <t>Se ajustan a las condiciones reales del negocio</t>
  </si>
  <si>
    <t>Diagnóstico de Arquitectura Empresarial</t>
  </si>
  <si>
    <t>Realización de mesas de trabajo para la actualización del PETI o los planes de acción de acuerdo la nueva línea institucional</t>
  </si>
  <si>
    <t>Subdirector IDT y Líderes IDT</t>
  </si>
  <si>
    <t>Actualizar el PETI con el fin de alinear los objetivos estratégicos con las actividades que permitan su cumplimiento.</t>
  </si>
  <si>
    <t>Identificando los nuevos objetivos estratégicos y definir las actividades que con lleven a su cumplimiento.</t>
  </si>
  <si>
    <t>PETI actualizado</t>
  </si>
  <si>
    <t>PETI publicado</t>
  </si>
  <si>
    <t>Estudios técnicos fundamentados en las necesidades estratégicas</t>
  </si>
  <si>
    <t xml:space="preserve">Alinear los estudios técnicos a la necesidad estratégica real bajo criterios y alcance previamente definidos </t>
  </si>
  <si>
    <t>Determinando la necesidad estratégica</t>
  </si>
  <si>
    <t>Se verifican las necesidades</t>
  </si>
  <si>
    <t>Requerimientos Técnicos y funcionales</t>
  </si>
  <si>
    <t>Estudios de mercado de proveedores de servicios de IT</t>
  </si>
  <si>
    <t>Líderes de IT</t>
  </si>
  <si>
    <t>Realizar estudios de mercados a proveedores de IT que presten los servicios requeridos por la Agencia</t>
  </si>
  <si>
    <t>Realizando investigación y solicitando información</t>
  </si>
  <si>
    <t>Se ajustan las necesidades</t>
  </si>
  <si>
    <t>Estudio de mercado de proveedores de IT</t>
  </si>
  <si>
    <t>Gestión de proyectos de IT</t>
  </si>
  <si>
    <t>Subdirector de IDT
Gerente de proyecto Líder PMO</t>
  </si>
  <si>
    <t>Desarrollar proyectos de IT bajo un enfoque metódico que permita lograr los objetivos  dentro de un ambiente controlado de inicio a fin, con esquemas de ejecución, alcance, responsabilidades y seguimientos claros.</t>
  </si>
  <si>
    <t>Aplicando la metodología definida en IDT</t>
  </si>
  <si>
    <t>Se ajustan a las necesidades</t>
  </si>
  <si>
    <t>Documentación de proyectos. PMO</t>
  </si>
  <si>
    <t>Asignación presupuestal</t>
  </si>
  <si>
    <t xml:space="preserve">De acuerdo a con las necesidades de la operación de IDT que se identifiquen en la vigencia se determina la previsión de recursos presupuestales, para someterlos a consideración y aprobación en el respectivo proceso de la Agencia. </t>
  </si>
  <si>
    <t>Diagnosticando las necesidades con base en las apuestas de la agencia ( Metas y estrategias), y aplicando el proceso de asignación presupuestal establecido para la apropiación de recursos de la Agencia</t>
  </si>
  <si>
    <t>Presupuesto de IT</t>
  </si>
  <si>
    <t>Facilitar procesos de contratación que generen colusión de proveedores en la presentación de ofertas</t>
  </si>
  <si>
    <t>Procesos de adquisición tecnológica donde participan varios proveedores siendo en beneficiario final el mismo</t>
  </si>
  <si>
    <t>Dadivas
Exceso de poder
Intereses particulares o favores personales
Cualquier tipo de extorsión o chantaje
Acuerdos entre terceros para alterar los estudios de mercado.
Abandono de proveedores en los procesos de cotización por falta de claridad en los procesos de construcción de los pliegos
Monopolio de tecnologías</t>
  </si>
  <si>
    <t>Verificación punto a punto de los estudios de mercado de servicios de IT</t>
  </si>
  <si>
    <t>Realizar la verificación del cumplimiento de aspectos y criterios que debe contener en el estudio de mercado de servicios de IT</t>
  </si>
  <si>
    <t>Evaluando la documentación y los soportes que componen el estudio de mercado y su consistencia con los resultados y las necesidades iniciales.</t>
  </si>
  <si>
    <t>Se solicitan los ajustes y complementación de información necesaria</t>
  </si>
  <si>
    <t>Acta de cumplimiento del estudio de mercado de servicios de IT</t>
  </si>
  <si>
    <t>Evaluación de cotizaciones para contratación de servicios de IT</t>
  </si>
  <si>
    <t>Subdirector de IDT
Líderes de IT</t>
  </si>
  <si>
    <t>Verificar la suficiencia de las cotizaciones con respecto a las necesidades de servicios de IT</t>
  </si>
  <si>
    <t>Se establecen las necesidades y se contrastan con las ofertas presentadas por los proveedores</t>
  </si>
  <si>
    <t>Se solicitan nuevas cotizaciones que cumplan a cabalidad la necesidad</t>
  </si>
  <si>
    <t>Documento de evaluación de cotizaciones de servicios de IT</t>
  </si>
  <si>
    <t>Cumplimiento de pliegos y requisitos para ser proveedor del estado</t>
  </si>
  <si>
    <t>Verificar el cumplimiento de los pliegos y requisitos para ser contratado por el estado</t>
  </si>
  <si>
    <t>Se contrasta a través de listas de chequeo que los documentos y la información presentada por el proveedor cumplan con los pliegos y requisitos especificados</t>
  </si>
  <si>
    <t>Se solicita el cumplimiento total de los requisitos</t>
  </si>
  <si>
    <t>Lista de chequeo de cumplimiento de requisitos</t>
  </si>
  <si>
    <t>Fecha de actualización del documento</t>
  </si>
  <si>
    <t>24/01/2020
Versión 06</t>
  </si>
  <si>
    <t>ANEXO 1
SEGUIMIENTO MAPA DE RIESGOS DE CORRUPCIÓN - PRIMER CUATRIMESTRE VIGENCIA 2020</t>
  </si>
  <si>
    <t>ANEXO 1
SEGUIMIENTO AL PLAN ANTICORRUPCION Y ATENCION AL CIUDADANO - PRIMER CUATRIMESTRE VIGENCIA 2020</t>
  </si>
  <si>
    <t xml:space="preserve">Se evidenció la actualización de la Política de Administración de Riesgos de la Agencia Nacional de Contratación Pública ANCP-CCE, y su posterior aprobación el 15/04/2020  por parte del Comité Institucional de Coordinación de Control Interno CICCI. Conforme los compromisos adquiridos por la Segunda Línea de Defensa ante el Director General, se observó la elaboración de un documento que define el alcance y responsabilidades frente al riesgo en ANCP-CCE el cual soportó la aprobación de dicho documento. </t>
  </si>
  <si>
    <t>Política de Riesgos aprobada por el CICCI.</t>
  </si>
  <si>
    <t>Matriz de riesgos de corrupción actualizada</t>
  </si>
  <si>
    <t xml:space="preserve">Solicitud mesa técnica y recibo de respuesta a dicha solicitud.  </t>
  </si>
  <si>
    <t xml:space="preserve">La fecha de terminación de la actividad se encuentra vigente. </t>
  </si>
  <si>
    <t xml:space="preserve">SEGUIMIENTO TERCERA LÍNEA DE DEFENSA </t>
  </si>
  <si>
    <t xml:space="preserve">La fecha para la ejecución del monitoreo se encuentra vigente.  </t>
  </si>
  <si>
    <t xml:space="preserve">Se evidenció que la Primera y Segunda Línea de Defensa realizaron monitoreo a este riesgo, con corte al primer cuatrimestre de la vigencia 2020. </t>
  </si>
  <si>
    <r>
      <t xml:space="preserve">Se evidenció que a través de oficio radicado No. 2202010000001361 del 26/02/2020  la ANCP-CCE solicitó al DAFP mesa técnica con objeto de definir el ámbito de aplicación de la política de racionalización de trámites al interior de la Entidad. A partir de oficio radicado No. 20205010140431 del 13/04/2020, el DAFP respondió la comunicación, solicitando a la ANCP-CCE la presentación de la Manifestación de Impacto Regulatorio-MIR que relacione la existencia de una ley que autorice o apruebe taxativamente el procedimiento </t>
    </r>
    <r>
      <rPr>
        <i/>
        <sz val="11"/>
        <color theme="1"/>
        <rFont val="Arial Nova"/>
        <family val="2"/>
      </rPr>
      <t>“Registro de proveedores en el SECOP II”</t>
    </r>
    <r>
      <rPr>
        <sz val="11"/>
        <color theme="1"/>
        <rFont val="Arial Nova"/>
        <family val="2"/>
      </rPr>
      <t>. 
Conforme lo manifestado por la Segunda Línea de Defensa, la ANCP-CCE se encuentra en proyección del MIR</t>
    </r>
    <r>
      <rPr>
        <i/>
        <sz val="11"/>
        <color theme="1"/>
        <rFont val="Arial Nova"/>
        <family val="2"/>
      </rPr>
      <t xml:space="preserve">. </t>
    </r>
    <r>
      <rPr>
        <sz val="11"/>
        <color theme="1"/>
        <rFont val="Arial Nova"/>
        <family val="2"/>
      </rPr>
      <t xml:space="preserve">De acuerdo a la meta o producto y el indicador establecido para la actividad; no se evidenció el </t>
    </r>
    <r>
      <rPr>
        <i/>
        <sz val="11"/>
        <color theme="1"/>
        <rFont val="Arial Nova"/>
        <family val="2"/>
      </rPr>
      <t xml:space="preserve">concepto final del DAFP </t>
    </r>
    <r>
      <rPr>
        <sz val="11"/>
        <color theme="1"/>
        <rFont val="Arial Nova"/>
      </rPr>
      <t>(Producto)</t>
    </r>
    <r>
      <rPr>
        <sz val="11"/>
        <color theme="1"/>
        <rFont val="Arial Nova"/>
        <family val="2"/>
      </rPr>
      <t xml:space="preserve"> ni el </t>
    </r>
    <r>
      <rPr>
        <i/>
        <sz val="11"/>
        <color theme="1"/>
        <rFont val="Arial Nova"/>
        <family val="2"/>
      </rPr>
      <t xml:space="preserve">Oficio de Planeación y Secretaria General con el informe de estado de esta actividad </t>
    </r>
    <r>
      <rPr>
        <sz val="11"/>
        <color theme="1"/>
        <rFont val="Arial Nova"/>
      </rPr>
      <t>(Indicador)</t>
    </r>
    <r>
      <rPr>
        <i/>
        <sz val="11"/>
        <color theme="1"/>
        <rFont val="Arial Nova"/>
        <family val="2"/>
      </rPr>
      <t xml:space="preserve"> </t>
    </r>
    <r>
      <rPr>
        <sz val="11"/>
        <color theme="1"/>
        <rFont val="Arial Nova"/>
      </rPr>
      <t xml:space="preserve">por lo que se asigna un 67% de ejecución de la acción, teniendo en cuenta que se evidenciaron dos (2) de los tres (3) productos programados. </t>
    </r>
  </si>
  <si>
    <t>Se evidenció la formulación de la Estrategia de Participación y Servicio al Ciudadano 2020 de la Agencia Nacional de Contratación Pública - Colombia Compra Eficiente ANCP-CCE, la cual fue aprobada en el marco del Comité Institucional de Gestión y Desempeño el 30/03/2020.  
Se observó conforme los correos aportados, que el líder del equipo de Planeación envió al área de Comunicaciones de la Entidad dicho documento el 06/04/2020 para publicación, la cual se realizó el 13/04/2020. Por lo anterior, se evidenció que la publicación de este documento se llevo a cabo extemporáneamente. 
Lo anterior se verificó a través de la siguiente ruta de la página web de la Entidad: 
https://www.colombiacompra.gov.co/sites/cce_public/files/cce_documentos/estrategia_de_atencion_y_servicio_al_ciudadano_2020.pdf</t>
  </si>
  <si>
    <t>Los gastos de personal que se perfeccionan a través de la liquidación de nómina y que por diferentes factores y motivaciones personales, se puede intervenida, alterada y/o modificada en sus rubros para favorecer con mayores valores a un funcionario en particular, tiene efectos en el uso de los recursos y en detrimento patrimonial dentro de los procesos de la agencia, situación que genera todo tipo de sanciones dentro del marco  normativo</t>
  </si>
  <si>
    <t>Controles Automáticos (SIIF Nación) (accesos, roles, perfiles, segregación por sistema)</t>
  </si>
  <si>
    <t xml:space="preserve">se diligencia el formato de creación de usuarios nuevo y se envía al Ministerio de Hacienda para su habilitación en el SIIF Nación. </t>
  </si>
  <si>
    <t>La generación de información que se publica en medios de comunicación,  la cual es de interés de la ciudadanía en general,  tiene condiciones particulares que permiten tener el impacto deseado por la Agencia en tiempo y lugar; aspectos que si no son acatados o modificados, pueden generar efectos adversos a los intereses de la agencia y por el contrario beneficiar a particulares o a un grupo especifico de personas.</t>
  </si>
  <si>
    <t>Enviar circular o notificación  por escrito solicitando a cada dependencia las necesidades y requerimientos presupuestales para la vigencia</t>
  </si>
  <si>
    <t>Circular y/o notificación por escrito de la solicitud y requerimientos presupuestales</t>
  </si>
  <si>
    <t xml:space="preserve">Exponiendo al Comité Directivo las necesidades de las diferentes dependencias para lograr su aprobación de forma priorizada conforme a la operación y misionalidad de la entidad </t>
  </si>
  <si>
    <t>Subdirectores- Secretaria General</t>
  </si>
  <si>
    <t>Cada jefe de dependencia mediante comunicación escrita solicita la modificación y/o ajuste presupuestal con las justificaciones pertinentes</t>
  </si>
  <si>
    <t xml:space="preserve">Seguimiento Tercera Línea de Defensa </t>
  </si>
  <si>
    <t>El servicio de asesoría en sitio por parte de CCE a las entidades estatales que pueden conocer de antemano la información antes de ser publicada</t>
  </si>
  <si>
    <t>Perdida de credibilidad y confianza de la entidad y consecuencias legales</t>
  </si>
  <si>
    <t xml:space="preserve">Esta prohibido prestar asesoría particular a proveedores sin que esta se controlada o programada por el líder de formación. Existe una clausula contractual que por conflicto de interés prohíbe </t>
  </si>
  <si>
    <t>Manipulación de los Certificados de Indisponibilidad por fallas técnicas</t>
  </si>
  <si>
    <t>Clausulas Contractual mediante la cual se declara una política de seguridad de la información.
Registro de los certificados de GLPI 
El certificado de fallas generales que se publica en pagina web durante la vigencia fiscal.</t>
  </si>
  <si>
    <t>Pérdida de Credibilidad en la función de Aseguramiento y Consultoría del Asesor Experto con Funciones de Control Interno.
Sanciones legales.</t>
  </si>
  <si>
    <t>1. Adopción del Estatuto de Auditoria Interna de la OCIG, que incluye el Código de Ética de la Actividad de Auditoria Interna del Asesor Experto con Funciones de Control Interno.
2. Aplicación Procedimiento ECI-PRC-EI-02 Evaluación Independiente.
3. Plan anual de auditoría.</t>
  </si>
  <si>
    <t xml:space="preserve">Agencia Nacional de Contratación Pública - Colombia Compra Eficiente  Dirección General - Control Interno </t>
  </si>
  <si>
    <t xml:space="preserve">Se evidenció que la Primera y Segunda Línea de Defensa validaron y actualizaron los riesgos de corrupción identificados en sus procesos con corte a febrero, y en el marco del Comité Institucional de Gestión y Desempeño CIGD efectuado el 30/03/2020 se aprobaron actualizaciones al Plan Anticorrupción y de Atención al Ciudadano PAAC 2020, incluida la matriz de riesgos de Corrupción en Versión No. 2.
Se observó que se publicaron dos matrices de riesgos de corrupción en el marco del documento PAAC 2020.
De acuerdo a la información suministrada por la Segunda Línea de Defensa, en el periodo evaluado no se presentó la materialización de riesgos de corrupción.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</si>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</sst>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rial"/>
      <family val="2"/>
      <scheme val="minor"/>
    </font>
    <font>
      <sz val="11"/>
      <color theme="1"/>
      <name val="Arial"/>
      <family val="2"/>
      <scheme val="minor"/>
    </font>
    <font>
      <u/>
      <sz val="11"/>
      <color theme="10"/>
      <name val="Arial"/>
      <family val="2"/>
      <scheme val="minor"/>
    </font>
    <font>
      <sz val="11"/>
      <color theme="1" tint="9.9978637043366805E-2"/>
      <name val="Arial Nova"/>
      <family val="2"/>
    </font>
    <font>
      <b/>
      <sz val="11"/>
      <color theme="1" tint="9.9978637043366805E-2"/>
      <name val="Arial Nova"/>
      <family val="2"/>
    </font>
    <font>
      <sz val="10"/>
      <color theme="1" tint="9.9978637043366805E-2"/>
      <name val="Arial Nova"/>
      <family val="2"/>
    </font>
    <font>
      <sz val="11"/>
      <color theme="1"/>
      <name val="Arial"/>
      <family val="2"/>
    </font>
    <font>
      <sz val="10"/>
      <name val="Arial"/>
      <family val="2"/>
    </font>
    <font>
      <sz val="11"/>
      <color theme="0"/>
      <name val="Arial"/>
      <family val="2"/>
      <scheme val="major"/>
    </font>
    <font>
      <sz val="12"/>
      <color theme="0"/>
      <name val="Arial"/>
      <family val="2"/>
    </font>
    <font>
      <b/>
      <sz val="14"/>
      <color theme="1" tint="0.249977111117893"/>
      <name val="Arial"/>
      <family val="2"/>
    </font>
    <font>
      <b/>
      <sz val="10"/>
      <color theme="0"/>
      <name val="Arial"/>
      <family val="2"/>
    </font>
    <font>
      <b/>
      <sz val="10"/>
      <name val="Arial"/>
      <family val="2"/>
    </font>
    <font>
      <sz val="10"/>
      <color rgb="FF4E4D4D"/>
      <name val="Arial"/>
      <family val="2"/>
    </font>
    <font>
      <sz val="10"/>
      <color theme="1" tint="0.249977111117893"/>
      <name val="Arial"/>
      <family val="2"/>
    </font>
    <font>
      <b/>
      <sz val="9"/>
      <color indexed="81"/>
      <name val="Tahoma"/>
      <family val="2"/>
    </font>
    <font>
      <sz val="9"/>
      <color indexed="81"/>
      <name val="Tahoma"/>
      <family val="2"/>
    </font>
    <font>
      <b/>
      <sz val="8"/>
      <name val="Arial"/>
      <family val="2"/>
    </font>
    <font>
      <b/>
      <sz val="11"/>
      <color theme="1" tint="0.499984740745262"/>
      <name val="Arial"/>
      <family val="2"/>
    </font>
    <font>
      <sz val="8"/>
      <color theme="1"/>
      <name val="Arial"/>
      <family val="2"/>
    </font>
    <font>
      <b/>
      <sz val="8"/>
      <color theme="0"/>
      <name val="Arial"/>
      <family val="2"/>
    </font>
    <font>
      <b/>
      <sz val="8"/>
      <color theme="1"/>
      <name val="Arial"/>
      <family val="2"/>
    </font>
    <font>
      <sz val="8"/>
      <name val="Arial"/>
      <family val="2"/>
    </font>
    <font>
      <sz val="8"/>
      <color rgb="FFFF0000"/>
      <name val="Arial"/>
      <family val="2"/>
    </font>
    <font>
      <sz val="8"/>
      <color theme="1" tint="0.14999847407452621"/>
      <name val="Arial"/>
      <family val="2"/>
    </font>
    <font>
      <sz val="8"/>
      <color indexed="81"/>
      <name val="Tahoma"/>
      <family val="2"/>
    </font>
    <font>
      <b/>
      <sz val="8"/>
      <color indexed="81"/>
      <name val="Tahoma"/>
      <family val="2"/>
    </font>
    <font>
      <b/>
      <sz val="10"/>
      <color indexed="81"/>
      <name val="Tahoma"/>
      <family val="2"/>
    </font>
    <font>
      <sz val="10"/>
      <color indexed="81"/>
      <name val="Tahoma"/>
      <family val="2"/>
    </font>
    <font>
      <b/>
      <sz val="11"/>
      <color indexed="81"/>
      <name val="Calibri"/>
      <family val="2"/>
    </font>
    <font>
      <sz val="11"/>
      <color indexed="81"/>
      <name val="Calibri"/>
      <family val="2"/>
    </font>
    <font>
      <b/>
      <sz val="10"/>
      <color indexed="81"/>
      <name val="Calibri"/>
      <family val="2"/>
    </font>
    <font>
      <sz val="10"/>
      <color indexed="81"/>
      <name val="Calibri"/>
      <family val="2"/>
    </font>
    <font>
      <b/>
      <sz val="8"/>
      <color theme="0" tint="-4.9989318521683403E-2"/>
      <name val="Arial"/>
      <family val="2"/>
    </font>
    <font>
      <sz val="14"/>
      <color theme="1"/>
      <name val="Arial"/>
      <family val="2"/>
    </font>
    <font>
      <b/>
      <sz val="11"/>
      <color theme="0" tint="-4.9989318521683403E-2"/>
      <name val="Arial"/>
      <family val="2"/>
    </font>
    <font>
      <sz val="11"/>
      <color theme="1"/>
      <name val="Arial Nova"/>
    </font>
    <font>
      <sz val="11"/>
      <color theme="1"/>
      <name val="Arial Nova"/>
      <family val="2"/>
    </font>
    <font>
      <i/>
      <sz val="11"/>
      <color theme="1"/>
      <name val="Arial Nova"/>
      <family val="2"/>
    </font>
    <font>
      <sz val="14"/>
      <color theme="1" tint="0.249977111117893"/>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1"/>
        <bgColor indexed="64"/>
      </patternFill>
    </fill>
    <fill>
      <patternFill patternType="solid">
        <fgColor rgb="FF4E4C4C"/>
        <bgColor indexed="64"/>
      </patternFill>
    </fill>
    <fill>
      <patternFill patternType="solid">
        <fgColor theme="1"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4.9989318521683403E-2"/>
        <bgColor indexed="64"/>
      </patternFill>
    </fill>
  </fills>
  <borders count="4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style="thin">
        <color theme="1" tint="0.749961851863155"/>
      </right>
      <top style="thin">
        <color theme="1" tint="0.749961851863155"/>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theme="0" tint="-0.499984740745262"/>
      </left>
      <right/>
      <top/>
      <bottom/>
      <diagonal/>
    </border>
    <border>
      <left style="thin">
        <color theme="1" tint="0.749961851863155"/>
      </left>
      <right/>
      <top/>
      <bottom style="thin">
        <color theme="1" tint="0.749961851863155"/>
      </bottom>
      <diagonal/>
    </border>
    <border>
      <left/>
      <right/>
      <top/>
      <bottom style="thin">
        <color theme="1" tint="0.749961851863155"/>
      </bottom>
      <diagonal/>
    </border>
    <border>
      <left style="medium">
        <color indexed="64"/>
      </left>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7" fillId="0" borderId="0"/>
  </cellStyleXfs>
  <cellXfs count="230">
    <xf numFmtId="0" fontId="0" fillId="0" borderId="0" xfId="0"/>
    <xf numFmtId="0" fontId="3" fillId="2" borderId="0" xfId="0" applyFont="1" applyFill="1" applyProtection="1">
      <protection locked="0"/>
    </xf>
    <xf numFmtId="49" fontId="3" fillId="2" borderId="0" xfId="0" applyNumberFormat="1"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49" fontId="3" fillId="3" borderId="2" xfId="0" applyNumberFormat="1"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Border="1" applyProtection="1">
      <protection locked="0"/>
    </xf>
    <xf numFmtId="49" fontId="3" fillId="3" borderId="0" xfId="0" applyNumberFormat="1" applyFont="1" applyFill="1" applyBorder="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0" borderId="5"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xf numFmtId="0" fontId="3" fillId="0" borderId="5" xfId="0" applyFont="1" applyFill="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1" borderId="5" xfId="0" applyFont="1" applyFill="1" applyBorder="1" applyAlignment="1" applyProtection="1">
      <alignment horizontal="justify" vertical="center" wrapText="1"/>
    </xf>
    <xf numFmtId="9" fontId="3" fillId="0" borderId="5" xfId="1" applyFont="1" applyBorder="1" applyAlignment="1" applyProtection="1">
      <alignment horizontal="center" vertical="center"/>
      <protection locked="0"/>
    </xf>
    <xf numFmtId="49" fontId="3" fillId="0" borderId="5" xfId="0" applyNumberFormat="1" applyFont="1" applyBorder="1" applyAlignment="1" applyProtection="1">
      <alignment horizontal="left" vertical="center" wrapText="1"/>
      <protection locked="0"/>
    </xf>
    <xf numFmtId="49" fontId="3" fillId="0" borderId="5" xfId="0" applyNumberFormat="1" applyFont="1" applyBorder="1" applyAlignment="1" applyProtection="1">
      <alignment horizontal="justify" vertical="center" wrapText="1"/>
      <protection locked="0"/>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49" fontId="3" fillId="3" borderId="0" xfId="0" applyNumberFormat="1" applyFont="1" applyFill="1" applyBorder="1" applyProtection="1"/>
    <xf numFmtId="0" fontId="3"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wrapText="1"/>
    </xf>
    <xf numFmtId="9" fontId="3" fillId="0" borderId="5" xfId="1" applyFont="1" applyBorder="1" applyAlignment="1" applyProtection="1">
      <alignment horizontal="center" vertical="center"/>
    </xf>
    <xf numFmtId="0" fontId="3" fillId="4" borderId="5" xfId="0" applyFont="1" applyFill="1" applyBorder="1" applyAlignment="1" applyProtection="1">
      <alignment horizontal="justify" vertical="center" wrapText="1"/>
    </xf>
    <xf numFmtId="49" fontId="3" fillId="4" borderId="5" xfId="0" applyNumberFormat="1" applyFont="1" applyFill="1" applyBorder="1" applyAlignment="1" applyProtection="1">
      <alignment horizontal="justify" vertical="center" wrapText="1"/>
      <protection locked="0"/>
    </xf>
    <xf numFmtId="49" fontId="3" fillId="0" borderId="5" xfId="2" applyNumberFormat="1" applyFont="1" applyFill="1" applyBorder="1" applyAlignment="1" applyProtection="1">
      <alignment vertical="center" wrapText="1"/>
    </xf>
    <xf numFmtId="49" fontId="3" fillId="0" borderId="5" xfId="2" applyNumberFormat="1" applyFont="1" applyFill="1" applyBorder="1" applyAlignment="1" applyProtection="1">
      <alignment vertical="center" wrapText="1"/>
      <protection locked="0"/>
    </xf>
    <xf numFmtId="0" fontId="3" fillId="0" borderId="5" xfId="0" applyFont="1" applyFill="1" applyBorder="1" applyAlignment="1" applyProtection="1">
      <alignment horizontal="left" vertical="top" wrapText="1"/>
    </xf>
    <xf numFmtId="0" fontId="3" fillId="0" borderId="5" xfId="0" applyFont="1" applyFill="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5" xfId="0" applyFont="1" applyFill="1" applyBorder="1" applyAlignment="1" applyProtection="1">
      <alignment wrapText="1"/>
    </xf>
    <xf numFmtId="49" fontId="3" fillId="3" borderId="0" xfId="1" applyNumberFormat="1" applyFont="1" applyFill="1" applyBorder="1" applyAlignment="1" applyProtection="1">
      <alignment horizontal="center" vertical="center"/>
      <protection locked="0"/>
    </xf>
    <xf numFmtId="49" fontId="3" fillId="3" borderId="0" xfId="1" applyNumberFormat="1" applyFont="1" applyFill="1" applyBorder="1" applyAlignment="1" applyProtection="1">
      <alignment horizontal="center" vertical="center"/>
    </xf>
    <xf numFmtId="9" fontId="3" fillId="0" borderId="13" xfId="1" applyFont="1" applyBorder="1" applyAlignment="1" applyProtection="1">
      <alignment horizontal="center" vertical="center"/>
      <protection locked="0"/>
    </xf>
    <xf numFmtId="0" fontId="3" fillId="3" borderId="9" xfId="0" applyFont="1" applyFill="1" applyBorder="1" applyProtection="1">
      <protection locked="0"/>
    </xf>
    <xf numFmtId="0" fontId="3" fillId="3" borderId="10" xfId="0" applyFont="1" applyFill="1" applyBorder="1" applyProtection="1">
      <protection locked="0"/>
    </xf>
    <xf numFmtId="49" fontId="3" fillId="3" borderId="10" xfId="0" applyNumberFormat="1" applyFont="1" applyFill="1" applyBorder="1" applyProtection="1">
      <protection locked="0"/>
    </xf>
    <xf numFmtId="0" fontId="3" fillId="3" borderId="11" xfId="0" applyFont="1" applyFill="1" applyBorder="1" applyProtection="1">
      <protection locked="0"/>
    </xf>
    <xf numFmtId="49" fontId="3" fillId="0" borderId="0" xfId="0" applyNumberFormat="1" applyFont="1" applyProtection="1">
      <protection locked="0"/>
    </xf>
    <xf numFmtId="0" fontId="3" fillId="0" borderId="5" xfId="0" applyFont="1" applyFill="1" applyBorder="1" applyAlignment="1" applyProtection="1">
      <alignment horizontal="center" vertical="center" wrapText="1"/>
    </xf>
    <xf numFmtId="0" fontId="3" fillId="3" borderId="0" xfId="0" applyFont="1" applyFill="1" applyBorder="1" applyAlignment="1" applyProtection="1">
      <alignment horizontal="center"/>
    </xf>
    <xf numFmtId="9" fontId="3" fillId="0" borderId="7" xfId="0" applyNumberFormat="1" applyFont="1" applyBorder="1" applyAlignment="1" applyProtection="1">
      <alignment horizontal="center" vertical="center" wrapText="1"/>
    </xf>
    <xf numFmtId="0" fontId="3" fillId="0" borderId="5" xfId="0" applyFont="1" applyBorder="1" applyProtection="1">
      <protection locked="0"/>
    </xf>
    <xf numFmtId="9" fontId="3" fillId="0" borderId="5" xfId="0" applyNumberFormat="1" applyFont="1" applyBorder="1" applyAlignment="1" applyProtection="1">
      <alignment horizontal="center" vertical="center" wrapText="1"/>
    </xf>
    <xf numFmtId="0" fontId="3" fillId="4" borderId="5" xfId="0" applyFont="1" applyFill="1" applyBorder="1" applyProtection="1"/>
    <xf numFmtId="9" fontId="3" fillId="4" borderId="5" xfId="1" applyFont="1" applyFill="1" applyBorder="1" applyAlignment="1" applyProtection="1">
      <alignment horizontal="center" vertical="center"/>
    </xf>
    <xf numFmtId="9" fontId="3" fillId="0" borderId="7" xfId="1" applyFont="1" applyBorder="1" applyAlignment="1" applyProtection="1">
      <alignment horizontal="center" vertical="center"/>
    </xf>
    <xf numFmtId="9" fontId="3" fillId="0" borderId="14" xfId="1"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xf>
    <xf numFmtId="0" fontId="7" fillId="5" borderId="0" xfId="0" applyFont="1" applyFill="1" applyProtection="1"/>
    <xf numFmtId="0" fontId="8" fillId="6" borderId="15" xfId="0" applyFont="1" applyFill="1" applyBorder="1" applyAlignment="1" applyProtection="1">
      <alignment horizontal="center" vertical="center" wrapText="1"/>
    </xf>
    <xf numFmtId="14" fontId="9" fillId="6" borderId="15" xfId="0" applyNumberFormat="1" applyFont="1" applyFill="1" applyBorder="1" applyAlignment="1" applyProtection="1">
      <alignment horizontal="center" vertical="center" wrapText="1"/>
    </xf>
    <xf numFmtId="0" fontId="11" fillId="8" borderId="17" xfId="0" applyNumberFormat="1" applyFont="1" applyFill="1" applyBorder="1" applyAlignment="1" applyProtection="1">
      <alignment horizontal="center" vertical="center" textRotation="90" wrapText="1"/>
    </xf>
    <xf numFmtId="0" fontId="11" fillId="8" borderId="17" xfId="0" applyFont="1" applyFill="1" applyBorder="1" applyAlignment="1" applyProtection="1">
      <alignment horizontal="center" vertical="center" textRotation="90" wrapText="1"/>
    </xf>
    <xf numFmtId="0" fontId="12" fillId="5" borderId="0" xfId="0" applyFont="1" applyFill="1" applyAlignment="1" applyProtection="1">
      <alignment horizontal="center" vertical="center"/>
    </xf>
    <xf numFmtId="0" fontId="13" fillId="4" borderId="15"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0" borderId="15" xfId="0" applyNumberFormat="1" applyFont="1" applyFill="1" applyBorder="1" applyAlignment="1" applyProtection="1">
      <alignment horizontal="center" vertical="center" wrapText="1"/>
    </xf>
    <xf numFmtId="14" fontId="13" fillId="4" borderId="15"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9" borderId="15" xfId="0" applyNumberFormat="1" applyFont="1" applyFill="1" applyBorder="1" applyAlignment="1" applyProtection="1">
      <alignment horizontal="center" vertical="center" wrapText="1"/>
    </xf>
    <xf numFmtId="0" fontId="13" fillId="4" borderId="15" xfId="0" applyFont="1" applyFill="1" applyBorder="1" applyAlignment="1">
      <alignment horizontal="left" vertical="center" wrapText="1"/>
    </xf>
    <xf numFmtId="0" fontId="7" fillId="5" borderId="0" xfId="0" applyFont="1" applyFill="1" applyBorder="1" applyAlignment="1" applyProtection="1"/>
    <xf numFmtId="0" fontId="20" fillId="12" borderId="28" xfId="0" applyFont="1" applyFill="1" applyBorder="1" applyAlignment="1" applyProtection="1">
      <alignment horizontal="center" vertical="center" wrapText="1"/>
    </xf>
    <xf numFmtId="0" fontId="17" fillId="3" borderId="30"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0" fontId="17" fillId="3" borderId="32"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34" xfId="0" applyFont="1" applyFill="1" applyBorder="1" applyAlignment="1" applyProtection="1">
      <alignment horizontal="center" vertical="center" wrapText="1"/>
    </xf>
    <xf numFmtId="0" fontId="17" fillId="3" borderId="35" xfId="0" applyFont="1" applyFill="1" applyBorder="1" applyAlignment="1" applyProtection="1">
      <alignment horizontal="center" vertical="center" wrapText="1"/>
    </xf>
    <xf numFmtId="0" fontId="22" fillId="3" borderId="34" xfId="3" applyFont="1" applyFill="1" applyBorder="1" applyAlignment="1" applyProtection="1">
      <alignment horizontal="center" vertical="center" wrapText="1"/>
    </xf>
    <xf numFmtId="0" fontId="17" fillId="3" borderId="31" xfId="3" applyFont="1" applyFill="1" applyBorder="1" applyAlignment="1" applyProtection="1">
      <alignment horizontal="center" vertical="center" wrapText="1"/>
    </xf>
    <xf numFmtId="0" fontId="17" fillId="3" borderId="31" xfId="3" applyFont="1" applyFill="1" applyBorder="1" applyAlignment="1" applyProtection="1">
      <alignment horizontal="left" vertical="center" wrapText="1"/>
    </xf>
    <xf numFmtId="0" fontId="22" fillId="3" borderId="31" xfId="3" applyFont="1" applyFill="1" applyBorder="1" applyAlignment="1" applyProtection="1">
      <alignment horizontal="left" vertical="center" wrapText="1"/>
    </xf>
    <xf numFmtId="0" fontId="22" fillId="3" borderId="31" xfId="3" applyFont="1" applyFill="1" applyBorder="1" applyAlignment="1" applyProtection="1">
      <alignment horizontal="center" vertical="center" wrapText="1"/>
    </xf>
    <xf numFmtId="0" fontId="17" fillId="3" borderId="36" xfId="0" applyFont="1" applyFill="1" applyBorder="1" applyAlignment="1" applyProtection="1">
      <alignment horizontal="center" vertical="center" wrapText="1"/>
    </xf>
    <xf numFmtId="0" fontId="22" fillId="0" borderId="5" xfId="0" applyFont="1" applyFill="1" applyBorder="1" applyAlignment="1">
      <alignment horizontal="center" vertical="center" wrapText="1"/>
    </xf>
    <xf numFmtId="0" fontId="22"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left" vertical="center" wrapText="1"/>
    </xf>
    <xf numFmtId="15" fontId="19"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13" borderId="5" xfId="0" applyFont="1" applyFill="1" applyBorder="1" applyAlignment="1">
      <alignment horizontal="center" vertical="center" wrapText="1"/>
    </xf>
    <xf numFmtId="0" fontId="19" fillId="0" borderId="8" xfId="0" applyFont="1" applyBorder="1" applyAlignment="1">
      <alignment horizontal="left" vertical="center" wrapText="1"/>
    </xf>
    <xf numFmtId="17" fontId="19" fillId="0" borderId="8" xfId="0" applyNumberFormat="1" applyFont="1" applyBorder="1" applyAlignment="1">
      <alignment horizontal="center" vertical="center" wrapText="1"/>
    </xf>
    <xf numFmtId="17" fontId="19" fillId="0" borderId="5" xfId="0" applyNumberFormat="1" applyFont="1" applyBorder="1" applyAlignment="1">
      <alignment horizontal="center" vertical="center" wrapText="1"/>
    </xf>
    <xf numFmtId="0" fontId="19" fillId="0" borderId="5"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24" fillId="4" borderId="38"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13" borderId="38" xfId="0" applyFont="1" applyFill="1" applyBorder="1" applyAlignment="1">
      <alignment horizontal="center" vertical="center" wrapText="1"/>
    </xf>
    <xf numFmtId="14" fontId="19" fillId="0" borderId="5" xfId="0" applyNumberFormat="1" applyFont="1" applyBorder="1" applyAlignment="1">
      <alignment horizontal="center" vertical="center" wrapText="1"/>
    </xf>
    <xf numFmtId="14" fontId="19" fillId="0" borderId="8" xfId="0" applyNumberFormat="1" applyFont="1" applyBorder="1" applyAlignment="1">
      <alignment horizontal="center" vertical="center" wrapText="1"/>
    </xf>
    <xf numFmtId="0" fontId="19" fillId="4" borderId="5" xfId="0" applyFont="1" applyFill="1" applyBorder="1" applyAlignment="1">
      <alignment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7" xfId="0" applyFont="1" applyFill="1" applyBorder="1" applyAlignment="1">
      <alignment vertical="center" wrapText="1"/>
    </xf>
    <xf numFmtId="0" fontId="19" fillId="4" borderId="5"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19" fillId="4" borderId="5" xfId="0" applyFont="1" applyFill="1" applyBorder="1" applyAlignment="1">
      <alignment horizontal="left" vertical="center" wrapText="1"/>
    </xf>
    <xf numFmtId="0" fontId="19" fillId="0" borderId="0" xfId="0" applyFont="1" applyAlignment="1">
      <alignment wrapText="1"/>
    </xf>
    <xf numFmtId="0" fontId="19" fillId="4" borderId="0" xfId="0" applyFont="1" applyFill="1" applyAlignment="1">
      <alignment wrapText="1"/>
    </xf>
    <xf numFmtId="0" fontId="17" fillId="3" borderId="39" xfId="0" applyFont="1" applyFill="1" applyBorder="1" applyAlignment="1" applyProtection="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49" fontId="37" fillId="4" borderId="5" xfId="0" applyNumberFormat="1" applyFont="1" applyFill="1" applyBorder="1" applyAlignment="1" applyProtection="1">
      <alignment vertical="top" wrapText="1"/>
    </xf>
    <xf numFmtId="0" fontId="3" fillId="0" borderId="7"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9" fontId="4" fillId="0" borderId="13" xfId="0" applyNumberFormat="1" applyFont="1" applyBorder="1" applyAlignment="1" applyProtection="1">
      <alignment horizontal="center" vertical="center"/>
    </xf>
    <xf numFmtId="9" fontId="3" fillId="0" borderId="7" xfId="1" applyFont="1" applyBorder="1" applyAlignment="1" applyProtection="1">
      <alignment horizontal="center" vertical="center"/>
    </xf>
    <xf numFmtId="9" fontId="3" fillId="0" borderId="12" xfId="1" applyFont="1" applyBorder="1" applyAlignment="1" applyProtection="1">
      <alignment horizontal="center" vertical="center"/>
    </xf>
    <xf numFmtId="9" fontId="3" fillId="0" borderId="8" xfId="1" applyFont="1" applyBorder="1" applyAlignment="1" applyProtection="1">
      <alignment horizontal="center" vertical="center"/>
    </xf>
    <xf numFmtId="0" fontId="4" fillId="0" borderId="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9" fontId="3" fillId="0" borderId="5" xfId="1"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4" fillId="0" borderId="5" xfId="0" applyFont="1" applyBorder="1" applyAlignment="1" applyProtection="1">
      <alignment horizontal="center" vertical="center" wrapText="1"/>
      <protection locked="0"/>
    </xf>
    <xf numFmtId="9" fontId="3" fillId="0" borderId="7" xfId="0" applyNumberFormat="1" applyFont="1" applyBorder="1" applyAlignment="1" applyProtection="1">
      <alignment horizontal="center" vertical="center" wrapText="1"/>
    </xf>
    <xf numFmtId="9" fontId="3" fillId="0" borderId="8" xfId="0" applyNumberFormat="1" applyFont="1" applyBorder="1" applyAlignment="1" applyProtection="1">
      <alignment horizontal="center" vertical="center" wrapText="1"/>
    </xf>
    <xf numFmtId="9" fontId="3" fillId="0" borderId="7" xfId="0" applyNumberFormat="1" applyFont="1" applyBorder="1" applyAlignment="1" applyProtection="1">
      <alignment horizontal="center" vertical="center"/>
    </xf>
    <xf numFmtId="9" fontId="3" fillId="0" borderId="12" xfId="0" applyNumberFormat="1" applyFont="1" applyBorder="1" applyAlignment="1" applyProtection="1">
      <alignment horizontal="center" vertical="center"/>
    </xf>
    <xf numFmtId="9" fontId="3" fillId="0" borderId="8" xfId="0" applyNumberFormat="1"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wrapText="1"/>
    </xf>
    <xf numFmtId="0" fontId="19" fillId="4" borderId="7"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8" xfId="0" applyFont="1" applyBorder="1" applyAlignment="1">
      <alignment horizontal="center" vertical="center" wrapText="1"/>
    </xf>
    <xf numFmtId="0" fontId="19" fillId="13" borderId="7"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13" borderId="31" xfId="0" applyFont="1" applyFill="1" applyBorder="1" applyAlignment="1">
      <alignment horizontal="center" vertical="center" wrapText="1"/>
    </xf>
    <xf numFmtId="0" fontId="19" fillId="0" borderId="3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19" fillId="0" borderId="7" xfId="0" applyFont="1" applyBorder="1" applyAlignment="1">
      <alignment horizontal="left" vertical="center" wrapText="1"/>
    </xf>
    <xf numFmtId="0" fontId="19" fillId="0" borderId="12" xfId="0" applyFont="1" applyBorder="1" applyAlignment="1">
      <alignment horizontal="left" vertical="center" wrapText="1"/>
    </xf>
    <xf numFmtId="0" fontId="19" fillId="0" borderId="8" xfId="0" applyFont="1" applyBorder="1" applyAlignment="1">
      <alignment horizontal="left" vertical="center" wrapText="1"/>
    </xf>
    <xf numFmtId="17" fontId="19" fillId="0" borderId="7" xfId="0" applyNumberFormat="1" applyFont="1" applyBorder="1" applyAlignment="1">
      <alignment horizontal="center" vertical="center" wrapText="1"/>
    </xf>
    <xf numFmtId="17" fontId="19" fillId="0" borderId="8" xfId="0" applyNumberFormat="1" applyFont="1" applyBorder="1" applyAlignment="1">
      <alignment horizontal="center" vertical="center" wrapText="1"/>
    </xf>
    <xf numFmtId="0" fontId="19" fillId="13" borderId="7" xfId="0" applyFont="1" applyFill="1" applyBorder="1" applyAlignment="1">
      <alignment horizontal="left" vertical="center" wrapText="1"/>
    </xf>
    <xf numFmtId="0" fontId="19" fillId="13" borderId="8" xfId="0" applyFont="1" applyFill="1" applyBorder="1" applyAlignment="1">
      <alignment horizontal="left" vertical="center" wrapText="1"/>
    </xf>
    <xf numFmtId="0" fontId="22" fillId="9" borderId="7" xfId="0" applyFont="1" applyFill="1" applyBorder="1" applyAlignment="1">
      <alignment horizontal="center" vertical="center" wrapText="1"/>
    </xf>
    <xf numFmtId="0" fontId="22" fillId="9" borderId="12" xfId="0" applyFont="1" applyFill="1" applyBorder="1" applyAlignment="1">
      <alignment horizontal="center" vertical="center" wrapText="1"/>
    </xf>
    <xf numFmtId="0" fontId="22" fillId="9" borderId="8" xfId="0" applyFont="1" applyFill="1" applyBorder="1" applyAlignment="1">
      <alignment horizontal="center" vertical="center" wrapText="1"/>
    </xf>
    <xf numFmtId="17" fontId="22" fillId="9" borderId="7" xfId="0" applyNumberFormat="1" applyFont="1" applyFill="1" applyBorder="1" applyAlignment="1">
      <alignment horizontal="center" vertical="center" wrapText="1"/>
    </xf>
    <xf numFmtId="17" fontId="22" fillId="9" borderId="12" xfId="0" applyNumberFormat="1" applyFont="1" applyFill="1" applyBorder="1" applyAlignment="1">
      <alignment horizontal="center" vertical="center" wrapText="1"/>
    </xf>
    <xf numFmtId="17" fontId="22" fillId="9" borderId="8" xfId="0" applyNumberFormat="1" applyFont="1" applyFill="1" applyBorder="1" applyAlignment="1">
      <alignment horizontal="center" vertical="center" wrapText="1"/>
    </xf>
    <xf numFmtId="0" fontId="20" fillId="12" borderId="24" xfId="0" applyFont="1" applyFill="1" applyBorder="1" applyAlignment="1" applyProtection="1">
      <alignment horizontal="center" vertical="center" wrapText="1"/>
    </xf>
    <xf numFmtId="0" fontId="20" fillId="12" borderId="29" xfId="0" applyFont="1" applyFill="1" applyBorder="1" applyAlignment="1" applyProtection="1">
      <alignment horizontal="center" vertical="center" wrapText="1"/>
    </xf>
    <xf numFmtId="0" fontId="34" fillId="0" borderId="0" xfId="0" applyFont="1" applyBorder="1" applyAlignment="1">
      <alignment horizontal="center" vertical="center" wrapText="1"/>
    </xf>
    <xf numFmtId="0" fontId="17" fillId="3" borderId="0"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35" fillId="11" borderId="21" xfId="0" applyFont="1" applyFill="1" applyBorder="1" applyAlignment="1" applyProtection="1">
      <alignment horizontal="center" vertical="center" wrapText="1"/>
    </xf>
    <xf numFmtId="0" fontId="35" fillId="11" borderId="19" xfId="0" applyFont="1" applyFill="1" applyBorder="1" applyAlignment="1" applyProtection="1">
      <alignment horizontal="center" vertical="center" wrapText="1"/>
    </xf>
    <xf numFmtId="0" fontId="35" fillId="11" borderId="20" xfId="0" applyFont="1" applyFill="1" applyBorder="1" applyAlignment="1" applyProtection="1">
      <alignment horizontal="center" vertical="center" wrapText="1"/>
    </xf>
    <xf numFmtId="0" fontId="33" fillId="12" borderId="19" xfId="0" applyFont="1" applyFill="1" applyBorder="1" applyAlignment="1" applyProtection="1">
      <alignment horizontal="center" vertical="center" wrapText="1"/>
    </xf>
    <xf numFmtId="0" fontId="33" fillId="12" borderId="20" xfId="0" applyFont="1" applyFill="1" applyBorder="1" applyAlignment="1" applyProtection="1">
      <alignment horizontal="center" vertical="center" wrapText="1"/>
    </xf>
    <xf numFmtId="0" fontId="20" fillId="12" borderId="25" xfId="0" applyFont="1" applyFill="1" applyBorder="1" applyAlignment="1" applyProtection="1">
      <alignment horizontal="center" vertical="center" wrapText="1"/>
    </xf>
    <xf numFmtId="0" fontId="20" fillId="12" borderId="26" xfId="0" applyFont="1" applyFill="1" applyBorder="1" applyAlignment="1" applyProtection="1">
      <alignment horizontal="center" vertical="center" wrapText="1"/>
    </xf>
    <xf numFmtId="0" fontId="20" fillId="12" borderId="21" xfId="0" applyFont="1" applyFill="1" applyBorder="1" applyAlignment="1" applyProtection="1">
      <alignment horizontal="center" vertical="center" wrapText="1"/>
    </xf>
    <xf numFmtId="0" fontId="20" fillId="12" borderId="19" xfId="0" applyFont="1" applyFill="1" applyBorder="1" applyAlignment="1" applyProtection="1">
      <alignment horizontal="center" vertical="center" wrapText="1"/>
    </xf>
    <xf numFmtId="0" fontId="20" fillId="12" borderId="23" xfId="0"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19" fillId="0" borderId="0" xfId="0" applyFont="1" applyAlignment="1">
      <alignment horizontal="left" wrapText="1"/>
    </xf>
    <xf numFmtId="0" fontId="18" fillId="10" borderId="21"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0" borderId="7"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7" fillId="4" borderId="18" xfId="0" applyFont="1" applyFill="1" applyBorder="1" applyAlignment="1" applyProtection="1">
      <alignment horizontal="center" vertical="center" wrapText="1"/>
    </xf>
    <xf numFmtId="0" fontId="17" fillId="4" borderId="22" xfId="0" applyFont="1" applyFill="1" applyBorder="1" applyAlignment="1" applyProtection="1">
      <alignment horizontal="center" vertical="center" wrapText="1"/>
    </xf>
    <xf numFmtId="0" fontId="18" fillId="10" borderId="19" xfId="0" applyFont="1" applyFill="1" applyBorder="1" applyAlignment="1" applyProtection="1">
      <alignment horizontal="center" vertical="center" wrapText="1"/>
    </xf>
    <xf numFmtId="0" fontId="18" fillId="10" borderId="20" xfId="0" applyFont="1" applyFill="1" applyBorder="1" applyAlignment="1" applyProtection="1">
      <alignment horizontal="center"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1" fillId="7" borderId="1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39" fillId="5" borderId="42"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11" fillId="6" borderId="43" xfId="0" applyFont="1" applyFill="1" applyBorder="1" applyAlignment="1" applyProtection="1">
      <alignment horizontal="center"/>
    </xf>
    <xf numFmtId="0" fontId="11" fillId="6" borderId="44" xfId="0" applyFont="1" applyFill="1" applyBorder="1" applyAlignment="1" applyProtection="1">
      <alignment horizontal="center"/>
    </xf>
    <xf numFmtId="0" fontId="11" fillId="8" borderId="16" xfId="0" applyFont="1" applyFill="1" applyBorder="1" applyAlignment="1" applyProtection="1">
      <alignment horizontal="center" vertical="center" wrapText="1"/>
    </xf>
  </cellXfs>
  <cellStyles count="4">
    <cellStyle name="Hipervínculo" xfId="2" builtinId="8"/>
    <cellStyle name="Normal" xfId="0" builtinId="0"/>
    <cellStyle name="Normal_Mapa de riesgos nuevo IST_GESTION ultimo" xfId="3" xr:uid="{00000000-0005-0000-0000-000002000000}"/>
    <cellStyle name="Porcentaje" xfId="1" builtinId="5"/>
  </cellStyles>
  <dxfs count="242">
    <dxf>
      <font>
        <color theme="0"/>
      </font>
    </dxf>
    <dxf>
      <font>
        <color theme="0"/>
      </font>
    </dxf>
    <dxf>
      <font>
        <color theme="0"/>
      </font>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ont>
        <color theme="0"/>
      </font>
    </dxf>
    <dxf>
      <font>
        <color theme="0"/>
      </font>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31</xdr:col>
      <xdr:colOff>1508125</xdr:colOff>
      <xdr:row>2</xdr:row>
      <xdr:rowOff>20576</xdr:rowOff>
    </xdr:from>
    <xdr:ext cx="3694523" cy="1445482"/>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607375" y="369826"/>
          <a:ext cx="3694523" cy="1445482"/>
        </a:xfrm>
        <a:prstGeom prst="rect">
          <a:avLst/>
        </a:prstGeom>
      </xdr:spPr>
    </xdr:pic>
    <xdr:clientData/>
  </xdr:oneCellAnchor>
  <xdr:twoCellAnchor>
    <xdr:from>
      <xdr:col>25</xdr:col>
      <xdr:colOff>1158874</xdr:colOff>
      <xdr:row>3</xdr:row>
      <xdr:rowOff>15874</xdr:rowOff>
    </xdr:from>
    <xdr:to>
      <xdr:col>31</xdr:col>
      <xdr:colOff>1460499</xdr:colOff>
      <xdr:row>4</xdr:row>
      <xdr:rowOff>619124</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8019374" y="666749"/>
          <a:ext cx="5540375" cy="87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ln>
                <a:noFill/>
              </a:ln>
            </a:rPr>
            <a:t>Nota de Seguimiento: </a:t>
          </a:r>
          <a:r>
            <a:rPr lang="en-US" sz="1100">
              <a:ln>
                <a:noFill/>
              </a:ln>
            </a:rPr>
            <a:t>El equipo</a:t>
          </a:r>
          <a:r>
            <a:rPr lang="en-US" sz="1100" baseline="0">
              <a:ln>
                <a:noFill/>
              </a:ln>
            </a:rPr>
            <a:t> de Control Interno identificó que en cumplimiento del Decreto 124 de 2016, la Agencia Nacional de Contratación Pública - Colombia Compra Eficiente ANCP-CCE, surtió  todos los pasos con ocasión de construir y publicar el Plan Anticorrupción  y de Atención al Ciudadano 2020 de la Entidad. </a:t>
          </a:r>
          <a:endParaRPr lang="en-US" sz="1100">
            <a:ln>
              <a:noFill/>
            </a:ln>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95251</xdr:colOff>
      <xdr:row>1</xdr:row>
      <xdr:rowOff>0</xdr:rowOff>
    </xdr:from>
    <xdr:ext cx="2093419" cy="733425"/>
    <xdr:pic>
      <xdr:nvPicPr>
        <xdr:cNvPr id="2" name="0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1" y="0"/>
          <a:ext cx="2093419" cy="733425"/>
        </a:xfrm>
        <a:prstGeom prst="rect">
          <a:avLst/>
        </a:prstGeom>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18</xdr:col>
      <xdr:colOff>44903</xdr:colOff>
      <xdr:row>1</xdr:row>
      <xdr:rowOff>53447</xdr:rowOff>
    </xdr:from>
    <xdr:to>
      <xdr:col>18</xdr:col>
      <xdr:colOff>1764253</xdr:colOff>
      <xdr:row>1</xdr:row>
      <xdr:rowOff>724483</xdr:rowOff>
    </xdr:to>
    <xdr:pic>
      <xdr:nvPicPr>
        <xdr:cNvPr id="2" name="0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714028" y="24394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olivera/AppData/Local/Microsoft/Windows/INetCache/Content.Outlook/BSMAIO3A/Matriz%20Riesgos%20Corrupci&#243;n%20Feb-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rio.tovar/Documents/Riesgos/Gesti&#243;n%20de%20Comunicaciones/CCE-DES-FM-10%20Matriz%20de%20riesgos%20Comunicacion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irio.tovar/Documents/Riesgos/Contractual/CCE-DES-FM-10%20Matriz%20de%20riesgos%20Contractual%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irio.tovar/Documents/Riesgos/IDT/CCE-DES-FM-10%20%20matriz%20riesgos%20IDT%20Planeaci&#243;n%20VF.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lirio.tovar/AppData/Local/Microsoft/Windows/INetCache/Content.Outlook/2JC62L9T/Copia%20de%20CCE-DES-FM-10%20Formato%20matriz%20riesgos%20C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BASTIAN/OneDrive%20-%20Colombia%20Compra%20Eficiente/Angelica%20Pava%20CI/2020/Primer%20Semestre/1.Informes%20de%20ley/Mayo/PAAC%202020-1/Documentos%20base/paac_2020-_mapa_de_riesgos_v2%20descargado%2007-05-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rio.tovar/Documents/PROCESOS%20Y%20RIESGOS/5.%20EICP%20-%20Elaboraci&#243;n%20de%20Instrumentos/Matriz%20de%20riesgos%20EICP%20-%20Gesti&#243;n%20Contractu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rio.tovar/Documents/PROCESOS%20Y%20RIESGOS/16.%20Gesti&#243;n%20Documental/CCE-DES-FM-10%20Matriz%20de%20Riesgos%20G%20Documen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rio.tovar/Documents/PROCESOS%20Y%20RIESGOS/14.%20Gesti&#243;n%20Administrativa/CCE-DES-FM-10%20Matriz%20de%20riesgos%20G%20Administrativ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rio.tovar/Documents/PROCESOS%20Y%20RIESGOS/13.%20Gesti&#243;n%20del%20Talento%20Humano/CCE-DES-FM-10%20Matriz%20Riesgos%20TH.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rio.tovar/Documents/PROCESOS%20Y%20RIESGOS/11.%20Gesti&#243;n%20Financiera/CCE-DES-FM-10%20Matriz%20de%20Riesgos%20G%20Financie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rio.tovar/Documents/Riesgos/G%20Jur&#237;dica/CCE-DES-FM-10%20Matriz%20de%20riesgos%20G%20Jur&#237;dica%20VF.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rio.tovar/Documents/PROCESOS%20Y%20RIESGOS/PQRSD/CCE-DES-FM-10%20Matriz%20de%20riesgos%20PQRS%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TRIZ DE RIESGOS Consolidada"/>
      <sheetName val="MATRIZ DE RIESGOS Corrupción"/>
      <sheetName val="CONTEXTO PROCESO"/>
      <sheetName val="Resumen MATRIZ DE RIESGOS"/>
      <sheetName val="Hoja2"/>
      <sheetName val="Listas Nuevas"/>
      <sheetName val="MATRIZ DE CALIFICACIÓN"/>
      <sheetName val="Evaluación Diseño Control"/>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M2">
            <v>5</v>
          </cell>
          <cell r="N2" t="str">
            <v>5. Casi seguro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M3">
            <v>4</v>
          </cell>
          <cell r="N3" t="str">
            <v>4. Probable</v>
          </cell>
          <cell r="P3" t="str">
            <v>CORRECTIVOS</v>
          </cell>
          <cell r="R3" t="str">
            <v xml:space="preserve">Mesa de servicio </v>
          </cell>
          <cell r="T3" t="str">
            <v>MODERADO</v>
          </cell>
          <cell r="X3" t="str">
            <v>FUERTEFUERTE</v>
          </cell>
          <cell r="Y3" t="str">
            <v>FUERTE</v>
          </cell>
          <cell r="Z3" t="str">
            <v>No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M4">
            <v>3</v>
          </cell>
          <cell r="N4" t="str">
            <v>3. Posible</v>
          </cell>
          <cell r="R4" t="str">
            <v>Externos</v>
          </cell>
          <cell r="T4" t="str">
            <v>DÉBIL</v>
          </cell>
          <cell r="X4" t="str">
            <v>FUERTEMODERADO</v>
          </cell>
          <cell r="Y4" t="str">
            <v>MODERADO</v>
          </cell>
          <cell r="Z4" t="str">
            <v>Si</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M5">
            <v>2</v>
          </cell>
          <cell r="N5" t="str">
            <v>2. Improbable</v>
          </cell>
          <cell r="X5" t="str">
            <v>FUERTEDÉBIL</v>
          </cell>
          <cell r="Y5" t="str">
            <v>DÉBIL</v>
          </cell>
          <cell r="Z5" t="str">
            <v>Si</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X7" t="str">
            <v>MODERADOMODERADO</v>
          </cell>
          <cell r="Y7" t="str">
            <v>MODERADO</v>
          </cell>
          <cell r="Z7" t="str">
            <v>Si</v>
          </cell>
          <cell r="AC7" t="str">
            <v>MODERADOdirectamente</v>
          </cell>
          <cell r="AD7">
            <v>1</v>
          </cell>
          <cell r="AE7" t="str">
            <v>FUERTEindirectamente</v>
          </cell>
          <cell r="AF7">
            <v>1</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X8" t="str">
            <v>MODERADODÉBIL</v>
          </cell>
          <cell r="Y8" t="str">
            <v>DÉBIL</v>
          </cell>
          <cell r="Z8" t="str">
            <v>Si</v>
          </cell>
          <cell r="AE8" t="str">
            <v>MODERADOdirectamente</v>
          </cell>
          <cell r="AF8">
            <v>1</v>
          </cell>
          <cell r="AM8" t="str">
            <v>Integridad y Disponibilidad</v>
          </cell>
          <cell r="AR8" t="str">
            <v xml:space="preserve">Elaboración de instrumentos para el sistema de Compra Publica </v>
          </cell>
        </row>
        <row r="9">
          <cell r="E9" t="str">
            <v>Riesgo_Legal</v>
          </cell>
          <cell r="X9" t="str">
            <v>DÉBILFUERTE</v>
          </cell>
          <cell r="Y9" t="str">
            <v>DÉBIL</v>
          </cell>
          <cell r="Z9" t="str">
            <v>Si</v>
          </cell>
          <cell r="AM9" t="str">
            <v>Confidencialidad, Integridad y Disponibilidad</v>
          </cell>
          <cell r="AR9" t="str">
            <v>SECOP II</v>
          </cell>
        </row>
        <row r="10">
          <cell r="E10" t="str">
            <v>Riesgo_de_Corrupción</v>
          </cell>
          <cell r="H10" t="str">
            <v>3. Moderado</v>
          </cell>
          <cell r="I10" t="str">
            <v>2. Menor</v>
          </cell>
          <cell r="J10" t="str">
            <v>1.  Insignificante</v>
          </cell>
          <cell r="X10" t="str">
            <v>DÉBILMODERADO</v>
          </cell>
          <cell r="Y10" t="str">
            <v>DÉBIL</v>
          </cell>
          <cell r="Z10" t="str">
            <v>Si</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X11" t="str">
            <v>DÉBILDÉBIL</v>
          </cell>
          <cell r="Y11" t="str">
            <v>DÉBIL</v>
          </cell>
          <cell r="Z11" t="str">
            <v>Si</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5"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6"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Riesgos Corrp Política vigente"/>
      <sheetName val="Riesgos de Corrup en actualizac"/>
      <sheetName val="Control de Cambios"/>
      <sheetName val="CONTEXTO PROCESO"/>
      <sheetName val="Listas Nuevas"/>
      <sheetName val="MATRIZ DE CALIFICACIÓN"/>
    </sheetNames>
    <sheetDataSet>
      <sheetData sheetId="0"/>
      <sheetData sheetId="1"/>
      <sheetData sheetId="2"/>
      <sheetData sheetId="3"/>
      <sheetData sheetId="4"/>
      <sheetData sheetId="5"/>
      <sheetData sheetId="6">
        <row r="2">
          <cell r="A2" t="str">
            <v>Políticos</v>
          </cell>
          <cell r="B2" t="str">
            <v>Financieros</v>
          </cell>
          <cell r="C2" t="str">
            <v>Diseño del proceso</v>
          </cell>
        </row>
        <row r="3">
          <cell r="A3" t="str">
            <v>Económicos y financieros</v>
          </cell>
          <cell r="B3" t="str">
            <v>Personal</v>
          </cell>
          <cell r="C3" t="str">
            <v>Interacciones con otros procesos</v>
          </cell>
          <cell r="AR3" t="str">
            <v>Direccionamiento Estratégico</v>
          </cell>
        </row>
        <row r="4">
          <cell r="A4" t="str">
            <v>Sociales y culturales</v>
          </cell>
          <cell r="B4" t="str">
            <v>Procesos</v>
          </cell>
          <cell r="C4" t="str">
            <v>Transversalidad</v>
          </cell>
          <cell r="AR4" t="str">
            <v xml:space="preserve">Evaluación del Sistema de Control Interno </v>
          </cell>
        </row>
        <row r="5">
          <cell r="A5" t="str">
            <v xml:space="preserve">Tecnológicos </v>
          </cell>
          <cell r="B5" t="str">
            <v>Tecnología</v>
          </cell>
          <cell r="C5" t="str">
            <v>Procedimientos asociados</v>
          </cell>
          <cell r="AR5" t="str">
            <v xml:space="preserve">Comunicación </v>
          </cell>
        </row>
        <row r="6">
          <cell r="A6" t="str">
            <v xml:space="preserve">Ambientales </v>
          </cell>
          <cell r="B6" t="str">
            <v>Estratégicos</v>
          </cell>
          <cell r="C6" t="str">
            <v>Responsables del proceso</v>
          </cell>
          <cell r="AR6" t="str">
            <v xml:space="preserve">Gestión de agregación de Demanda </v>
          </cell>
        </row>
        <row r="7">
          <cell r="A7" t="str">
            <v>Legales y reglamentarios</v>
          </cell>
          <cell r="B7" t="str">
            <v>Comunicación interna</v>
          </cell>
          <cell r="C7" t="str">
            <v>Comunicación entre los procesos</v>
          </cell>
          <cell r="AR7" t="str">
            <v xml:space="preserve">Seguimiento normativo, legislativo y Judicial </v>
          </cell>
        </row>
        <row r="8">
          <cell r="C8" t="str">
            <v>Activos de seguridad digital del proceso</v>
          </cell>
          <cell r="AR8" t="str">
            <v xml:space="preserve">Elaboración de instrumentos para el sistema de Compra Publica </v>
          </cell>
        </row>
        <row r="9">
          <cell r="AR9" t="str">
            <v>SECOP II</v>
          </cell>
        </row>
        <row r="10">
          <cell r="AR10" t="str">
            <v xml:space="preserve">Planeación de TI </v>
          </cell>
        </row>
        <row r="11">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EICP-CP"/>
      <sheetName val="IMPACTO DE CORRUPCIÓN EICP-CP"/>
      <sheetName val="IMPACTO DE CORRUPCIÓN EICP-C(2)"/>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sheetName val="CONTEXTO PROCESO"/>
      <sheetName val="IMPACTO DE CORRUPCIÓN"/>
      <sheetName val="IMPACTO DE CORRUPCIÓN (2)"/>
      <sheetName val="Listas Nuevas"/>
      <sheetName val="MATRIZ DE CALIFICACIÓN"/>
      <sheetName val="Evaluación Diseño Control"/>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Hoja2"/>
      <sheetName val="Resumen 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row>
        <row r="7">
          <cell r="X7" t="str">
            <v>MODERADOMODERADO</v>
          </cell>
          <cell r="Y7" t="str">
            <v>MODERADO</v>
          </cell>
          <cell r="Z7" t="str">
            <v>Si</v>
          </cell>
        </row>
        <row r="8">
          <cell r="X8" t="str">
            <v>MODERADODÉBIL</v>
          </cell>
          <cell r="Y8" t="str">
            <v>DÉBIL</v>
          </cell>
          <cell r="Z8" t="str">
            <v>Si</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9"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10"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Riesgos Corrp Política vigente"/>
      <sheetName val="Riesgos de Corrup en actualizac"/>
      <sheetName val="Control de Cambios"/>
      <sheetName val="CONTEXTO PROCESO"/>
      <sheetName val="Listas Nuevas"/>
      <sheetName val="MATRIZ DE CALIFICACIÓN"/>
      <sheetName val="MAPA DE RIESGOS"/>
      <sheetName val="Resumen MAPA DE RIESGOS"/>
      <sheetName val="IMPACTO DE CORRUPCIÓN"/>
    </sheetNames>
    <sheetDataSet>
      <sheetData sheetId="0"/>
      <sheetData sheetId="1"/>
      <sheetData sheetId="2">
        <row r="2">
          <cell r="C2">
            <v>0</v>
          </cell>
        </row>
        <row r="3">
          <cell r="C3" t="str">
            <v>DESCRIPCIÓN DEL RIESGO</v>
          </cell>
        </row>
        <row r="4">
          <cell r="C4" t="str">
            <v>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v>
          </cell>
        </row>
        <row r="5">
          <cell r="C5" t="str">
            <v xml:space="preserve">
Uso del poder para favorecer a un tercero,  puede afectar la imagen de la entidad y reclamos de quienes se consideren afectados, los cuales pueden darse a través de investigaciones y demandas.</v>
          </cell>
          <cell r="D5" t="str">
            <v>Riesgo_de_Corrupción</v>
          </cell>
        </row>
        <row r="6">
          <cell r="C6" t="str">
            <v>Ponerse en contacto para solicitar abusivamente un certificado de un curso virtual que no se realizó o que no se aprobó, que beneficie a un tercero a cambio de dádivas.</v>
          </cell>
        </row>
        <row r="7">
          <cell r="C7" t="str">
            <v>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v>
          </cell>
        </row>
        <row r="8">
          <cell r="C8">
            <v>0</v>
          </cell>
          <cell r="D8">
            <v>0</v>
          </cell>
        </row>
      </sheetData>
      <sheetData sheetId="3"/>
      <sheetData sheetId="4"/>
      <sheetData sheetId="5"/>
      <sheetData sheetId="6">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Riesgos Corrp Política vigente"/>
      <sheetName val="Riesgos de Corrup en actualizac"/>
      <sheetName val="Control de Cambios"/>
      <sheetName val="CONTEXTO PROCESO"/>
      <sheetName val="Listas Nuevas"/>
      <sheetName val="MATRIZ DE CALIFICACIÓN"/>
      <sheetName val="MAPA DE RIESGOS"/>
      <sheetName val="IMPACTO DE CORRUPCIÓN"/>
      <sheetName val="IMPACTO DE CORRUPCIÓN (2)"/>
    </sheetNames>
    <sheetDataSet>
      <sheetData sheetId="0"/>
      <sheetData sheetId="1"/>
      <sheetData sheetId="2">
        <row r="2">
          <cell r="C2">
            <v>0</v>
          </cell>
        </row>
        <row r="3">
          <cell r="C3" t="str">
            <v>DESCRIPCIÓN DEL RIESGO</v>
          </cell>
        </row>
        <row r="4">
          <cell r="C4" t="str">
            <v>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v>
          </cell>
        </row>
        <row r="5">
          <cell r="C5" t="str">
            <v xml:space="preserve">
Uso del poder para favorecer a un tercero,  puede afectar la imagen de la entidad y reclamos de quienes se consideren afectados, los cuales pueden darse a través de investigaciones y demandas.</v>
          </cell>
          <cell r="D5" t="str">
            <v>Riesgo_de_Corrupción</v>
          </cell>
        </row>
        <row r="6">
          <cell r="C6" t="str">
            <v>Ponerse en contacto para solicitar abusivamente un certificado de un curso virtual que no se realizó o que no se aprobó, que beneficie a un tercero a cambio de dádivas.</v>
          </cell>
        </row>
        <row r="7">
          <cell r="C7" t="str">
            <v>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v>
          </cell>
        </row>
        <row r="8">
          <cell r="C8">
            <v>0</v>
          </cell>
          <cell r="D8">
            <v>0</v>
          </cell>
        </row>
      </sheetData>
      <sheetData sheetId="3"/>
      <sheetData sheetId="4"/>
      <sheetData sheetId="5"/>
      <sheetData sheetId="6">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5"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6"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sheetPr>
  <dimension ref="A1:AH71"/>
  <sheetViews>
    <sheetView tabSelected="1" topLeftCell="Y1" zoomScale="110" zoomScaleNormal="110" workbookViewId="0">
      <selection activeCell="AF30" sqref="AF30"/>
    </sheetView>
  </sheetViews>
  <sheetFormatPr baseColWidth="10" defaultColWidth="11" defaultRowHeight="14.25" x14ac:dyDescent="0.2"/>
  <cols>
    <col min="1" max="1" width="2.625" style="1" customWidth="1"/>
    <col min="2" max="2" width="2.625" style="7" customWidth="1"/>
    <col min="3" max="3" width="22.375" style="7" customWidth="1"/>
    <col min="4" max="4" width="2.625" style="7" customWidth="1"/>
    <col min="5" max="5" width="30.375" style="7" customWidth="1"/>
    <col min="6" max="6" width="2.625" style="7" customWidth="1"/>
    <col min="7" max="7" width="55.625" style="7" customWidth="1"/>
    <col min="8" max="8" width="2.625" style="7" customWidth="1"/>
    <col min="9" max="9" width="55.625" style="7" customWidth="1"/>
    <col min="10" max="10" width="2.625" style="7" customWidth="1"/>
    <col min="11" max="22" width="12.625" style="7" customWidth="1"/>
    <col min="23" max="23" width="2.625" style="7" customWidth="1"/>
    <col min="24" max="24" width="14.375" style="7" bestFit="1" customWidth="1"/>
    <col min="25" max="25" width="2.625" style="7" customWidth="1"/>
    <col min="26" max="26" width="18.625" style="7" customWidth="1"/>
    <col min="27" max="27" width="2.625" style="7" customWidth="1"/>
    <col min="28" max="28" width="22.5" style="7" customWidth="1"/>
    <col min="29" max="29" width="2.625" style="7" customWidth="1"/>
    <col min="30" max="30" width="19.625" style="7" customWidth="1"/>
    <col min="31" max="31" width="2.625" style="7" customWidth="1"/>
    <col min="32" max="32" width="70.625" style="50" customWidth="1"/>
    <col min="33" max="33" width="2.625" style="7" customWidth="1"/>
    <col min="34" max="34" width="2.625" style="1" customWidth="1"/>
    <col min="35" max="16384" width="11" style="7"/>
  </cols>
  <sheetData>
    <row r="1" spans="1:34" s="1" customFormat="1" ht="15" thickBot="1" x14ac:dyDescent="0.25">
      <c r="AF1" s="2"/>
    </row>
    <row r="2" spans="1:34" ht="12" customHeight="1" thickTop="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5"/>
      <c r="AG2" s="6"/>
    </row>
    <row r="3" spans="1:34" ht="24" customHeight="1" x14ac:dyDescent="0.2">
      <c r="B3" s="8"/>
      <c r="C3" s="145" t="s">
        <v>543</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9"/>
    </row>
    <row r="4" spans="1:34" ht="21.75" customHeight="1" x14ac:dyDescent="0.2">
      <c r="B4" s="8"/>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9"/>
    </row>
    <row r="5" spans="1:34" ht="72.75" customHeight="1" x14ac:dyDescent="0.2">
      <c r="B5" s="8"/>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9"/>
    </row>
    <row r="6" spans="1:34" x14ac:dyDescent="0.2">
      <c r="B6" s="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1"/>
      <c r="AG6" s="9"/>
    </row>
    <row r="7" spans="1:34" s="21" customFormat="1" ht="52.5" customHeight="1" x14ac:dyDescent="0.2">
      <c r="A7" s="12"/>
      <c r="B7" s="13"/>
      <c r="C7" s="14" t="s">
        <v>0</v>
      </c>
      <c r="D7" s="15"/>
      <c r="E7" s="16" t="s">
        <v>0</v>
      </c>
      <c r="F7" s="17"/>
      <c r="G7" s="16" t="s">
        <v>1</v>
      </c>
      <c r="H7" s="17"/>
      <c r="I7" s="16" t="s">
        <v>2</v>
      </c>
      <c r="J7" s="17"/>
      <c r="K7" s="16" t="s">
        <v>3</v>
      </c>
      <c r="L7" s="16" t="s">
        <v>4</v>
      </c>
      <c r="M7" s="16" t="s">
        <v>5</v>
      </c>
      <c r="N7" s="16" t="s">
        <v>6</v>
      </c>
      <c r="O7" s="16" t="s">
        <v>7</v>
      </c>
      <c r="P7" s="16" t="s">
        <v>8</v>
      </c>
      <c r="Q7" s="16" t="s">
        <v>9</v>
      </c>
      <c r="R7" s="16" t="s">
        <v>10</v>
      </c>
      <c r="S7" s="16" t="s">
        <v>11</v>
      </c>
      <c r="T7" s="16" t="s">
        <v>12</v>
      </c>
      <c r="U7" s="16" t="s">
        <v>13</v>
      </c>
      <c r="V7" s="16" t="s">
        <v>14</v>
      </c>
      <c r="W7" s="15"/>
      <c r="X7" s="14" t="s">
        <v>15</v>
      </c>
      <c r="Y7" s="15"/>
      <c r="Z7" s="18" t="s">
        <v>16</v>
      </c>
      <c r="AA7" s="17"/>
      <c r="AB7" s="18" t="s">
        <v>17</v>
      </c>
      <c r="AC7" s="17"/>
      <c r="AD7" s="18" t="s">
        <v>18</v>
      </c>
      <c r="AE7" s="15"/>
      <c r="AF7" s="19" t="s">
        <v>19</v>
      </c>
      <c r="AG7" s="20"/>
      <c r="AH7" s="12"/>
    </row>
    <row r="8" spans="1:34" ht="33.75" customHeight="1" x14ac:dyDescent="0.2">
      <c r="B8" s="8"/>
      <c r="C8" s="10"/>
      <c r="D8" s="10"/>
      <c r="E8" s="22"/>
      <c r="F8" s="22"/>
      <c r="G8" s="22"/>
      <c r="H8" s="22"/>
      <c r="I8" s="22"/>
      <c r="J8" s="22"/>
      <c r="K8" s="22"/>
      <c r="L8" s="22"/>
      <c r="M8" s="22"/>
      <c r="N8" s="22"/>
      <c r="O8" s="22"/>
      <c r="P8" s="22"/>
      <c r="Q8" s="22"/>
      <c r="R8" s="22"/>
      <c r="S8" s="22"/>
      <c r="T8" s="22"/>
      <c r="U8" s="22"/>
      <c r="V8" s="22"/>
      <c r="W8" s="10"/>
      <c r="X8" s="10"/>
      <c r="Y8" s="10"/>
      <c r="Z8" s="22"/>
      <c r="AA8" s="22"/>
      <c r="AB8" s="22"/>
      <c r="AC8" s="22"/>
      <c r="AD8" s="22"/>
      <c r="AE8" s="10"/>
      <c r="AF8" s="11"/>
      <c r="AG8" s="9"/>
    </row>
    <row r="9" spans="1:34" ht="119.25" customHeight="1" x14ac:dyDescent="0.2">
      <c r="B9" s="8"/>
      <c r="C9" s="145" t="s">
        <v>36</v>
      </c>
      <c r="D9" s="10"/>
      <c r="E9" s="41" t="s">
        <v>37</v>
      </c>
      <c r="F9" s="52"/>
      <c r="G9" s="23" t="s">
        <v>38</v>
      </c>
      <c r="H9" s="22"/>
      <c r="I9" s="51" t="s">
        <v>545</v>
      </c>
      <c r="J9" s="22"/>
      <c r="K9" s="24"/>
      <c r="L9" s="54"/>
      <c r="M9" s="24"/>
      <c r="N9" s="25"/>
      <c r="O9" s="24"/>
      <c r="P9" s="23"/>
      <c r="Q9" s="24"/>
      <c r="R9" s="24"/>
      <c r="S9" s="24"/>
      <c r="T9" s="24"/>
      <c r="U9" s="24"/>
      <c r="V9" s="24"/>
      <c r="W9" s="10"/>
      <c r="X9" s="26">
        <v>1</v>
      </c>
      <c r="Y9" s="10"/>
      <c r="Z9" s="55">
        <f>AVERAGE(X9:X9)</f>
        <v>1</v>
      </c>
      <c r="AA9" s="22"/>
      <c r="AB9" s="148">
        <f>AVERAGE(Z9,Z11,Z13,Z17,Z19)</f>
        <v>0.4</v>
      </c>
      <c r="AC9" s="22"/>
      <c r="AD9" s="135">
        <f>AVERAGE(AB9,AB22,AB24,AB38,AB51,AB64)</f>
        <v>0.22</v>
      </c>
      <c r="AE9" s="10"/>
      <c r="AF9" s="27" t="s">
        <v>544</v>
      </c>
      <c r="AG9" s="9"/>
    </row>
    <row r="10" spans="1:34" x14ac:dyDescent="0.2">
      <c r="B10" s="8"/>
      <c r="C10" s="145"/>
      <c r="D10" s="10"/>
      <c r="E10" s="22"/>
      <c r="F10" s="22"/>
      <c r="G10" s="22"/>
      <c r="H10" s="22"/>
      <c r="I10" s="22"/>
      <c r="J10" s="22"/>
      <c r="K10" s="22"/>
      <c r="L10" s="22"/>
      <c r="M10" s="22"/>
      <c r="N10" s="22"/>
      <c r="O10" s="22"/>
      <c r="P10" s="22"/>
      <c r="Q10" s="22"/>
      <c r="R10" s="22"/>
      <c r="S10" s="22"/>
      <c r="T10" s="22"/>
      <c r="U10" s="22"/>
      <c r="V10" s="22"/>
      <c r="W10" s="10"/>
      <c r="X10" s="29"/>
      <c r="Y10" s="10"/>
      <c r="Z10" s="30"/>
      <c r="AA10" s="22"/>
      <c r="AB10" s="149"/>
      <c r="AC10" s="22"/>
      <c r="AD10" s="135"/>
      <c r="AE10" s="10"/>
      <c r="AF10" s="31"/>
      <c r="AG10" s="9"/>
    </row>
    <row r="11" spans="1:34" ht="160.5" customHeight="1" x14ac:dyDescent="0.2">
      <c r="B11" s="8"/>
      <c r="C11" s="145"/>
      <c r="D11" s="10"/>
      <c r="E11" s="41" t="s">
        <v>39</v>
      </c>
      <c r="F11" s="22"/>
      <c r="G11" s="23" t="s">
        <v>40</v>
      </c>
      <c r="H11" s="17"/>
      <c r="I11" s="51" t="s">
        <v>546</v>
      </c>
      <c r="J11" s="22"/>
      <c r="K11" s="33"/>
      <c r="L11" s="25"/>
      <c r="M11" s="54"/>
      <c r="N11" s="33"/>
      <c r="O11" s="33"/>
      <c r="P11" s="33"/>
      <c r="Q11" s="33"/>
      <c r="R11" s="33"/>
      <c r="S11" s="33"/>
      <c r="T11" s="33"/>
      <c r="U11" s="33"/>
      <c r="V11" s="33"/>
      <c r="W11" s="10"/>
      <c r="X11" s="34">
        <v>1</v>
      </c>
      <c r="Y11" s="10"/>
      <c r="Z11" s="55">
        <f>AVERAGE(X11:X11)</f>
        <v>1</v>
      </c>
      <c r="AA11" s="22"/>
      <c r="AB11" s="149"/>
      <c r="AC11" s="22"/>
      <c r="AD11" s="135"/>
      <c r="AE11" s="10"/>
      <c r="AF11" s="28" t="s">
        <v>572</v>
      </c>
      <c r="AG11" s="9"/>
    </row>
    <row r="12" spans="1:34" x14ac:dyDescent="0.2">
      <c r="B12" s="8"/>
      <c r="C12" s="145"/>
      <c r="D12" s="10"/>
      <c r="E12" s="22"/>
      <c r="F12" s="22"/>
      <c r="G12" s="22"/>
      <c r="H12" s="22"/>
      <c r="I12" s="22"/>
      <c r="J12" s="22"/>
      <c r="K12" s="22"/>
      <c r="L12" s="22"/>
      <c r="M12" s="22"/>
      <c r="N12" s="22"/>
      <c r="O12" s="22"/>
      <c r="P12" s="22"/>
      <c r="Q12" s="22"/>
      <c r="R12" s="22"/>
      <c r="S12" s="22"/>
      <c r="T12" s="22"/>
      <c r="U12" s="22"/>
      <c r="V12" s="22"/>
      <c r="W12" s="10"/>
      <c r="X12" s="30"/>
      <c r="Y12" s="10"/>
      <c r="Z12" s="30"/>
      <c r="AA12" s="22"/>
      <c r="AB12" s="149"/>
      <c r="AC12" s="22"/>
      <c r="AD12" s="135"/>
      <c r="AE12" s="10"/>
      <c r="AF12" s="31"/>
      <c r="AG12" s="9"/>
    </row>
    <row r="13" spans="1:34" ht="97.5" customHeight="1" x14ac:dyDescent="0.2">
      <c r="B13" s="8"/>
      <c r="C13" s="145"/>
      <c r="D13" s="10"/>
      <c r="E13" s="142" t="s">
        <v>20</v>
      </c>
      <c r="F13" s="22"/>
      <c r="G13" s="23" t="s">
        <v>41</v>
      </c>
      <c r="H13" s="17"/>
      <c r="I13" s="23"/>
      <c r="J13" s="22"/>
      <c r="K13" s="54"/>
      <c r="L13" s="35"/>
      <c r="M13" s="23"/>
      <c r="N13" s="23"/>
      <c r="O13" s="24"/>
      <c r="P13" s="24"/>
      <c r="Q13" s="24"/>
      <c r="R13" s="24"/>
      <c r="S13" s="24"/>
      <c r="T13" s="24"/>
      <c r="U13" s="25"/>
      <c r="V13" s="24"/>
      <c r="W13" s="10"/>
      <c r="X13" s="34">
        <v>0</v>
      </c>
      <c r="Y13" s="10"/>
      <c r="Z13" s="152">
        <f>AVERAGE(X13:X15)</f>
        <v>0</v>
      </c>
      <c r="AA13" s="22"/>
      <c r="AB13" s="149"/>
      <c r="AC13" s="22"/>
      <c r="AD13" s="135"/>
      <c r="AE13" s="10"/>
      <c r="AF13" s="36" t="s">
        <v>548</v>
      </c>
      <c r="AG13" s="9"/>
    </row>
    <row r="14" spans="1:34" ht="77.25" customHeight="1" x14ac:dyDescent="0.2">
      <c r="B14" s="8"/>
      <c r="C14" s="145"/>
      <c r="D14" s="10"/>
      <c r="E14" s="142"/>
      <c r="F14" s="22"/>
      <c r="G14" s="23" t="s">
        <v>42</v>
      </c>
      <c r="H14" s="17"/>
      <c r="I14" s="23"/>
      <c r="J14" s="22"/>
      <c r="K14" s="54"/>
      <c r="L14" s="24"/>
      <c r="M14" s="24"/>
      <c r="N14" s="24"/>
      <c r="O14" s="24"/>
      <c r="P14" s="24"/>
      <c r="Q14" s="24"/>
      <c r="R14" s="24"/>
      <c r="S14" s="24"/>
      <c r="T14" s="24"/>
      <c r="U14" s="24"/>
      <c r="V14" s="25"/>
      <c r="W14" s="10"/>
      <c r="X14" s="34">
        <v>0</v>
      </c>
      <c r="Y14" s="10"/>
      <c r="Z14" s="152"/>
      <c r="AA14" s="22"/>
      <c r="AB14" s="149"/>
      <c r="AC14" s="22"/>
      <c r="AD14" s="135"/>
      <c r="AE14" s="10"/>
      <c r="AF14" s="36" t="s">
        <v>548</v>
      </c>
      <c r="AG14" s="9"/>
    </row>
    <row r="15" spans="1:34" ht="73.5" customHeight="1" x14ac:dyDescent="0.2">
      <c r="B15" s="8"/>
      <c r="C15" s="145"/>
      <c r="D15" s="10"/>
      <c r="E15" s="142"/>
      <c r="F15" s="22"/>
      <c r="G15" s="23" t="s">
        <v>43</v>
      </c>
      <c r="H15" s="17"/>
      <c r="I15" s="23"/>
      <c r="J15" s="22"/>
      <c r="K15" s="54"/>
      <c r="L15" s="24"/>
      <c r="M15" s="24"/>
      <c r="N15" s="24"/>
      <c r="O15" s="24"/>
      <c r="P15" s="24"/>
      <c r="Q15" s="24"/>
      <c r="R15" s="24"/>
      <c r="S15" s="24"/>
      <c r="T15" s="24"/>
      <c r="U15" s="24"/>
      <c r="V15" s="25"/>
      <c r="W15" s="10"/>
      <c r="X15" s="34">
        <v>0</v>
      </c>
      <c r="Y15" s="10"/>
      <c r="Z15" s="152"/>
      <c r="AA15" s="22"/>
      <c r="AB15" s="149"/>
      <c r="AC15" s="22"/>
      <c r="AD15" s="135"/>
      <c r="AE15" s="10"/>
      <c r="AF15" s="36" t="s">
        <v>548</v>
      </c>
      <c r="AG15" s="9"/>
    </row>
    <row r="16" spans="1:34" x14ac:dyDescent="0.2">
      <c r="B16" s="8"/>
      <c r="C16" s="145"/>
      <c r="D16" s="10"/>
      <c r="E16" s="22"/>
      <c r="F16" s="22"/>
      <c r="G16" s="22"/>
      <c r="H16" s="17"/>
      <c r="I16" s="22"/>
      <c r="J16" s="22"/>
      <c r="K16" s="22"/>
      <c r="L16" s="22"/>
      <c r="M16" s="22"/>
      <c r="N16" s="22"/>
      <c r="O16" s="22"/>
      <c r="P16" s="22"/>
      <c r="Q16" s="22"/>
      <c r="R16" s="22"/>
      <c r="S16" s="22"/>
      <c r="T16" s="22"/>
      <c r="U16" s="22"/>
      <c r="V16" s="22"/>
      <c r="W16" s="10"/>
      <c r="X16" s="30"/>
      <c r="Y16" s="10"/>
      <c r="Z16" s="30"/>
      <c r="AA16" s="22"/>
      <c r="AB16" s="149"/>
      <c r="AC16" s="22"/>
      <c r="AD16" s="135"/>
      <c r="AE16" s="10"/>
      <c r="AF16" s="31"/>
      <c r="AG16" s="9"/>
    </row>
    <row r="17" spans="2:33" ht="96" customHeight="1" x14ac:dyDescent="0.2">
      <c r="B17" s="8"/>
      <c r="C17" s="145"/>
      <c r="D17" s="10"/>
      <c r="E17" s="41" t="s">
        <v>21</v>
      </c>
      <c r="F17" s="22"/>
      <c r="G17" s="23" t="s">
        <v>44</v>
      </c>
      <c r="H17" s="17"/>
      <c r="I17" s="23"/>
      <c r="J17" s="22"/>
      <c r="K17" s="33"/>
      <c r="L17" s="33"/>
      <c r="M17" s="33"/>
      <c r="N17" s="33"/>
      <c r="O17" s="33"/>
      <c r="P17" s="33"/>
      <c r="Q17" s="54"/>
      <c r="R17" s="33"/>
      <c r="S17" s="33"/>
      <c r="T17" s="25"/>
      <c r="U17" s="33"/>
      <c r="V17" s="33"/>
      <c r="W17" s="10"/>
      <c r="X17" s="34">
        <v>0</v>
      </c>
      <c r="Y17" s="10"/>
      <c r="Z17" s="53">
        <f>AVERAGE(X17:X17)</f>
        <v>0</v>
      </c>
      <c r="AA17" s="22"/>
      <c r="AB17" s="149"/>
      <c r="AC17" s="22"/>
      <c r="AD17" s="135"/>
      <c r="AE17" s="10"/>
      <c r="AF17" s="36" t="s">
        <v>548</v>
      </c>
      <c r="AG17" s="9"/>
    </row>
    <row r="18" spans="2:33" x14ac:dyDescent="0.2">
      <c r="B18" s="8"/>
      <c r="C18" s="145"/>
      <c r="D18" s="10"/>
      <c r="E18" s="22"/>
      <c r="F18" s="22"/>
      <c r="G18" s="17"/>
      <c r="H18" s="17"/>
      <c r="I18" s="17"/>
      <c r="J18" s="22"/>
      <c r="K18" s="22"/>
      <c r="L18" s="22"/>
      <c r="M18" s="22"/>
      <c r="N18" s="22"/>
      <c r="O18" s="22"/>
      <c r="P18" s="22"/>
      <c r="Q18" s="22"/>
      <c r="R18" s="22"/>
      <c r="S18" s="22"/>
      <c r="T18" s="22"/>
      <c r="U18" s="22"/>
      <c r="V18" s="22"/>
      <c r="W18" s="10"/>
      <c r="X18" s="30"/>
      <c r="Y18" s="10"/>
      <c r="Z18" s="30"/>
      <c r="AA18" s="22"/>
      <c r="AB18" s="149"/>
      <c r="AC18" s="22"/>
      <c r="AD18" s="135"/>
      <c r="AE18" s="10"/>
      <c r="AF18" s="31"/>
      <c r="AG18" s="9"/>
    </row>
    <row r="19" spans="2:33" ht="60" customHeight="1" x14ac:dyDescent="0.2">
      <c r="B19" s="8"/>
      <c r="C19" s="145"/>
      <c r="D19" s="10"/>
      <c r="E19" s="144" t="s">
        <v>22</v>
      </c>
      <c r="F19" s="22"/>
      <c r="G19" s="23" t="s">
        <v>45</v>
      </c>
      <c r="H19" s="17"/>
      <c r="I19" s="23"/>
      <c r="J19" s="22"/>
      <c r="K19" s="33"/>
      <c r="L19" s="33"/>
      <c r="M19" s="33"/>
      <c r="N19" s="33"/>
      <c r="O19" s="33"/>
      <c r="P19" s="33"/>
      <c r="Q19" s="33"/>
      <c r="R19" s="33"/>
      <c r="S19" s="33"/>
      <c r="T19" s="25"/>
      <c r="U19" s="33"/>
      <c r="V19" s="54"/>
      <c r="W19" s="10"/>
      <c r="X19" s="34">
        <v>0</v>
      </c>
      <c r="Y19" s="10"/>
      <c r="Z19" s="146">
        <f>AVERAGE(X19:X20)</f>
        <v>0</v>
      </c>
      <c r="AA19" s="22"/>
      <c r="AB19" s="149"/>
      <c r="AC19" s="22"/>
      <c r="AD19" s="135"/>
      <c r="AE19" s="10"/>
      <c r="AF19" s="36" t="s">
        <v>548</v>
      </c>
      <c r="AG19" s="9"/>
    </row>
    <row r="20" spans="2:33" ht="60" customHeight="1" x14ac:dyDescent="0.2">
      <c r="B20" s="8"/>
      <c r="C20" s="145"/>
      <c r="D20" s="10"/>
      <c r="E20" s="144"/>
      <c r="F20" s="22"/>
      <c r="G20" s="23" t="s">
        <v>46</v>
      </c>
      <c r="H20" s="17"/>
      <c r="I20" s="23"/>
      <c r="J20" s="22"/>
      <c r="K20" s="33"/>
      <c r="L20" s="33"/>
      <c r="M20" s="33"/>
      <c r="N20" s="33"/>
      <c r="O20" s="33"/>
      <c r="P20" s="33"/>
      <c r="Q20" s="33"/>
      <c r="R20" s="33"/>
      <c r="S20" s="33"/>
      <c r="T20" s="33"/>
      <c r="U20" s="33"/>
      <c r="V20" s="25"/>
      <c r="W20" s="10"/>
      <c r="X20" s="34">
        <v>0</v>
      </c>
      <c r="Y20" s="10"/>
      <c r="Z20" s="147"/>
      <c r="AA20" s="22"/>
      <c r="AB20" s="150"/>
      <c r="AC20" s="22"/>
      <c r="AD20" s="135"/>
      <c r="AE20" s="10"/>
      <c r="AF20" s="36" t="s">
        <v>548</v>
      </c>
      <c r="AG20" s="9"/>
    </row>
    <row r="21" spans="2:33" x14ac:dyDescent="0.2">
      <c r="B21" s="8"/>
      <c r="C21" s="10"/>
      <c r="D21" s="10"/>
      <c r="E21" s="22"/>
      <c r="F21" s="22"/>
      <c r="G21" s="22"/>
      <c r="H21" s="22"/>
      <c r="I21" s="22"/>
      <c r="J21" s="22"/>
      <c r="K21" s="22"/>
      <c r="L21" s="22"/>
      <c r="M21" s="22"/>
      <c r="N21" s="22"/>
      <c r="O21" s="22"/>
      <c r="P21" s="22"/>
      <c r="Q21" s="22"/>
      <c r="R21" s="22"/>
      <c r="S21" s="22"/>
      <c r="T21" s="22"/>
      <c r="U21" s="22"/>
      <c r="V21" s="22"/>
      <c r="W21" s="10"/>
      <c r="X21" s="30"/>
      <c r="Y21" s="10"/>
      <c r="Z21" s="30"/>
      <c r="AA21" s="22"/>
      <c r="AB21" s="30"/>
      <c r="AC21" s="22"/>
      <c r="AD21" s="135"/>
      <c r="AE21" s="10"/>
      <c r="AF21" s="31"/>
      <c r="AG21" s="9"/>
    </row>
    <row r="22" spans="2:33" ht="219" customHeight="1" x14ac:dyDescent="0.2">
      <c r="B22" s="8"/>
      <c r="C22" s="51" t="s">
        <v>48</v>
      </c>
      <c r="D22" s="10"/>
      <c r="E22" s="51" t="s">
        <v>47</v>
      </c>
      <c r="F22" s="22"/>
      <c r="G22" s="23" t="s">
        <v>49</v>
      </c>
      <c r="H22" s="22"/>
      <c r="I22" s="51" t="s">
        <v>547</v>
      </c>
      <c r="J22" s="22"/>
      <c r="K22" s="56"/>
      <c r="L22" s="56"/>
      <c r="M22" s="25"/>
      <c r="N22" s="56"/>
      <c r="O22" s="56"/>
      <c r="P22" s="56"/>
      <c r="Q22" s="56"/>
      <c r="R22" s="56"/>
      <c r="S22" s="56"/>
      <c r="T22" s="56"/>
      <c r="U22" s="56"/>
      <c r="V22" s="56"/>
      <c r="W22" s="10"/>
      <c r="X22" s="34">
        <v>0.67</v>
      </c>
      <c r="Y22" s="10"/>
      <c r="Z22" s="57">
        <f>+AVERAGE(X22)</f>
        <v>0.67</v>
      </c>
      <c r="AA22" s="22"/>
      <c r="AB22" s="60">
        <f>+AVERAGE(Z22)</f>
        <v>0.67</v>
      </c>
      <c r="AC22" s="22"/>
      <c r="AD22" s="135"/>
      <c r="AE22" s="10"/>
      <c r="AF22" s="128" t="s">
        <v>552</v>
      </c>
      <c r="AG22" s="9"/>
    </row>
    <row r="23" spans="2:33" x14ac:dyDescent="0.2">
      <c r="B23" s="8"/>
      <c r="C23" s="10"/>
      <c r="D23" s="10"/>
      <c r="E23" s="22"/>
      <c r="F23" s="22"/>
      <c r="G23" s="22"/>
      <c r="H23" s="22"/>
      <c r="I23" s="22"/>
      <c r="J23" s="22"/>
      <c r="K23" s="22"/>
      <c r="L23" s="22"/>
      <c r="M23" s="22"/>
      <c r="N23" s="22"/>
      <c r="O23" s="22"/>
      <c r="P23" s="22"/>
      <c r="Q23" s="22"/>
      <c r="R23" s="22"/>
      <c r="S23" s="22"/>
      <c r="T23" s="22"/>
      <c r="U23" s="22"/>
      <c r="V23" s="22"/>
      <c r="W23" s="10"/>
      <c r="X23" s="30"/>
      <c r="Y23" s="10"/>
      <c r="Z23" s="30"/>
      <c r="AA23" s="22"/>
      <c r="AB23" s="30"/>
      <c r="AC23" s="22"/>
      <c r="AD23" s="135"/>
      <c r="AE23" s="10"/>
      <c r="AF23" s="31"/>
      <c r="AG23" s="9"/>
    </row>
    <row r="24" spans="2:33" ht="60" customHeight="1" x14ac:dyDescent="0.2">
      <c r="B24" s="8"/>
      <c r="C24" s="139" t="s">
        <v>50</v>
      </c>
      <c r="D24" s="10"/>
      <c r="E24" s="142" t="s">
        <v>51</v>
      </c>
      <c r="F24" s="22"/>
      <c r="G24" s="23" t="s">
        <v>52</v>
      </c>
      <c r="H24" s="17"/>
      <c r="I24" s="23"/>
      <c r="J24" s="22"/>
      <c r="K24" s="54"/>
      <c r="L24" s="23"/>
      <c r="M24" s="23"/>
      <c r="N24" s="23"/>
      <c r="O24" s="23"/>
      <c r="P24" s="25"/>
      <c r="Q24" s="23"/>
      <c r="R24" s="23"/>
      <c r="S24" s="23"/>
      <c r="T24" s="23"/>
      <c r="U24" s="23"/>
      <c r="V24" s="23"/>
      <c r="W24" s="10"/>
      <c r="X24" s="34">
        <v>0</v>
      </c>
      <c r="Y24" s="10"/>
      <c r="Z24" s="143">
        <f>AVERAGE(X24:X27)</f>
        <v>0</v>
      </c>
      <c r="AA24" s="22"/>
      <c r="AB24" s="143">
        <f>AVERAGE(Z24,Z29,Z32,Z35)</f>
        <v>0.125</v>
      </c>
      <c r="AC24" s="22"/>
      <c r="AD24" s="135"/>
      <c r="AE24" s="10"/>
      <c r="AF24" s="36" t="s">
        <v>548</v>
      </c>
      <c r="AG24" s="9"/>
    </row>
    <row r="25" spans="2:33" ht="120" customHeight="1" x14ac:dyDescent="0.2">
      <c r="B25" s="8"/>
      <c r="C25" s="140"/>
      <c r="D25" s="10"/>
      <c r="E25" s="142"/>
      <c r="F25" s="22"/>
      <c r="G25" s="23" t="s">
        <v>53</v>
      </c>
      <c r="H25" s="17"/>
      <c r="I25" s="23"/>
      <c r="J25" s="22"/>
      <c r="K25" s="54"/>
      <c r="L25" s="23"/>
      <c r="M25" s="23"/>
      <c r="N25" s="23"/>
      <c r="O25" s="23"/>
      <c r="P25" s="23"/>
      <c r="Q25" s="23"/>
      <c r="R25" s="23"/>
      <c r="S25" s="23"/>
      <c r="T25" s="25"/>
      <c r="U25" s="23"/>
      <c r="V25" s="23"/>
      <c r="W25" s="10"/>
      <c r="X25" s="34">
        <v>0</v>
      </c>
      <c r="Y25" s="10"/>
      <c r="Z25" s="143"/>
      <c r="AA25" s="22"/>
      <c r="AB25" s="143"/>
      <c r="AC25" s="22"/>
      <c r="AD25" s="135"/>
      <c r="AE25" s="10"/>
      <c r="AF25" s="36" t="s">
        <v>548</v>
      </c>
      <c r="AG25" s="9"/>
    </row>
    <row r="26" spans="2:33" ht="60" customHeight="1" x14ac:dyDescent="0.2">
      <c r="B26" s="8"/>
      <c r="C26" s="140"/>
      <c r="D26" s="10"/>
      <c r="E26" s="142"/>
      <c r="F26" s="22"/>
      <c r="G26" s="23" t="s">
        <v>54</v>
      </c>
      <c r="H26" s="17"/>
      <c r="I26" s="23"/>
      <c r="J26" s="22"/>
      <c r="K26" s="23"/>
      <c r="L26" s="23"/>
      <c r="M26" s="23"/>
      <c r="N26" s="23"/>
      <c r="O26" s="23"/>
      <c r="P26" s="25"/>
      <c r="Q26" s="23"/>
      <c r="S26" s="23"/>
      <c r="T26" s="23"/>
      <c r="U26" s="23"/>
      <c r="V26" s="23"/>
      <c r="W26" s="10"/>
      <c r="X26" s="34">
        <v>0</v>
      </c>
      <c r="Y26" s="10"/>
      <c r="Z26" s="143"/>
      <c r="AA26" s="22"/>
      <c r="AB26" s="143"/>
      <c r="AC26" s="22"/>
      <c r="AD26" s="135"/>
      <c r="AE26" s="10"/>
      <c r="AF26" s="36" t="s">
        <v>548</v>
      </c>
      <c r="AG26" s="9"/>
    </row>
    <row r="27" spans="2:33" ht="84.75" customHeight="1" x14ac:dyDescent="0.2">
      <c r="B27" s="8"/>
      <c r="C27" s="140"/>
      <c r="D27" s="10"/>
      <c r="E27" s="142"/>
      <c r="F27" s="22"/>
      <c r="G27" s="23" t="s">
        <v>55</v>
      </c>
      <c r="H27" s="17"/>
      <c r="I27" s="23"/>
      <c r="J27" s="22"/>
      <c r="K27" s="23"/>
      <c r="L27" s="23"/>
      <c r="M27" s="23"/>
      <c r="N27" s="23"/>
      <c r="O27" s="23"/>
      <c r="P27" s="23"/>
      <c r="Q27" s="23"/>
      <c r="R27" s="23"/>
      <c r="S27" s="23"/>
      <c r="T27" s="23"/>
      <c r="U27" s="25"/>
      <c r="V27" s="23"/>
      <c r="W27" s="10"/>
      <c r="X27" s="26">
        <v>0</v>
      </c>
      <c r="Y27" s="10"/>
      <c r="Z27" s="143"/>
      <c r="AA27" s="22"/>
      <c r="AB27" s="143"/>
      <c r="AC27" s="22"/>
      <c r="AD27" s="135"/>
      <c r="AE27" s="10"/>
      <c r="AF27" s="36" t="s">
        <v>548</v>
      </c>
      <c r="AG27" s="9"/>
    </row>
    <row r="28" spans="2:33" x14ac:dyDescent="0.2">
      <c r="B28" s="8"/>
      <c r="C28" s="140"/>
      <c r="D28" s="10"/>
      <c r="E28" s="22"/>
      <c r="F28" s="22"/>
      <c r="G28" s="22"/>
      <c r="H28" s="17"/>
      <c r="I28" s="22"/>
      <c r="J28" s="22"/>
      <c r="K28" s="22"/>
      <c r="L28" s="22"/>
      <c r="M28" s="22"/>
      <c r="N28" s="22"/>
      <c r="O28" s="22"/>
      <c r="P28" s="22"/>
      <c r="Q28" s="22"/>
      <c r="R28" s="22"/>
      <c r="S28" s="22"/>
      <c r="T28" s="22"/>
      <c r="U28" s="22"/>
      <c r="V28" s="22"/>
      <c r="W28" s="10"/>
      <c r="X28" s="29"/>
      <c r="Y28" s="10"/>
      <c r="Z28" s="30"/>
      <c r="AA28" s="22"/>
      <c r="AB28" s="143"/>
      <c r="AC28" s="22"/>
      <c r="AD28" s="135"/>
      <c r="AE28" s="10"/>
      <c r="AF28" s="11"/>
      <c r="AG28" s="9"/>
    </row>
    <row r="29" spans="2:33" ht="60" customHeight="1" x14ac:dyDescent="0.2">
      <c r="B29" s="8"/>
      <c r="C29" s="140"/>
      <c r="D29" s="10"/>
      <c r="E29" s="142" t="s">
        <v>23</v>
      </c>
      <c r="F29" s="22"/>
      <c r="G29" s="23" t="s">
        <v>56</v>
      </c>
      <c r="H29" s="17"/>
      <c r="I29" s="23"/>
      <c r="J29" s="22"/>
      <c r="K29" s="23"/>
      <c r="L29" s="23"/>
      <c r="M29" s="23"/>
      <c r="N29" s="23"/>
      <c r="O29" s="23"/>
      <c r="P29" s="25"/>
      <c r="Q29" s="23"/>
      <c r="R29" s="23"/>
      <c r="S29" s="23"/>
      <c r="T29" s="23"/>
      <c r="U29" s="23"/>
      <c r="V29" s="54"/>
      <c r="W29" s="10"/>
      <c r="X29" s="26">
        <v>0</v>
      </c>
      <c r="Y29" s="10"/>
      <c r="Z29" s="143">
        <f>+AVERAGE(X29:X30)</f>
        <v>0.5</v>
      </c>
      <c r="AA29" s="22"/>
      <c r="AB29" s="143"/>
      <c r="AC29" s="22"/>
      <c r="AD29" s="135"/>
      <c r="AE29" s="10"/>
      <c r="AF29" s="36" t="s">
        <v>548</v>
      </c>
      <c r="AG29" s="9"/>
    </row>
    <row r="30" spans="2:33" ht="207" customHeight="1" x14ac:dyDescent="0.2">
      <c r="B30" s="8"/>
      <c r="C30" s="140"/>
      <c r="D30" s="10"/>
      <c r="E30" s="142"/>
      <c r="F30" s="22"/>
      <c r="G30" s="23" t="s">
        <v>57</v>
      </c>
      <c r="H30" s="17"/>
      <c r="I30" s="51" t="s">
        <v>58</v>
      </c>
      <c r="J30" s="22"/>
      <c r="K30" s="23"/>
      <c r="L30" s="23"/>
      <c r="M30" s="25"/>
      <c r="N30" s="23"/>
      <c r="O30" s="23"/>
      <c r="P30" s="23"/>
      <c r="Q30" s="54"/>
      <c r="R30" s="23"/>
      <c r="S30" s="23"/>
      <c r="T30" s="23"/>
      <c r="U30" s="23"/>
      <c r="V30" s="23"/>
      <c r="W30" s="10"/>
      <c r="X30" s="26">
        <v>1</v>
      </c>
      <c r="Y30" s="10"/>
      <c r="Z30" s="143"/>
      <c r="AA30" s="22"/>
      <c r="AB30" s="143"/>
      <c r="AC30" s="22"/>
      <c r="AD30" s="135"/>
      <c r="AE30" s="10"/>
      <c r="AF30" s="37" t="s">
        <v>573</v>
      </c>
      <c r="AG30" s="9"/>
    </row>
    <row r="31" spans="2:33" x14ac:dyDescent="0.2">
      <c r="B31" s="8"/>
      <c r="C31" s="140"/>
      <c r="D31" s="10"/>
      <c r="E31" s="22"/>
      <c r="F31" s="22"/>
      <c r="G31" s="22"/>
      <c r="H31" s="17"/>
      <c r="I31" s="22"/>
      <c r="J31" s="22"/>
      <c r="K31" s="22"/>
      <c r="L31" s="22"/>
      <c r="M31" s="22"/>
      <c r="N31" s="22"/>
      <c r="O31" s="22"/>
      <c r="P31" s="22"/>
      <c r="Q31" s="22"/>
      <c r="R31" s="22"/>
      <c r="S31" s="22"/>
      <c r="T31" s="22"/>
      <c r="U31" s="22"/>
      <c r="V31" s="22"/>
      <c r="W31" s="10"/>
      <c r="X31" s="29"/>
      <c r="Y31" s="10"/>
      <c r="Z31" s="30"/>
      <c r="AA31" s="22"/>
      <c r="AB31" s="143"/>
      <c r="AC31" s="22"/>
      <c r="AD31" s="135"/>
      <c r="AE31" s="10"/>
      <c r="AF31" s="37"/>
      <c r="AG31" s="9"/>
    </row>
    <row r="32" spans="2:33" ht="81" customHeight="1" x14ac:dyDescent="0.2">
      <c r="B32" s="8"/>
      <c r="C32" s="140"/>
      <c r="D32" s="10"/>
      <c r="E32" s="142" t="s">
        <v>35</v>
      </c>
      <c r="F32" s="22"/>
      <c r="G32" s="23" t="s">
        <v>59</v>
      </c>
      <c r="H32" s="17"/>
      <c r="I32" s="23"/>
      <c r="J32" s="22"/>
      <c r="K32" s="24"/>
      <c r="L32" s="24"/>
      <c r="M32" s="24"/>
      <c r="N32" s="23"/>
      <c r="O32" s="25"/>
      <c r="P32" s="23"/>
      <c r="Q32" s="23"/>
      <c r="R32" s="23"/>
      <c r="S32" s="23"/>
      <c r="T32" s="23"/>
      <c r="U32" s="23"/>
      <c r="V32" s="54"/>
      <c r="W32" s="10"/>
      <c r="X32" s="34">
        <v>0</v>
      </c>
      <c r="Y32" s="10"/>
      <c r="Z32" s="143">
        <f>+AVERAGE(X32:X33)</f>
        <v>0</v>
      </c>
      <c r="AA32" s="22"/>
      <c r="AB32" s="143"/>
      <c r="AC32" s="22"/>
      <c r="AD32" s="135"/>
      <c r="AE32" s="10"/>
      <c r="AF32" s="36" t="s">
        <v>548</v>
      </c>
      <c r="AG32" s="9"/>
    </row>
    <row r="33" spans="2:33" ht="117.75" customHeight="1" x14ac:dyDescent="0.2">
      <c r="B33" s="8"/>
      <c r="C33" s="140"/>
      <c r="D33" s="10"/>
      <c r="E33" s="142"/>
      <c r="F33" s="22"/>
      <c r="G33" s="23" t="s">
        <v>60</v>
      </c>
      <c r="H33" s="17"/>
      <c r="I33" s="23"/>
      <c r="J33" s="22"/>
      <c r="K33" s="24"/>
      <c r="L33" s="24"/>
      <c r="M33" s="24"/>
      <c r="N33" s="54"/>
      <c r="O33" s="24"/>
      <c r="P33" s="24"/>
      <c r="Q33" s="24"/>
      <c r="R33" s="24"/>
      <c r="S33" s="24"/>
      <c r="T33" s="24"/>
      <c r="U33" s="24"/>
      <c r="V33" s="25"/>
      <c r="W33" s="10"/>
      <c r="X33" s="34">
        <v>0</v>
      </c>
      <c r="Y33" s="10"/>
      <c r="Z33" s="143"/>
      <c r="AA33" s="22"/>
      <c r="AB33" s="143"/>
      <c r="AC33" s="22"/>
      <c r="AD33" s="135"/>
      <c r="AE33" s="10"/>
      <c r="AF33" s="36" t="s">
        <v>548</v>
      </c>
      <c r="AG33" s="9"/>
    </row>
    <row r="34" spans="2:33" x14ac:dyDescent="0.2">
      <c r="B34" s="8"/>
      <c r="C34" s="140"/>
      <c r="D34" s="10"/>
      <c r="E34" s="22"/>
      <c r="F34" s="22"/>
      <c r="G34" s="22"/>
      <c r="H34" s="17"/>
      <c r="I34" s="22"/>
      <c r="J34" s="22"/>
      <c r="K34" s="22"/>
      <c r="L34" s="22"/>
      <c r="M34" s="22"/>
      <c r="N34" s="22"/>
      <c r="O34" s="22"/>
      <c r="P34" s="22"/>
      <c r="Q34" s="22"/>
      <c r="R34" s="22"/>
      <c r="S34" s="22"/>
      <c r="T34" s="22"/>
      <c r="U34" s="22"/>
      <c r="V34" s="22"/>
      <c r="W34" s="10"/>
      <c r="X34" s="29"/>
      <c r="Y34" s="10"/>
      <c r="Z34" s="30"/>
      <c r="AA34" s="22"/>
      <c r="AB34" s="143"/>
      <c r="AC34" s="22"/>
      <c r="AD34" s="135"/>
      <c r="AE34" s="10"/>
      <c r="AF34" s="11"/>
      <c r="AG34" s="9"/>
    </row>
    <row r="35" spans="2:33" ht="72.75" customHeight="1" x14ac:dyDescent="0.2">
      <c r="B35" s="8"/>
      <c r="C35" s="140"/>
      <c r="D35" s="10"/>
      <c r="E35" s="142" t="s">
        <v>24</v>
      </c>
      <c r="F35" s="22"/>
      <c r="G35" s="23" t="s">
        <v>61</v>
      </c>
      <c r="H35" s="17"/>
      <c r="I35" s="32"/>
      <c r="J35" s="22"/>
      <c r="K35" s="24"/>
      <c r="L35" s="24"/>
      <c r="M35" s="23"/>
      <c r="N35" s="23"/>
      <c r="O35" s="23"/>
      <c r="P35" s="23"/>
      <c r="Q35" s="23"/>
      <c r="R35" s="23"/>
      <c r="S35" s="24"/>
      <c r="T35" s="24"/>
      <c r="U35" s="24"/>
      <c r="V35" s="25"/>
      <c r="W35" s="10"/>
      <c r="X35" s="26">
        <v>0</v>
      </c>
      <c r="Y35" s="10"/>
      <c r="Z35" s="136">
        <f>AVERAGE(X35:X36)</f>
        <v>0</v>
      </c>
      <c r="AA35" s="22"/>
      <c r="AB35" s="143"/>
      <c r="AC35" s="22"/>
      <c r="AD35" s="135"/>
      <c r="AE35" s="10"/>
      <c r="AF35" s="36" t="s">
        <v>548</v>
      </c>
      <c r="AG35" s="9"/>
    </row>
    <row r="36" spans="2:33" ht="60" customHeight="1" x14ac:dyDescent="0.2">
      <c r="B36" s="8"/>
      <c r="C36" s="141"/>
      <c r="D36" s="10"/>
      <c r="E36" s="142"/>
      <c r="F36" s="22"/>
      <c r="G36" s="23" t="s">
        <v>62</v>
      </c>
      <c r="H36" s="17"/>
      <c r="I36" s="23"/>
      <c r="J36" s="22"/>
      <c r="K36" s="24"/>
      <c r="L36" s="24"/>
      <c r="M36" s="23"/>
      <c r="N36" s="23"/>
      <c r="O36" s="23"/>
      <c r="P36" s="23"/>
      <c r="Q36" s="23"/>
      <c r="R36" s="54"/>
      <c r="S36" s="24"/>
      <c r="T36" s="24"/>
      <c r="U36" s="24"/>
      <c r="V36" s="25"/>
      <c r="W36" s="10"/>
      <c r="X36" s="26">
        <v>0</v>
      </c>
      <c r="Y36" s="10"/>
      <c r="Z36" s="138"/>
      <c r="AA36" s="22"/>
      <c r="AB36" s="143"/>
      <c r="AC36" s="22"/>
      <c r="AD36" s="135"/>
      <c r="AE36" s="10"/>
      <c r="AF36" s="36" t="s">
        <v>548</v>
      </c>
      <c r="AG36" s="9"/>
    </row>
    <row r="37" spans="2:33" x14ac:dyDescent="0.2">
      <c r="B37" s="8"/>
      <c r="C37" s="10"/>
      <c r="D37" s="10"/>
      <c r="E37" s="22"/>
      <c r="F37" s="22"/>
      <c r="G37" s="22"/>
      <c r="H37" s="17"/>
      <c r="I37" s="22"/>
      <c r="J37" s="22"/>
      <c r="K37" s="22"/>
      <c r="L37" s="22"/>
      <c r="M37" s="22"/>
      <c r="N37" s="22"/>
      <c r="O37" s="22"/>
      <c r="P37" s="22"/>
      <c r="Q37" s="22"/>
      <c r="R37" s="22"/>
      <c r="S37" s="22"/>
      <c r="T37" s="22"/>
      <c r="U37" s="22"/>
      <c r="V37" s="22"/>
      <c r="W37" s="10"/>
      <c r="X37" s="29"/>
      <c r="Y37" s="10"/>
      <c r="Z37" s="30"/>
      <c r="AA37" s="22"/>
      <c r="AB37" s="30"/>
      <c r="AC37" s="22"/>
      <c r="AD37" s="135"/>
      <c r="AE37" s="10"/>
      <c r="AF37" s="11"/>
      <c r="AG37" s="9"/>
    </row>
    <row r="38" spans="2:33" ht="201.75" customHeight="1" x14ac:dyDescent="0.2">
      <c r="B38" s="8"/>
      <c r="C38" s="145" t="s">
        <v>63</v>
      </c>
      <c r="D38" s="10"/>
      <c r="E38" s="142" t="s">
        <v>25</v>
      </c>
      <c r="F38" s="22"/>
      <c r="G38" s="23" t="s">
        <v>64</v>
      </c>
      <c r="H38" s="17"/>
      <c r="I38" s="51" t="s">
        <v>65</v>
      </c>
      <c r="J38" s="22"/>
      <c r="K38" s="24"/>
      <c r="L38" s="24"/>
      <c r="M38" s="25"/>
      <c r="N38" s="23"/>
      <c r="O38" s="24"/>
      <c r="P38" s="23"/>
      <c r="Q38" s="24"/>
      <c r="R38" s="23"/>
      <c r="S38" s="24"/>
      <c r="T38" s="24"/>
      <c r="U38" s="23"/>
      <c r="V38" s="23"/>
      <c r="W38" s="10"/>
      <c r="X38" s="26">
        <v>1</v>
      </c>
      <c r="Y38" s="10"/>
      <c r="Z38" s="136">
        <f>+AVERAGE(X38:X39)</f>
        <v>0.5</v>
      </c>
      <c r="AA38" s="22"/>
      <c r="AB38" s="136">
        <f>AVERAGE(Z38,Z41,Z45,Z49)</f>
        <v>0.125</v>
      </c>
      <c r="AC38" s="22"/>
      <c r="AD38" s="135"/>
      <c r="AE38" s="10"/>
      <c r="AF38" s="38" t="s">
        <v>553</v>
      </c>
      <c r="AG38" s="9"/>
    </row>
    <row r="39" spans="2:33" ht="58.5" customHeight="1" x14ac:dyDescent="0.2">
      <c r="B39" s="8"/>
      <c r="C39" s="145"/>
      <c r="D39" s="10"/>
      <c r="E39" s="142"/>
      <c r="F39" s="22"/>
      <c r="G39" s="23" t="s">
        <v>66</v>
      </c>
      <c r="H39" s="17"/>
      <c r="I39" s="23"/>
      <c r="J39" s="22"/>
      <c r="K39" s="24"/>
      <c r="L39" s="24"/>
      <c r="M39" s="24"/>
      <c r="N39" s="23"/>
      <c r="O39" s="23"/>
      <c r="P39" s="23"/>
      <c r="Q39" s="24"/>
      <c r="R39" s="23"/>
      <c r="S39" s="24"/>
      <c r="T39" s="54"/>
      <c r="U39" s="25"/>
      <c r="V39" s="23"/>
      <c r="W39" s="10"/>
      <c r="X39" s="26">
        <v>0</v>
      </c>
      <c r="Y39" s="10"/>
      <c r="Z39" s="138"/>
      <c r="AA39" s="22"/>
      <c r="AB39" s="137"/>
      <c r="AC39" s="22"/>
      <c r="AD39" s="135"/>
      <c r="AE39" s="10"/>
      <c r="AF39" s="36" t="s">
        <v>548</v>
      </c>
      <c r="AG39" s="9"/>
    </row>
    <row r="40" spans="2:33" ht="15" customHeight="1" x14ac:dyDescent="0.2">
      <c r="B40" s="8"/>
      <c r="C40" s="145"/>
      <c r="D40" s="10"/>
      <c r="E40" s="22"/>
      <c r="F40" s="22"/>
      <c r="G40" s="22"/>
      <c r="H40" s="17"/>
      <c r="I40" s="22"/>
      <c r="J40" s="22"/>
      <c r="K40" s="22"/>
      <c r="L40" s="22"/>
      <c r="M40" s="22"/>
      <c r="N40" s="22"/>
      <c r="O40" s="22"/>
      <c r="P40" s="22"/>
      <c r="Q40" s="22"/>
      <c r="R40" s="22"/>
      <c r="S40" s="22"/>
      <c r="T40" s="22"/>
      <c r="U40" s="22"/>
      <c r="V40" s="22"/>
      <c r="W40" s="10"/>
      <c r="X40" s="29"/>
      <c r="Y40" s="10"/>
      <c r="Z40" s="30"/>
      <c r="AA40" s="22"/>
      <c r="AB40" s="137"/>
      <c r="AC40" s="22"/>
      <c r="AD40" s="135"/>
      <c r="AE40" s="10"/>
      <c r="AF40" s="11"/>
      <c r="AG40" s="9"/>
    </row>
    <row r="41" spans="2:33" ht="74.25" customHeight="1" x14ac:dyDescent="0.2">
      <c r="B41" s="8"/>
      <c r="C41" s="145"/>
      <c r="D41" s="10"/>
      <c r="E41" s="142" t="s">
        <v>26</v>
      </c>
      <c r="F41" s="22"/>
      <c r="G41" s="23" t="s">
        <v>67</v>
      </c>
      <c r="H41" s="17"/>
      <c r="I41" s="23"/>
      <c r="J41" s="22"/>
      <c r="K41" s="24"/>
      <c r="L41" s="24"/>
      <c r="M41" s="24"/>
      <c r="N41" s="23"/>
      <c r="O41" s="24"/>
      <c r="P41" s="24"/>
      <c r="Q41" s="24"/>
      <c r="R41" s="23"/>
      <c r="S41" s="24"/>
      <c r="T41" s="24"/>
      <c r="U41" s="25"/>
      <c r="V41" s="23"/>
      <c r="W41" s="10"/>
      <c r="X41" s="26">
        <v>0</v>
      </c>
      <c r="Y41" s="10"/>
      <c r="Z41" s="143">
        <f>AVERAGE(X41:X43)</f>
        <v>0</v>
      </c>
      <c r="AA41" s="22"/>
      <c r="AB41" s="137"/>
      <c r="AC41" s="22"/>
      <c r="AD41" s="135"/>
      <c r="AE41" s="10"/>
      <c r="AF41" s="36" t="s">
        <v>548</v>
      </c>
      <c r="AG41" s="9"/>
    </row>
    <row r="42" spans="2:33" ht="81" customHeight="1" x14ac:dyDescent="0.2">
      <c r="B42" s="8"/>
      <c r="C42" s="145"/>
      <c r="D42" s="10"/>
      <c r="E42" s="142"/>
      <c r="F42" s="22"/>
      <c r="G42" s="23" t="s">
        <v>68</v>
      </c>
      <c r="H42" s="17"/>
      <c r="I42" s="23"/>
      <c r="J42" s="22"/>
      <c r="K42" s="24"/>
      <c r="L42" s="24"/>
      <c r="N42" s="23"/>
      <c r="O42" s="24"/>
      <c r="P42" s="24"/>
      <c r="Q42" s="24"/>
      <c r="R42" s="23"/>
      <c r="S42" s="24"/>
      <c r="T42" s="23"/>
      <c r="U42" s="25"/>
      <c r="V42" s="54"/>
      <c r="W42" s="10"/>
      <c r="X42" s="26">
        <v>0</v>
      </c>
      <c r="Y42" s="10"/>
      <c r="Z42" s="143"/>
      <c r="AA42" s="22"/>
      <c r="AB42" s="137"/>
      <c r="AC42" s="22"/>
      <c r="AD42" s="135"/>
      <c r="AE42" s="10"/>
      <c r="AF42" s="36" t="s">
        <v>548</v>
      </c>
      <c r="AG42" s="9"/>
    </row>
    <row r="43" spans="2:33" ht="66" customHeight="1" x14ac:dyDescent="0.2">
      <c r="B43" s="8"/>
      <c r="C43" s="145"/>
      <c r="D43" s="10"/>
      <c r="E43" s="142"/>
      <c r="F43" s="22"/>
      <c r="G43" s="23" t="s">
        <v>69</v>
      </c>
      <c r="H43" s="17"/>
      <c r="I43" s="23"/>
      <c r="J43" s="22"/>
      <c r="K43" s="24"/>
      <c r="L43" s="24"/>
      <c r="M43" s="24"/>
      <c r="N43" s="23"/>
      <c r="O43" s="24"/>
      <c r="P43" s="24"/>
      <c r="Q43" s="24"/>
      <c r="R43" s="23"/>
      <c r="S43" s="24"/>
      <c r="T43" s="54"/>
      <c r="U43" s="25"/>
      <c r="V43" s="23"/>
      <c r="W43" s="10"/>
      <c r="X43" s="26">
        <v>0</v>
      </c>
      <c r="Y43" s="10"/>
      <c r="Z43" s="143"/>
      <c r="AA43" s="22"/>
      <c r="AB43" s="137"/>
      <c r="AC43" s="22"/>
      <c r="AD43" s="135"/>
      <c r="AE43" s="10"/>
      <c r="AF43" s="36" t="s">
        <v>548</v>
      </c>
      <c r="AG43" s="9"/>
    </row>
    <row r="44" spans="2:33" ht="15" customHeight="1" x14ac:dyDescent="0.2">
      <c r="B44" s="8"/>
      <c r="C44" s="145"/>
      <c r="D44" s="10"/>
      <c r="E44" s="22"/>
      <c r="F44" s="22"/>
      <c r="G44" s="22"/>
      <c r="H44" s="17"/>
      <c r="I44" s="22"/>
      <c r="J44" s="22"/>
      <c r="K44" s="22"/>
      <c r="L44" s="22"/>
      <c r="M44" s="22"/>
      <c r="N44" s="22"/>
      <c r="O44" s="22"/>
      <c r="P44" s="22"/>
      <c r="Q44" s="22"/>
      <c r="R44" s="22"/>
      <c r="S44" s="22"/>
      <c r="T44" s="22"/>
      <c r="U44" s="22"/>
      <c r="V44" s="22"/>
      <c r="W44" s="10"/>
      <c r="X44" s="29"/>
      <c r="Y44" s="10"/>
      <c r="Z44" s="30"/>
      <c r="AA44" s="22"/>
      <c r="AB44" s="137"/>
      <c r="AC44" s="22"/>
      <c r="AD44" s="135"/>
      <c r="AE44" s="10"/>
      <c r="AF44" s="11"/>
      <c r="AG44" s="9"/>
    </row>
    <row r="45" spans="2:33" ht="72" customHeight="1" x14ac:dyDescent="0.2">
      <c r="B45" s="8"/>
      <c r="C45" s="145"/>
      <c r="D45" s="10"/>
      <c r="E45" s="41" t="s">
        <v>27</v>
      </c>
      <c r="F45" s="22"/>
      <c r="G45" s="23" t="s">
        <v>70</v>
      </c>
      <c r="H45" s="17"/>
      <c r="I45" s="39"/>
      <c r="J45" s="22"/>
      <c r="K45" s="35"/>
      <c r="L45" s="35"/>
      <c r="M45" s="35"/>
      <c r="N45" s="35"/>
      <c r="O45" s="35"/>
      <c r="P45" s="35"/>
      <c r="Q45" s="54"/>
      <c r="R45" s="25"/>
      <c r="S45" s="35"/>
      <c r="T45" s="35"/>
      <c r="U45" s="35"/>
      <c r="V45" s="35"/>
      <c r="W45" s="10"/>
      <c r="X45" s="26">
        <v>0</v>
      </c>
      <c r="Y45" s="10"/>
      <c r="Z45" s="58">
        <f>+AVERAGE(X45:X45)</f>
        <v>0</v>
      </c>
      <c r="AA45" s="22"/>
      <c r="AB45" s="137"/>
      <c r="AC45" s="22"/>
      <c r="AD45" s="135"/>
      <c r="AE45" s="10"/>
      <c r="AF45" s="36" t="s">
        <v>548</v>
      </c>
      <c r="AG45" s="9"/>
    </row>
    <row r="46" spans="2:33" ht="15" customHeight="1" x14ac:dyDescent="0.2">
      <c r="B46" s="8"/>
      <c r="C46" s="145"/>
      <c r="D46" s="10"/>
      <c r="E46" s="22"/>
      <c r="F46" s="22"/>
      <c r="G46" s="22"/>
      <c r="H46" s="17"/>
      <c r="I46" s="22"/>
      <c r="J46" s="22"/>
      <c r="K46" s="22"/>
      <c r="L46" s="22"/>
      <c r="M46" s="22"/>
      <c r="N46" s="22"/>
      <c r="O46" s="22"/>
      <c r="P46" s="22"/>
      <c r="Q46" s="22"/>
      <c r="R46" s="22"/>
      <c r="S46" s="22"/>
      <c r="T46" s="22"/>
      <c r="U46" s="22"/>
      <c r="V46" s="22"/>
      <c r="W46" s="10"/>
      <c r="X46" s="29"/>
      <c r="Y46" s="10"/>
      <c r="Z46" s="30"/>
      <c r="AA46" s="22"/>
      <c r="AB46" s="137"/>
      <c r="AC46" s="22"/>
      <c r="AD46" s="135"/>
      <c r="AE46" s="10"/>
      <c r="AF46" s="11"/>
      <c r="AG46" s="9"/>
    </row>
    <row r="47" spans="2:33" ht="81" customHeight="1" x14ac:dyDescent="0.2">
      <c r="B47" s="8"/>
      <c r="C47" s="145"/>
      <c r="D47" s="10"/>
      <c r="E47" s="41" t="s">
        <v>28</v>
      </c>
      <c r="F47" s="22"/>
      <c r="G47" s="23" t="s">
        <v>71</v>
      </c>
      <c r="H47" s="17"/>
      <c r="I47" s="23"/>
      <c r="J47" s="22"/>
      <c r="K47" s="24"/>
      <c r="L47" s="24"/>
      <c r="M47" s="24"/>
      <c r="N47" s="24"/>
      <c r="O47" s="24"/>
      <c r="P47" s="54"/>
      <c r="Q47" s="24"/>
      <c r="R47" s="24"/>
      <c r="S47" s="25"/>
      <c r="T47" s="24"/>
      <c r="U47" s="24"/>
      <c r="V47" s="24"/>
      <c r="W47" s="10"/>
      <c r="X47" s="26">
        <v>0</v>
      </c>
      <c r="Y47" s="10"/>
      <c r="Z47" s="34">
        <f>AVERAGE(X47:X47)</f>
        <v>0</v>
      </c>
      <c r="AA47" s="22"/>
      <c r="AB47" s="137"/>
      <c r="AC47" s="22"/>
      <c r="AD47" s="135"/>
      <c r="AE47" s="10"/>
      <c r="AF47" s="36" t="s">
        <v>548</v>
      </c>
      <c r="AG47" s="9"/>
    </row>
    <row r="48" spans="2:33" ht="15" customHeight="1" x14ac:dyDescent="0.2">
      <c r="B48" s="8"/>
      <c r="C48" s="145"/>
      <c r="D48" s="10"/>
      <c r="E48" s="22"/>
      <c r="F48" s="22"/>
      <c r="G48" s="22"/>
      <c r="H48" s="22"/>
      <c r="I48" s="22"/>
      <c r="J48" s="22"/>
      <c r="K48" s="22"/>
      <c r="L48" s="22"/>
      <c r="M48" s="22"/>
      <c r="N48" s="22"/>
      <c r="O48" s="22"/>
      <c r="P48" s="22"/>
      <c r="Q48" s="22"/>
      <c r="R48" s="22"/>
      <c r="S48" s="22"/>
      <c r="T48" s="22"/>
      <c r="U48" s="22"/>
      <c r="V48" s="22"/>
      <c r="W48" s="10"/>
      <c r="X48" s="29"/>
      <c r="Y48" s="10"/>
      <c r="Z48" s="30"/>
      <c r="AA48" s="22"/>
      <c r="AB48" s="137"/>
      <c r="AC48" s="22"/>
      <c r="AD48" s="135"/>
      <c r="AE48" s="10"/>
      <c r="AF48" s="11"/>
      <c r="AG48" s="9"/>
    </row>
    <row r="49" spans="2:33" ht="93" customHeight="1" x14ac:dyDescent="0.2">
      <c r="B49" s="8"/>
      <c r="C49" s="145"/>
      <c r="D49" s="10"/>
      <c r="E49" s="41" t="s">
        <v>29</v>
      </c>
      <c r="F49" s="22"/>
      <c r="G49" s="23" t="s">
        <v>72</v>
      </c>
      <c r="H49" s="17"/>
      <c r="I49" s="23"/>
      <c r="J49" s="22"/>
      <c r="K49" s="24"/>
      <c r="L49" s="24"/>
      <c r="M49" s="24"/>
      <c r="N49" s="23"/>
      <c r="O49" s="23"/>
      <c r="P49" s="23"/>
      <c r="Q49" s="54"/>
      <c r="R49" s="23"/>
      <c r="S49" s="24"/>
      <c r="T49" s="25"/>
      <c r="U49" s="24"/>
      <c r="V49" s="23"/>
      <c r="W49" s="10"/>
      <c r="X49" s="26">
        <v>0</v>
      </c>
      <c r="Y49" s="10"/>
      <c r="Z49" s="34">
        <f>+X49</f>
        <v>0</v>
      </c>
      <c r="AA49" s="22"/>
      <c r="AB49" s="138"/>
      <c r="AC49" s="22"/>
      <c r="AD49" s="135"/>
      <c r="AE49" s="10"/>
      <c r="AF49" s="36" t="s">
        <v>548</v>
      </c>
      <c r="AG49" s="9"/>
    </row>
    <row r="50" spans="2:33" x14ac:dyDescent="0.2">
      <c r="B50" s="8"/>
      <c r="C50" s="10"/>
      <c r="D50" s="10"/>
      <c r="E50" s="22"/>
      <c r="F50" s="22"/>
      <c r="G50" s="22"/>
      <c r="H50" s="17"/>
      <c r="I50" s="22"/>
      <c r="J50" s="22"/>
      <c r="K50" s="22"/>
      <c r="L50" s="22"/>
      <c r="M50" s="22"/>
      <c r="N50" s="22"/>
      <c r="O50" s="22"/>
      <c r="P50" s="22"/>
      <c r="Q50" s="22"/>
      <c r="R50" s="22"/>
      <c r="S50" s="22"/>
      <c r="T50" s="22"/>
      <c r="U50" s="22"/>
      <c r="V50" s="22"/>
      <c r="W50" s="10"/>
      <c r="X50" s="29"/>
      <c r="Y50" s="10"/>
      <c r="Z50" s="30"/>
      <c r="AA50" s="22"/>
      <c r="AB50" s="30"/>
      <c r="AC50" s="22"/>
      <c r="AD50" s="135"/>
      <c r="AE50" s="10"/>
      <c r="AF50" s="11"/>
      <c r="AG50" s="9"/>
    </row>
    <row r="51" spans="2:33" ht="69" customHeight="1" x14ac:dyDescent="0.2">
      <c r="B51" s="8"/>
      <c r="C51" s="139" t="s">
        <v>73</v>
      </c>
      <c r="D51" s="10"/>
      <c r="E51" s="142" t="s">
        <v>30</v>
      </c>
      <c r="F51" s="22"/>
      <c r="G51" s="23" t="s">
        <v>74</v>
      </c>
      <c r="H51" s="17"/>
      <c r="I51" s="40"/>
      <c r="J51" s="22"/>
      <c r="K51" s="24"/>
      <c r="L51" s="24"/>
      <c r="M51" s="24"/>
      <c r="N51" s="23"/>
      <c r="O51" s="23"/>
      <c r="P51" s="23"/>
      <c r="Q51" s="54"/>
      <c r="R51" s="23"/>
      <c r="S51" s="23"/>
      <c r="T51" s="23"/>
      <c r="U51" s="25"/>
      <c r="V51" s="23"/>
      <c r="W51" s="10"/>
      <c r="X51" s="34">
        <v>0</v>
      </c>
      <c r="Y51" s="10"/>
      <c r="Z51" s="143">
        <f>AVERAGE(X51:X52)</f>
        <v>0</v>
      </c>
      <c r="AA51" s="22"/>
      <c r="AB51" s="143">
        <f>AVERAGE(Z51,Z54,Z57,Z60,Z62)</f>
        <v>0</v>
      </c>
      <c r="AC51" s="22"/>
      <c r="AD51" s="135"/>
      <c r="AE51" s="10"/>
      <c r="AF51" s="36" t="s">
        <v>548</v>
      </c>
      <c r="AG51" s="9"/>
    </row>
    <row r="52" spans="2:33" ht="75.75" customHeight="1" x14ac:dyDescent="0.2">
      <c r="B52" s="8"/>
      <c r="C52" s="140"/>
      <c r="D52" s="10"/>
      <c r="E52" s="142"/>
      <c r="F52" s="22"/>
      <c r="G52" s="23" t="s">
        <v>75</v>
      </c>
      <c r="H52" s="17"/>
      <c r="I52" s="42"/>
      <c r="J52" s="22"/>
      <c r="K52" s="24"/>
      <c r="L52" s="24"/>
      <c r="M52" s="54"/>
      <c r="N52" s="23"/>
      <c r="O52" s="23"/>
      <c r="P52" s="23"/>
      <c r="Q52" s="23"/>
      <c r="R52" s="23"/>
      <c r="S52" s="23"/>
      <c r="T52" s="25"/>
      <c r="U52" s="23"/>
      <c r="V52" s="23"/>
      <c r="W52" s="10"/>
      <c r="X52" s="34">
        <v>0</v>
      </c>
      <c r="Y52" s="10"/>
      <c r="Z52" s="143"/>
      <c r="AA52" s="22"/>
      <c r="AB52" s="143"/>
      <c r="AC52" s="22"/>
      <c r="AD52" s="135"/>
      <c r="AE52" s="10"/>
      <c r="AF52" s="36" t="s">
        <v>548</v>
      </c>
      <c r="AG52" s="9"/>
    </row>
    <row r="53" spans="2:33" x14ac:dyDescent="0.2">
      <c r="B53" s="8"/>
      <c r="C53" s="140"/>
      <c r="D53" s="10"/>
      <c r="E53" s="22"/>
      <c r="F53" s="22"/>
      <c r="G53" s="22"/>
      <c r="H53" s="22"/>
      <c r="I53" s="22"/>
      <c r="J53" s="22"/>
      <c r="K53" s="22"/>
      <c r="L53" s="22"/>
      <c r="M53" s="22"/>
      <c r="N53" s="22"/>
      <c r="O53" s="22"/>
      <c r="P53" s="22"/>
      <c r="Q53" s="22"/>
      <c r="R53" s="22"/>
      <c r="S53" s="22"/>
      <c r="T53" s="22"/>
      <c r="U53" s="22"/>
      <c r="V53" s="22"/>
      <c r="W53" s="10"/>
      <c r="X53" s="29"/>
      <c r="Y53" s="10"/>
      <c r="Z53" s="30"/>
      <c r="AA53" s="22"/>
      <c r="AB53" s="143"/>
      <c r="AC53" s="22"/>
      <c r="AD53" s="135"/>
      <c r="AE53" s="10"/>
      <c r="AF53" s="43"/>
      <c r="AG53" s="9"/>
    </row>
    <row r="54" spans="2:33" ht="102.75" customHeight="1" x14ac:dyDescent="0.2">
      <c r="B54" s="8"/>
      <c r="C54" s="140"/>
      <c r="D54" s="10"/>
      <c r="E54" s="142" t="s">
        <v>31</v>
      </c>
      <c r="F54" s="22"/>
      <c r="G54" s="23" t="s">
        <v>76</v>
      </c>
      <c r="H54" s="17"/>
      <c r="I54" s="23"/>
      <c r="J54" s="22"/>
      <c r="K54" s="24"/>
      <c r="L54" s="24"/>
      <c r="M54" s="24"/>
      <c r="N54" s="23"/>
      <c r="O54" s="23"/>
      <c r="P54" s="54"/>
      <c r="Q54" s="23"/>
      <c r="R54" s="23"/>
      <c r="S54" s="25"/>
      <c r="T54" s="23"/>
      <c r="U54" s="24"/>
      <c r="V54" s="24"/>
      <c r="W54" s="10"/>
      <c r="X54" s="26">
        <v>0</v>
      </c>
      <c r="Y54" s="10"/>
      <c r="Z54" s="143">
        <f>AVERAGE(X54:X55)</f>
        <v>0</v>
      </c>
      <c r="AA54" s="22"/>
      <c r="AB54" s="143"/>
      <c r="AC54" s="22"/>
      <c r="AD54" s="135"/>
      <c r="AE54" s="10"/>
      <c r="AF54" s="36" t="s">
        <v>548</v>
      </c>
      <c r="AG54" s="9"/>
    </row>
    <row r="55" spans="2:33" ht="102.75" customHeight="1" x14ac:dyDescent="0.2">
      <c r="B55" s="8"/>
      <c r="C55" s="140"/>
      <c r="D55" s="10"/>
      <c r="E55" s="142"/>
      <c r="F55" s="22"/>
      <c r="G55" s="23" t="s">
        <v>77</v>
      </c>
      <c r="H55" s="17"/>
      <c r="I55" s="23"/>
      <c r="J55" s="22"/>
      <c r="K55" s="24"/>
      <c r="L55" s="24"/>
      <c r="M55" s="24"/>
      <c r="N55" s="23"/>
      <c r="O55" s="23"/>
      <c r="P55" s="54"/>
      <c r="Q55" s="23"/>
      <c r="R55" s="23"/>
      <c r="S55" s="25"/>
      <c r="T55" s="23"/>
      <c r="U55" s="24"/>
      <c r="V55" s="24"/>
      <c r="W55" s="10"/>
      <c r="X55" s="26">
        <v>0</v>
      </c>
      <c r="Y55" s="10"/>
      <c r="Z55" s="143"/>
      <c r="AA55" s="22"/>
      <c r="AB55" s="143"/>
      <c r="AC55" s="22"/>
      <c r="AD55" s="135"/>
      <c r="AE55" s="10"/>
      <c r="AF55" s="36" t="s">
        <v>548</v>
      </c>
      <c r="AG55" s="9"/>
    </row>
    <row r="56" spans="2:33" x14ac:dyDescent="0.2">
      <c r="B56" s="8"/>
      <c r="C56" s="140"/>
      <c r="D56" s="10"/>
      <c r="E56" s="22"/>
      <c r="F56" s="22"/>
      <c r="G56" s="22"/>
      <c r="H56" s="22"/>
      <c r="I56" s="22"/>
      <c r="J56" s="22"/>
      <c r="K56" s="22"/>
      <c r="L56" s="22"/>
      <c r="M56" s="22"/>
      <c r="N56" s="22"/>
      <c r="O56" s="22"/>
      <c r="P56" s="22"/>
      <c r="Q56" s="22"/>
      <c r="R56" s="22"/>
      <c r="S56" s="22"/>
      <c r="T56" s="22"/>
      <c r="U56" s="22"/>
      <c r="V56" s="22"/>
      <c r="W56" s="10"/>
      <c r="X56" s="29"/>
      <c r="Y56" s="10"/>
      <c r="Z56" s="30"/>
      <c r="AA56" s="22"/>
      <c r="AB56" s="143"/>
      <c r="AC56" s="22"/>
      <c r="AD56" s="135"/>
      <c r="AE56" s="10"/>
      <c r="AF56" s="44"/>
      <c r="AG56" s="9"/>
    </row>
    <row r="57" spans="2:33" ht="86.25" customHeight="1" x14ac:dyDescent="0.2">
      <c r="B57" s="8"/>
      <c r="C57" s="140"/>
      <c r="D57" s="10"/>
      <c r="E57" s="142" t="s">
        <v>32</v>
      </c>
      <c r="F57" s="22"/>
      <c r="G57" s="23" t="s">
        <v>78</v>
      </c>
      <c r="H57" s="17"/>
      <c r="I57" s="40"/>
      <c r="J57" s="22"/>
      <c r="K57" s="24"/>
      <c r="L57" s="24"/>
      <c r="M57" s="24"/>
      <c r="N57" s="23"/>
      <c r="O57" s="24"/>
      <c r="P57" s="24"/>
      <c r="Q57" s="54"/>
      <c r="R57" s="23"/>
      <c r="S57" s="24"/>
      <c r="T57" s="24"/>
      <c r="U57" s="24"/>
      <c r="V57" s="25"/>
      <c r="W57" s="10"/>
      <c r="X57" s="34">
        <v>0</v>
      </c>
      <c r="Y57" s="10"/>
      <c r="Z57" s="136">
        <f>+X57:X58</f>
        <v>0</v>
      </c>
      <c r="AA57" s="22"/>
      <c r="AB57" s="143"/>
      <c r="AC57" s="22"/>
      <c r="AD57" s="135"/>
      <c r="AE57" s="10"/>
      <c r="AF57" s="36" t="s">
        <v>548</v>
      </c>
      <c r="AG57" s="9"/>
    </row>
    <row r="58" spans="2:33" ht="81.75" customHeight="1" x14ac:dyDescent="0.2">
      <c r="B58" s="8"/>
      <c r="C58" s="140"/>
      <c r="D58" s="10"/>
      <c r="E58" s="142"/>
      <c r="F58" s="22"/>
      <c r="G58" s="23" t="s">
        <v>79</v>
      </c>
      <c r="H58" s="17"/>
      <c r="I58" s="23"/>
      <c r="J58" s="22"/>
      <c r="K58" s="24"/>
      <c r="L58" s="24"/>
      <c r="M58" s="24"/>
      <c r="N58" s="23"/>
      <c r="O58" s="24"/>
      <c r="P58" s="24"/>
      <c r="Q58" s="54"/>
      <c r="R58" s="25"/>
      <c r="S58" s="24"/>
      <c r="T58" s="24"/>
      <c r="U58" s="24"/>
      <c r="V58" s="23"/>
      <c r="W58" s="10"/>
      <c r="X58" s="34">
        <v>0</v>
      </c>
      <c r="Y58" s="10"/>
      <c r="Z58" s="138"/>
      <c r="AA58" s="22"/>
      <c r="AB58" s="143"/>
      <c r="AC58" s="22"/>
      <c r="AD58" s="135"/>
      <c r="AE58" s="10"/>
      <c r="AF58" s="36" t="s">
        <v>548</v>
      </c>
      <c r="AG58" s="9"/>
    </row>
    <row r="59" spans="2:33" x14ac:dyDescent="0.2">
      <c r="B59" s="8"/>
      <c r="C59" s="140"/>
      <c r="D59" s="10"/>
      <c r="E59" s="22"/>
      <c r="F59" s="22"/>
      <c r="G59" s="22"/>
      <c r="H59" s="22"/>
      <c r="I59" s="22"/>
      <c r="J59" s="22"/>
      <c r="K59" s="22"/>
      <c r="L59" s="22"/>
      <c r="M59" s="22"/>
      <c r="N59" s="22"/>
      <c r="O59" s="22"/>
      <c r="P59" s="22"/>
      <c r="Q59" s="22"/>
      <c r="R59" s="22"/>
      <c r="S59" s="22"/>
      <c r="T59" s="22"/>
      <c r="U59" s="22"/>
      <c r="V59" s="22"/>
      <c r="W59" s="10"/>
      <c r="X59" s="30"/>
      <c r="Y59" s="10"/>
      <c r="Z59" s="30"/>
      <c r="AA59" s="22"/>
      <c r="AB59" s="143"/>
      <c r="AC59" s="22"/>
      <c r="AD59" s="135"/>
      <c r="AE59" s="10"/>
      <c r="AF59" s="44"/>
      <c r="AG59" s="9"/>
    </row>
    <row r="60" spans="2:33" ht="60" customHeight="1" x14ac:dyDescent="0.2">
      <c r="B60" s="8"/>
      <c r="C60" s="140"/>
      <c r="D60" s="10"/>
      <c r="E60" s="41" t="s">
        <v>33</v>
      </c>
      <c r="F60" s="22"/>
      <c r="G60" s="23" t="s">
        <v>80</v>
      </c>
      <c r="H60" s="17"/>
      <c r="I60" s="23"/>
      <c r="J60" s="22"/>
      <c r="K60" s="24"/>
      <c r="L60" s="24"/>
      <c r="M60" s="24"/>
      <c r="N60" s="54"/>
      <c r="O60" s="23"/>
      <c r="P60" s="23"/>
      <c r="Q60" s="25"/>
      <c r="R60" s="23"/>
      <c r="S60" s="23"/>
      <c r="T60" s="24"/>
      <c r="U60" s="24"/>
      <c r="V60" s="23"/>
      <c r="W60" s="10"/>
      <c r="X60" s="34">
        <v>0</v>
      </c>
      <c r="Y60" s="10"/>
      <c r="Z60" s="34">
        <f>+X60</f>
        <v>0</v>
      </c>
      <c r="AA60" s="22"/>
      <c r="AB60" s="143"/>
      <c r="AC60" s="22"/>
      <c r="AD60" s="135"/>
      <c r="AE60" s="10"/>
      <c r="AF60" s="36" t="s">
        <v>548</v>
      </c>
      <c r="AG60" s="9"/>
    </row>
    <row r="61" spans="2:33" x14ac:dyDescent="0.2">
      <c r="B61" s="8"/>
      <c r="C61" s="140"/>
      <c r="D61" s="10"/>
      <c r="E61" s="22"/>
      <c r="F61" s="22"/>
      <c r="G61" s="22"/>
      <c r="H61" s="22"/>
      <c r="I61" s="22"/>
      <c r="J61" s="22"/>
      <c r="K61" s="22"/>
      <c r="L61" s="22"/>
      <c r="M61" s="22"/>
      <c r="N61" s="22"/>
      <c r="O61" s="22"/>
      <c r="P61" s="22"/>
      <c r="Q61" s="22"/>
      <c r="R61" s="22"/>
      <c r="S61" s="22"/>
      <c r="T61" s="22"/>
      <c r="U61" s="22"/>
      <c r="V61" s="22"/>
      <c r="W61" s="10"/>
      <c r="X61" s="29"/>
      <c r="Y61" s="10"/>
      <c r="Z61" s="30"/>
      <c r="AA61" s="22"/>
      <c r="AB61" s="143"/>
      <c r="AC61" s="22"/>
      <c r="AD61" s="135"/>
      <c r="AE61" s="10"/>
      <c r="AF61" s="43"/>
      <c r="AG61" s="9"/>
    </row>
    <row r="62" spans="2:33" ht="75" customHeight="1" x14ac:dyDescent="0.2">
      <c r="B62" s="8"/>
      <c r="C62" s="141"/>
      <c r="D62" s="10"/>
      <c r="E62" s="41" t="s">
        <v>34</v>
      </c>
      <c r="F62" s="22"/>
      <c r="G62" s="23" t="s">
        <v>81</v>
      </c>
      <c r="H62" s="17"/>
      <c r="I62" s="23"/>
      <c r="J62" s="22"/>
      <c r="K62" s="24"/>
      <c r="L62" s="24"/>
      <c r="M62" s="24"/>
      <c r="N62" s="23"/>
      <c r="O62" s="24"/>
      <c r="P62" s="24"/>
      <c r="Q62" s="24"/>
      <c r="R62" s="23"/>
      <c r="S62" s="25"/>
      <c r="T62" s="24"/>
      <c r="U62" s="54"/>
      <c r="V62" s="23"/>
      <c r="W62" s="10"/>
      <c r="X62" s="45">
        <v>0</v>
      </c>
      <c r="Y62" s="10"/>
      <c r="Z62" s="34">
        <f>AVERAGE(X62:X62)</f>
        <v>0</v>
      </c>
      <c r="AA62" s="22"/>
      <c r="AB62" s="143"/>
      <c r="AC62" s="22"/>
      <c r="AD62" s="135"/>
      <c r="AE62" s="10"/>
      <c r="AF62" s="36" t="s">
        <v>548</v>
      </c>
      <c r="AG62" s="9"/>
    </row>
    <row r="63" spans="2:33" ht="15" customHeight="1" x14ac:dyDescent="0.2">
      <c r="B63" s="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35"/>
      <c r="AE63" s="10"/>
      <c r="AF63" s="10"/>
      <c r="AG63" s="9"/>
    </row>
    <row r="64" spans="2:33" ht="95.25" customHeight="1" x14ac:dyDescent="0.2">
      <c r="B64" s="8"/>
      <c r="C64" s="132" t="s">
        <v>82</v>
      </c>
      <c r="D64" s="10"/>
      <c r="E64" s="129" t="s">
        <v>83</v>
      </c>
      <c r="F64" s="22"/>
      <c r="G64" s="23" t="s">
        <v>84</v>
      </c>
      <c r="H64" s="17"/>
      <c r="I64" s="23"/>
      <c r="J64" s="22"/>
      <c r="K64" s="24"/>
      <c r="L64" s="24"/>
      <c r="M64" s="24"/>
      <c r="N64" s="23"/>
      <c r="O64" s="24"/>
      <c r="P64" s="24"/>
      <c r="Q64" s="24"/>
      <c r="R64" s="23"/>
      <c r="S64" s="54"/>
      <c r="T64" s="24"/>
      <c r="U64" s="23"/>
      <c r="V64" s="25"/>
      <c r="W64" s="10"/>
      <c r="X64" s="45">
        <v>0</v>
      </c>
      <c r="Y64" s="10"/>
      <c r="Z64" s="136">
        <f>AVERAGE(X64:X68)</f>
        <v>0</v>
      </c>
      <c r="AA64" s="22"/>
      <c r="AB64" s="136">
        <f>+AVERAGE(Z64)</f>
        <v>0</v>
      </c>
      <c r="AC64" s="22"/>
      <c r="AD64" s="135"/>
      <c r="AE64" s="10"/>
      <c r="AF64" s="36" t="s">
        <v>548</v>
      </c>
      <c r="AG64" s="9"/>
    </row>
    <row r="65" spans="2:33" ht="71.25" customHeight="1" x14ac:dyDescent="0.2">
      <c r="B65" s="8"/>
      <c r="C65" s="133"/>
      <c r="D65" s="10"/>
      <c r="E65" s="130"/>
      <c r="F65" s="22"/>
      <c r="G65" s="23" t="s">
        <v>85</v>
      </c>
      <c r="H65" s="17"/>
      <c r="I65" s="23"/>
      <c r="J65" s="22"/>
      <c r="K65" s="24"/>
      <c r="L65" s="24"/>
      <c r="M65" s="24"/>
      <c r="N65" s="23"/>
      <c r="O65" s="24"/>
      <c r="P65" s="24"/>
      <c r="Q65" s="24"/>
      <c r="R65" s="23"/>
      <c r="S65" s="24"/>
      <c r="T65" s="24"/>
      <c r="V65" s="25"/>
      <c r="W65" s="10"/>
      <c r="X65" s="45">
        <v>0</v>
      </c>
      <c r="Y65" s="10"/>
      <c r="Z65" s="137"/>
      <c r="AA65" s="22"/>
      <c r="AB65" s="137"/>
      <c r="AC65" s="22"/>
      <c r="AD65" s="135"/>
      <c r="AE65" s="10"/>
      <c r="AF65" s="36" t="s">
        <v>548</v>
      </c>
      <c r="AG65" s="9"/>
    </row>
    <row r="66" spans="2:33" ht="83.25" customHeight="1" x14ac:dyDescent="0.2">
      <c r="B66" s="8"/>
      <c r="C66" s="133"/>
      <c r="D66" s="10"/>
      <c r="E66" s="130"/>
      <c r="F66" s="22"/>
      <c r="G66" s="23" t="s">
        <v>86</v>
      </c>
      <c r="H66" s="17"/>
      <c r="I66" s="23"/>
      <c r="J66" s="22"/>
      <c r="K66" s="24"/>
      <c r="L66" s="24"/>
      <c r="M66" s="24"/>
      <c r="N66" s="23"/>
      <c r="O66" s="24"/>
      <c r="P66" s="24"/>
      <c r="Q66" s="24"/>
      <c r="R66" s="23"/>
      <c r="S66" s="24"/>
      <c r="T66" s="24"/>
      <c r="U66" s="24"/>
      <c r="V66" s="25"/>
      <c r="W66" s="10"/>
      <c r="X66" s="45">
        <v>0</v>
      </c>
      <c r="Y66" s="10"/>
      <c r="Z66" s="137"/>
      <c r="AA66" s="22"/>
      <c r="AB66" s="137"/>
      <c r="AC66" s="22"/>
      <c r="AD66" s="135"/>
      <c r="AE66" s="10"/>
      <c r="AF66" s="36" t="s">
        <v>548</v>
      </c>
      <c r="AG66" s="9"/>
    </row>
    <row r="67" spans="2:33" ht="83.25" customHeight="1" x14ac:dyDescent="0.2">
      <c r="B67" s="8"/>
      <c r="C67" s="133"/>
      <c r="D67" s="10"/>
      <c r="E67" s="130"/>
      <c r="F67" s="22"/>
      <c r="G67" s="23" t="s">
        <v>87</v>
      </c>
      <c r="H67" s="17"/>
      <c r="I67" s="23"/>
      <c r="J67" s="22"/>
      <c r="K67" s="24"/>
      <c r="L67" s="24"/>
      <c r="M67" s="24"/>
      <c r="N67" s="23"/>
      <c r="O67" s="24"/>
      <c r="P67" s="24"/>
      <c r="Q67" s="24"/>
      <c r="R67" s="23"/>
      <c r="S67" s="25"/>
      <c r="T67" s="24"/>
      <c r="U67" s="24"/>
      <c r="V67" s="54"/>
      <c r="W67" s="10"/>
      <c r="X67" s="59">
        <v>0</v>
      </c>
      <c r="Y67" s="10"/>
      <c r="Z67" s="137"/>
      <c r="AA67" s="22"/>
      <c r="AB67" s="137"/>
      <c r="AC67" s="22"/>
      <c r="AD67" s="135"/>
      <c r="AE67" s="10"/>
      <c r="AF67" s="36" t="s">
        <v>548</v>
      </c>
      <c r="AG67" s="9"/>
    </row>
    <row r="68" spans="2:33" ht="106.5" customHeight="1" x14ac:dyDescent="0.2">
      <c r="B68" s="8"/>
      <c r="C68" s="134"/>
      <c r="D68" s="10"/>
      <c r="E68" s="131"/>
      <c r="F68" s="22"/>
      <c r="G68" s="23" t="s">
        <v>88</v>
      </c>
      <c r="H68" s="17"/>
      <c r="I68" s="23"/>
      <c r="J68" s="22"/>
      <c r="K68" s="24"/>
      <c r="L68" s="24"/>
      <c r="M68" s="24"/>
      <c r="N68" s="23"/>
      <c r="O68" s="24"/>
      <c r="P68" s="24"/>
      <c r="Q68" s="24"/>
      <c r="R68" s="23"/>
      <c r="S68" s="25"/>
      <c r="T68" s="24"/>
      <c r="U68" s="24"/>
      <c r="V68" s="54"/>
      <c r="W68" s="10"/>
      <c r="X68" s="26">
        <v>0</v>
      </c>
      <c r="Y68" s="10"/>
      <c r="Z68" s="138"/>
      <c r="AA68" s="22"/>
      <c r="AB68" s="138"/>
      <c r="AC68" s="22"/>
      <c r="AD68" s="135"/>
      <c r="AE68" s="10"/>
      <c r="AF68" s="36" t="s">
        <v>548</v>
      </c>
      <c r="AG68" s="9"/>
    </row>
    <row r="69" spans="2:33" ht="15" thickBot="1" x14ac:dyDescent="0.25">
      <c r="B69" s="46"/>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8"/>
      <c r="AG69" s="49"/>
    </row>
    <row r="70" spans="2:33" s="1" customFormat="1" ht="15" thickTop="1" x14ac:dyDescent="0.2">
      <c r="AF70" s="2"/>
    </row>
    <row r="71" spans="2:33" x14ac:dyDescent="0.2">
      <c r="C71" s="7" t="s">
        <v>571</v>
      </c>
    </row>
  </sheetData>
  <mergeCells count="36">
    <mergeCell ref="C38:C49"/>
    <mergeCell ref="Z19:Z20"/>
    <mergeCell ref="Z35:Z36"/>
    <mergeCell ref="AB9:AB20"/>
    <mergeCell ref="C3:AF5"/>
    <mergeCell ref="C9:C20"/>
    <mergeCell ref="E13:E15"/>
    <mergeCell ref="Z13:Z15"/>
    <mergeCell ref="Z51:Z52"/>
    <mergeCell ref="Z38:Z39"/>
    <mergeCell ref="AB51:AB62"/>
    <mergeCell ref="E57:E58"/>
    <mergeCell ref="Z57:Z58"/>
    <mergeCell ref="E38:E39"/>
    <mergeCell ref="AB38:AB49"/>
    <mergeCell ref="E41:E43"/>
    <mergeCell ref="Z41:Z43"/>
    <mergeCell ref="E51:E52"/>
    <mergeCell ref="E54:E55"/>
    <mergeCell ref="Z54:Z55"/>
    <mergeCell ref="E64:E68"/>
    <mergeCell ref="C64:C68"/>
    <mergeCell ref="AD9:AD68"/>
    <mergeCell ref="AB64:AB68"/>
    <mergeCell ref="Z64:Z68"/>
    <mergeCell ref="C24:C36"/>
    <mergeCell ref="E24:E27"/>
    <mergeCell ref="AB24:AB36"/>
    <mergeCell ref="Z24:Z27"/>
    <mergeCell ref="E29:E30"/>
    <mergeCell ref="Z29:Z30"/>
    <mergeCell ref="Z32:Z33"/>
    <mergeCell ref="E32:E33"/>
    <mergeCell ref="E35:E36"/>
    <mergeCell ref="C51:C62"/>
    <mergeCell ref="E19:E20"/>
  </mergeCells>
  <conditionalFormatting sqref="X9">
    <cfRule type="cellIs" dxfId="241" priority="199" operator="between">
      <formula>0.8</formula>
      <formula>1</formula>
    </cfRule>
    <cfRule type="cellIs" dxfId="240" priority="200" operator="between">
      <formula>0.6</formula>
      <formula>0.79</formula>
    </cfRule>
    <cfRule type="cellIs" dxfId="239" priority="201" operator="between">
      <formula>0</formula>
      <formula>0.59</formula>
    </cfRule>
  </conditionalFormatting>
  <conditionalFormatting sqref="X11">
    <cfRule type="cellIs" dxfId="238" priority="193" operator="between">
      <formula>0.8</formula>
      <formula>1</formula>
    </cfRule>
    <cfRule type="cellIs" dxfId="237" priority="194" operator="between">
      <formula>0.6</formula>
      <formula>0.79</formula>
    </cfRule>
    <cfRule type="cellIs" dxfId="236" priority="195" operator="between">
      <formula>0</formula>
      <formula>0.59</formula>
    </cfRule>
  </conditionalFormatting>
  <conditionalFormatting sqref="X13">
    <cfRule type="cellIs" dxfId="235" priority="187" operator="between">
      <formula>0.8</formula>
      <formula>1</formula>
    </cfRule>
    <cfRule type="cellIs" dxfId="234" priority="188" operator="between">
      <formula>0.6</formula>
      <formula>0.79</formula>
    </cfRule>
    <cfRule type="cellIs" dxfId="233" priority="189" operator="between">
      <formula>0</formula>
      <formula>0.59</formula>
    </cfRule>
  </conditionalFormatting>
  <conditionalFormatting sqref="X14:X15">
    <cfRule type="cellIs" dxfId="232" priority="184" operator="between">
      <formula>0.8</formula>
      <formula>1</formula>
    </cfRule>
    <cfRule type="cellIs" dxfId="231" priority="185" operator="between">
      <formula>0.6</formula>
      <formula>0.79</formula>
    </cfRule>
    <cfRule type="cellIs" dxfId="230" priority="186" operator="between">
      <formula>0</formula>
      <formula>0.59</formula>
    </cfRule>
  </conditionalFormatting>
  <conditionalFormatting sqref="X17">
    <cfRule type="cellIs" dxfId="229" priority="181" operator="between">
      <formula>0.8</formula>
      <formula>1</formula>
    </cfRule>
    <cfRule type="cellIs" dxfId="228" priority="182" operator="between">
      <formula>0.6</formula>
      <formula>0.79</formula>
    </cfRule>
    <cfRule type="cellIs" dxfId="227" priority="183" operator="between">
      <formula>0</formula>
      <formula>0.59</formula>
    </cfRule>
  </conditionalFormatting>
  <conditionalFormatting sqref="X19">
    <cfRule type="cellIs" dxfId="226" priority="175" operator="between">
      <formula>0.8</formula>
      <formula>1</formula>
    </cfRule>
    <cfRule type="cellIs" dxfId="225" priority="176" operator="between">
      <formula>0.6</formula>
      <formula>0.79</formula>
    </cfRule>
    <cfRule type="cellIs" dxfId="224" priority="177" operator="between">
      <formula>0</formula>
      <formula>0.59</formula>
    </cfRule>
  </conditionalFormatting>
  <conditionalFormatting sqref="X20">
    <cfRule type="cellIs" dxfId="223" priority="172" operator="between">
      <formula>0.8</formula>
      <formula>1</formula>
    </cfRule>
    <cfRule type="cellIs" dxfId="222" priority="173" operator="between">
      <formula>0.6</formula>
      <formula>0.79</formula>
    </cfRule>
    <cfRule type="cellIs" dxfId="221" priority="174" operator="between">
      <formula>0</formula>
      <formula>0.59</formula>
    </cfRule>
  </conditionalFormatting>
  <conditionalFormatting sqref="X24">
    <cfRule type="cellIs" dxfId="220" priority="166" operator="between">
      <formula>0.8</formula>
      <formula>1</formula>
    </cfRule>
    <cfRule type="cellIs" dxfId="219" priority="167" operator="between">
      <formula>0.6</formula>
      <formula>0.79</formula>
    </cfRule>
    <cfRule type="cellIs" dxfId="218" priority="168" operator="between">
      <formula>0</formula>
      <formula>0.59</formula>
    </cfRule>
  </conditionalFormatting>
  <conditionalFormatting sqref="X25">
    <cfRule type="cellIs" dxfId="217" priority="163" operator="between">
      <formula>0.8</formula>
      <formula>1</formula>
    </cfRule>
    <cfRule type="cellIs" dxfId="216" priority="164" operator="between">
      <formula>0.6</formula>
      <formula>0.79</formula>
    </cfRule>
    <cfRule type="cellIs" dxfId="215" priority="165" operator="between">
      <formula>0</formula>
      <formula>0.59</formula>
    </cfRule>
  </conditionalFormatting>
  <conditionalFormatting sqref="X26">
    <cfRule type="cellIs" dxfId="214" priority="160" operator="between">
      <formula>0.8</formula>
      <formula>1</formula>
    </cfRule>
    <cfRule type="cellIs" dxfId="213" priority="161" operator="between">
      <formula>0.6</formula>
      <formula>0.79</formula>
    </cfRule>
    <cfRule type="cellIs" dxfId="212" priority="162" operator="between">
      <formula>0</formula>
      <formula>0.59</formula>
    </cfRule>
  </conditionalFormatting>
  <conditionalFormatting sqref="X27">
    <cfRule type="cellIs" dxfId="211" priority="157" operator="between">
      <formula>0.8</formula>
      <formula>1</formula>
    </cfRule>
    <cfRule type="cellIs" dxfId="210" priority="158" operator="between">
      <formula>0.6</formula>
      <formula>0.79</formula>
    </cfRule>
    <cfRule type="cellIs" dxfId="209" priority="159" operator="between">
      <formula>0</formula>
      <formula>0.59</formula>
    </cfRule>
  </conditionalFormatting>
  <conditionalFormatting sqref="X32">
    <cfRule type="cellIs" dxfId="208" priority="112" operator="between">
      <formula>0.8</formula>
      <formula>1</formula>
    </cfRule>
    <cfRule type="cellIs" dxfId="207" priority="113" operator="between">
      <formula>0.6</formula>
      <formula>0.79</formula>
    </cfRule>
    <cfRule type="cellIs" dxfId="206" priority="114" operator="between">
      <formula>0</formula>
      <formula>0.59</formula>
    </cfRule>
  </conditionalFormatting>
  <conditionalFormatting sqref="X33">
    <cfRule type="cellIs" dxfId="205" priority="109" operator="between">
      <formula>0.8</formula>
      <formula>1</formula>
    </cfRule>
    <cfRule type="cellIs" dxfId="204" priority="110" operator="between">
      <formula>0.6</formula>
      <formula>0.79</formula>
    </cfRule>
    <cfRule type="cellIs" dxfId="203" priority="111" operator="between">
      <formula>0</formula>
      <formula>0.59</formula>
    </cfRule>
  </conditionalFormatting>
  <conditionalFormatting sqref="X36">
    <cfRule type="cellIs" dxfId="202" priority="100" operator="between">
      <formula>0.8</formula>
      <formula>1</formula>
    </cfRule>
    <cfRule type="cellIs" dxfId="201" priority="101" operator="between">
      <formula>0.6</formula>
      <formula>0.79</formula>
    </cfRule>
    <cfRule type="cellIs" dxfId="200" priority="102" operator="between">
      <formula>0</formula>
      <formula>0.59</formula>
    </cfRule>
  </conditionalFormatting>
  <conditionalFormatting sqref="X39">
    <cfRule type="cellIs" dxfId="199" priority="91" operator="between">
      <formula>0.8</formula>
      <formula>1</formula>
    </cfRule>
    <cfRule type="cellIs" dxfId="198" priority="92" operator="between">
      <formula>0.6</formula>
      <formula>0.79</formula>
    </cfRule>
    <cfRule type="cellIs" dxfId="197" priority="93" operator="between">
      <formula>0</formula>
      <formula>0.59</formula>
    </cfRule>
  </conditionalFormatting>
  <conditionalFormatting sqref="X41:X43">
    <cfRule type="cellIs" dxfId="196" priority="88" operator="between">
      <formula>0.8</formula>
      <formula>1</formula>
    </cfRule>
    <cfRule type="cellIs" dxfId="195" priority="89" operator="between">
      <formula>0.6</formula>
      <formula>0.79</formula>
    </cfRule>
    <cfRule type="cellIs" dxfId="194" priority="90" operator="between">
      <formula>0</formula>
      <formula>0.59</formula>
    </cfRule>
  </conditionalFormatting>
  <conditionalFormatting sqref="X49">
    <cfRule type="cellIs" dxfId="193" priority="73" operator="between">
      <formula>0.8</formula>
      <formula>1</formula>
    </cfRule>
    <cfRule type="cellIs" dxfId="192" priority="74" operator="between">
      <formula>0.6</formula>
      <formula>0.79</formula>
    </cfRule>
    <cfRule type="cellIs" dxfId="191" priority="75" operator="between">
      <formula>0</formula>
      <formula>0.59</formula>
    </cfRule>
  </conditionalFormatting>
  <conditionalFormatting sqref="X54:X55">
    <cfRule type="cellIs" dxfId="190" priority="61" operator="between">
      <formula>0.8</formula>
      <formula>1</formula>
    </cfRule>
    <cfRule type="cellIs" dxfId="189" priority="62" operator="between">
      <formula>0.6</formula>
      <formula>0.79</formula>
    </cfRule>
    <cfRule type="cellIs" dxfId="188" priority="63" operator="between">
      <formula>0</formula>
      <formula>0.59</formula>
    </cfRule>
  </conditionalFormatting>
  <conditionalFormatting sqref="X58">
    <cfRule type="cellIs" dxfId="187" priority="55" operator="between">
      <formula>0.8</formula>
      <formula>1</formula>
    </cfRule>
    <cfRule type="cellIs" dxfId="186" priority="56" operator="between">
      <formula>0.6</formula>
      <formula>0.79</formula>
    </cfRule>
    <cfRule type="cellIs" dxfId="185" priority="57" operator="between">
      <formula>0</formula>
      <formula>0.59</formula>
    </cfRule>
  </conditionalFormatting>
  <conditionalFormatting sqref="X60">
    <cfRule type="cellIs" dxfId="184" priority="52" operator="between">
      <formula>0.8</formula>
      <formula>1</formula>
    </cfRule>
    <cfRule type="cellIs" dxfId="183" priority="53" operator="between">
      <formula>0.6</formula>
      <formula>0.79</formula>
    </cfRule>
    <cfRule type="cellIs" dxfId="182" priority="54" operator="between">
      <formula>0</formula>
      <formula>0.59</formula>
    </cfRule>
  </conditionalFormatting>
  <conditionalFormatting sqref="X62 X64:X68">
    <cfRule type="cellIs" dxfId="181" priority="49" operator="between">
      <formula>0.8</formula>
      <formula>1</formula>
    </cfRule>
    <cfRule type="cellIs" dxfId="180" priority="50" operator="between">
      <formula>0.6</formula>
      <formula>0.79</formula>
    </cfRule>
    <cfRule type="cellIs" dxfId="179" priority="51" operator="between">
      <formula>0</formula>
      <formula>0.59</formula>
    </cfRule>
  </conditionalFormatting>
  <conditionalFormatting sqref="X35">
    <cfRule type="cellIs" dxfId="178" priority="31" operator="between">
      <formula>0.8</formula>
      <formula>1</formula>
    </cfRule>
    <cfRule type="cellIs" dxfId="177" priority="32" operator="between">
      <formula>0.6</formula>
      <formula>0.79</formula>
    </cfRule>
    <cfRule type="cellIs" dxfId="176" priority="33" operator="between">
      <formula>0</formula>
      <formula>0.59</formula>
    </cfRule>
  </conditionalFormatting>
  <conditionalFormatting sqref="X38">
    <cfRule type="cellIs" dxfId="175" priority="28" operator="between">
      <formula>0.8</formula>
      <formula>1</formula>
    </cfRule>
    <cfRule type="cellIs" dxfId="174" priority="29" operator="between">
      <formula>0.6</formula>
      <formula>0.79</formula>
    </cfRule>
    <cfRule type="cellIs" dxfId="173" priority="30" operator="between">
      <formula>0</formula>
      <formula>0.59</formula>
    </cfRule>
  </conditionalFormatting>
  <conditionalFormatting sqref="X45">
    <cfRule type="cellIs" dxfId="172" priority="22" operator="between">
      <formula>0.8</formula>
      <formula>1</formula>
    </cfRule>
    <cfRule type="cellIs" dxfId="171" priority="23" operator="between">
      <formula>0.6</formula>
      <formula>0.79</formula>
    </cfRule>
    <cfRule type="cellIs" dxfId="170" priority="24" operator="between">
      <formula>0</formula>
      <formula>0.59</formula>
    </cfRule>
  </conditionalFormatting>
  <conditionalFormatting sqref="X47">
    <cfRule type="cellIs" dxfId="169" priority="19" operator="between">
      <formula>0.8</formula>
      <formula>1</formula>
    </cfRule>
    <cfRule type="cellIs" dxfId="168" priority="20" operator="between">
      <formula>0.6</formula>
      <formula>0.79</formula>
    </cfRule>
    <cfRule type="cellIs" dxfId="167" priority="21" operator="between">
      <formula>0</formula>
      <formula>0.59</formula>
    </cfRule>
  </conditionalFormatting>
  <conditionalFormatting sqref="X52">
    <cfRule type="cellIs" dxfId="166" priority="16" operator="between">
      <formula>0.8</formula>
      <formula>1</formula>
    </cfRule>
    <cfRule type="cellIs" dxfId="165" priority="17" operator="between">
      <formula>0.6</formula>
      <formula>0.79</formula>
    </cfRule>
    <cfRule type="cellIs" dxfId="164" priority="18" operator="between">
      <formula>0</formula>
      <formula>0.59</formula>
    </cfRule>
  </conditionalFormatting>
  <conditionalFormatting sqref="X51">
    <cfRule type="cellIs" dxfId="163" priority="13" operator="between">
      <formula>0.8</formula>
      <formula>1</formula>
    </cfRule>
    <cfRule type="cellIs" dxfId="162" priority="14" operator="between">
      <formula>0.6</formula>
      <formula>0.79</formula>
    </cfRule>
    <cfRule type="cellIs" dxfId="161" priority="15" operator="between">
      <formula>0</formula>
      <formula>0.59</formula>
    </cfRule>
  </conditionalFormatting>
  <conditionalFormatting sqref="X57">
    <cfRule type="cellIs" dxfId="160" priority="10" operator="between">
      <formula>0.8</formula>
      <formula>1</formula>
    </cfRule>
    <cfRule type="cellIs" dxfId="159" priority="11" operator="between">
      <formula>0.6</formula>
      <formula>0.79</formula>
    </cfRule>
    <cfRule type="cellIs" dxfId="158" priority="12" operator="between">
      <formula>0</formula>
      <formula>0.59</formula>
    </cfRule>
  </conditionalFormatting>
  <conditionalFormatting sqref="X22">
    <cfRule type="cellIs" dxfId="157" priority="7" operator="between">
      <formula>0.8</formula>
      <formula>1</formula>
    </cfRule>
    <cfRule type="cellIs" dxfId="156" priority="8" operator="between">
      <formula>0.6</formula>
      <formula>0.79</formula>
    </cfRule>
    <cfRule type="cellIs" dxfId="155" priority="9" operator="between">
      <formula>0</formula>
      <formula>0.59</formula>
    </cfRule>
  </conditionalFormatting>
  <conditionalFormatting sqref="X29">
    <cfRule type="cellIs" dxfId="154" priority="4" operator="between">
      <formula>0.8</formula>
      <formula>1</formula>
    </cfRule>
    <cfRule type="cellIs" dxfId="153" priority="5" operator="between">
      <formula>0.6</formula>
      <formula>0.79</formula>
    </cfRule>
    <cfRule type="cellIs" dxfId="152" priority="6" operator="between">
      <formula>0</formula>
      <formula>0.59</formula>
    </cfRule>
  </conditionalFormatting>
  <conditionalFormatting sqref="X30">
    <cfRule type="cellIs" dxfId="151" priority="1" operator="between">
      <formula>0.8</formula>
      <formula>1</formula>
    </cfRule>
    <cfRule type="cellIs" dxfId="150" priority="2" operator="between">
      <formula>0.6</formula>
      <formula>0.79</formula>
    </cfRule>
    <cfRule type="cellIs" dxfId="149" priority="3" operator="between">
      <formula>0</formula>
      <formula>0.59</formula>
    </cfRule>
  </conditionalFormatting>
  <pageMargins left="0.7" right="0.7" top="0.75" bottom="0.75" header="0.3" footer="0.3"/>
  <pageSetup scale="16" orientation="portrait" r:id="rId1"/>
  <rowBreaks count="1" manualBreakCount="1">
    <brk id="55" max="3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AY50"/>
  <sheetViews>
    <sheetView zoomScaleNormal="100" workbookViewId="0">
      <selection activeCell="B53" sqref="B53"/>
    </sheetView>
  </sheetViews>
  <sheetFormatPr baseColWidth="10" defaultColWidth="9.375" defaultRowHeight="11.25" x14ac:dyDescent="0.2"/>
  <cols>
    <col min="1" max="1" width="29.5" style="123" customWidth="1"/>
    <col min="2" max="2" width="38.125" style="123" customWidth="1"/>
    <col min="3" max="3" width="45.375" style="123" hidden="1" customWidth="1"/>
    <col min="4" max="4" width="21.125" style="123" customWidth="1"/>
    <col min="5" max="5" width="26.375" style="123" hidden="1" customWidth="1"/>
    <col min="6" max="7" width="18.125" style="123" hidden="1" customWidth="1"/>
    <col min="8" max="8" width="32.625" style="123" customWidth="1"/>
    <col min="9" max="9" width="27.625" style="123" hidden="1" customWidth="1"/>
    <col min="10" max="10" width="24.75" style="123" hidden="1" customWidth="1"/>
    <col min="11" max="11" width="19.125" style="123" hidden="1" customWidth="1"/>
    <col min="12" max="12" width="16.25" style="123" hidden="1" customWidth="1"/>
    <col min="13" max="13" width="20" style="123" hidden="1" customWidth="1"/>
    <col min="14" max="14" width="14.875" style="123" hidden="1" customWidth="1"/>
    <col min="15" max="15" width="18.5" style="123" hidden="1" customWidth="1"/>
    <col min="16" max="16" width="51.875" style="123" customWidth="1"/>
    <col min="17" max="18" width="15.125" style="123" hidden="1" customWidth="1"/>
    <col min="19" max="19" width="48.125" style="123" hidden="1" customWidth="1"/>
    <col min="20" max="20" width="65.75" style="123" hidden="1" customWidth="1"/>
    <col min="21" max="21" width="34.25" style="123" hidden="1" customWidth="1"/>
    <col min="22" max="22" width="29" style="123" hidden="1" customWidth="1"/>
    <col min="23" max="23" width="20" style="123" hidden="1" customWidth="1"/>
    <col min="24" max="24" width="25" style="123" hidden="1" customWidth="1"/>
    <col min="25" max="25" width="33.75" style="123" hidden="1" customWidth="1"/>
    <col min="26" max="26" width="31.25" style="123" hidden="1" customWidth="1"/>
    <col min="27" max="27" width="26.125" style="123" hidden="1" customWidth="1"/>
    <col min="28" max="28" width="33.375" style="123" hidden="1" customWidth="1"/>
    <col min="29" max="29" width="28.125" style="123" hidden="1" customWidth="1"/>
    <col min="30" max="30" width="14.125" style="123" hidden="1" customWidth="1"/>
    <col min="31" max="31" width="21.5" style="123" hidden="1" customWidth="1"/>
    <col min="32" max="32" width="38" style="123" hidden="1" customWidth="1"/>
    <col min="33" max="33" width="20" style="123" hidden="1" customWidth="1"/>
    <col min="34" max="34" width="13.375" style="123" hidden="1" customWidth="1"/>
    <col min="35" max="35" width="20.75" style="123" hidden="1" customWidth="1"/>
    <col min="36" max="36" width="40.625" style="123" hidden="1" customWidth="1"/>
    <col min="37" max="37" width="14.75" style="123" hidden="1" customWidth="1"/>
    <col min="38" max="38" width="19.125" style="123" hidden="1" customWidth="1"/>
    <col min="39" max="39" width="16.5" style="123" hidden="1" customWidth="1"/>
    <col min="40" max="40" width="30.625" style="123" hidden="1" customWidth="1"/>
    <col min="41" max="42" width="19" style="123" hidden="1" customWidth="1"/>
    <col min="43" max="43" width="19" style="123" customWidth="1"/>
    <col min="44" max="44" width="16.5" style="123" customWidth="1"/>
    <col min="45" max="45" width="58.375" style="123" hidden="1" customWidth="1"/>
    <col min="46" max="46" width="22.125" style="123" hidden="1" customWidth="1"/>
    <col min="47" max="50" width="16.5" style="123" hidden="1" customWidth="1"/>
    <col min="51" max="51" width="20.125" style="123" customWidth="1"/>
    <col min="52" max="16384" width="9.375" style="123"/>
  </cols>
  <sheetData>
    <row r="1" spans="1:51" ht="84" customHeight="1" thickBot="1" x14ac:dyDescent="0.25">
      <c r="A1" s="190" t="s">
        <v>542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row>
    <row r="2" spans="1:51" ht="27" customHeight="1" thickBot="1" x14ac:dyDescent="0.25">
      <c r="A2" s="217"/>
      <c r="B2" s="219" t="s">
        <v>131</v>
      </c>
      <c r="C2" s="219"/>
      <c r="D2" s="220"/>
      <c r="E2" s="193" t="s">
        <v>132</v>
      </c>
      <c r="F2" s="194"/>
      <c r="G2" s="194"/>
      <c r="H2" s="194"/>
      <c r="I2" s="194"/>
      <c r="J2" s="194"/>
      <c r="K2" s="194"/>
      <c r="L2" s="194"/>
      <c r="M2" s="195"/>
      <c r="N2" s="205" t="s">
        <v>133</v>
      </c>
      <c r="O2" s="206"/>
      <c r="P2" s="206"/>
      <c r="Q2" s="206"/>
      <c r="R2" s="206"/>
      <c r="S2" s="206"/>
      <c r="T2" s="206"/>
      <c r="U2" s="206"/>
      <c r="V2" s="207"/>
      <c r="W2" s="193" t="s">
        <v>134</v>
      </c>
      <c r="X2" s="194"/>
      <c r="Y2" s="194"/>
      <c r="Z2" s="194"/>
      <c r="AA2" s="194"/>
      <c r="AB2" s="194"/>
      <c r="AC2" s="194"/>
      <c r="AD2" s="194"/>
      <c r="AE2" s="194"/>
      <c r="AF2" s="194"/>
      <c r="AG2" s="194"/>
      <c r="AH2" s="194"/>
      <c r="AI2" s="194"/>
      <c r="AJ2" s="195"/>
      <c r="AK2" s="205" t="s">
        <v>135</v>
      </c>
      <c r="AL2" s="206"/>
      <c r="AM2" s="206"/>
      <c r="AN2" s="206"/>
      <c r="AO2" s="206"/>
      <c r="AP2" s="206"/>
      <c r="AQ2" s="207"/>
      <c r="AR2" s="193" t="s">
        <v>136</v>
      </c>
      <c r="AS2" s="194"/>
      <c r="AT2" s="194"/>
      <c r="AU2" s="194"/>
      <c r="AV2" s="194"/>
      <c r="AW2" s="194"/>
      <c r="AX2" s="195"/>
      <c r="AY2" s="191" t="s">
        <v>549</v>
      </c>
    </row>
    <row r="3" spans="1:51" ht="34.5" customHeight="1" thickBot="1" x14ac:dyDescent="0.25">
      <c r="A3" s="218"/>
      <c r="B3" s="196"/>
      <c r="C3" s="196"/>
      <c r="D3" s="197"/>
      <c r="E3" s="200" t="s">
        <v>137</v>
      </c>
      <c r="F3" s="201"/>
      <c r="G3" s="201"/>
      <c r="H3" s="201"/>
      <c r="I3" s="202"/>
      <c r="J3" s="188" t="s">
        <v>138</v>
      </c>
      <c r="K3" s="198"/>
      <c r="L3" s="198"/>
      <c r="M3" s="199"/>
      <c r="N3" s="203" t="s">
        <v>139</v>
      </c>
      <c r="O3" s="198"/>
      <c r="P3" s="198"/>
      <c r="Q3" s="198"/>
      <c r="R3" s="198"/>
      <c r="S3" s="198"/>
      <c r="T3" s="198"/>
      <c r="U3" s="198"/>
      <c r="V3" s="189"/>
      <c r="W3" s="188" t="s">
        <v>140</v>
      </c>
      <c r="X3" s="189"/>
      <c r="Y3" s="75" t="s">
        <v>141</v>
      </c>
      <c r="Z3" s="75" t="s">
        <v>142</v>
      </c>
      <c r="AA3" s="75" t="s">
        <v>143</v>
      </c>
      <c r="AB3" s="75" t="s">
        <v>144</v>
      </c>
      <c r="AC3" s="75" t="s">
        <v>145</v>
      </c>
      <c r="AD3" s="188" t="s">
        <v>146</v>
      </c>
      <c r="AE3" s="189"/>
      <c r="AF3" s="75" t="s">
        <v>147</v>
      </c>
      <c r="AG3" s="188" t="s">
        <v>148</v>
      </c>
      <c r="AH3" s="189"/>
      <c r="AI3" s="75" t="s">
        <v>149</v>
      </c>
      <c r="AJ3" s="75" t="s">
        <v>150</v>
      </c>
      <c r="AK3" s="188" t="s">
        <v>151</v>
      </c>
      <c r="AL3" s="189"/>
      <c r="AM3" s="188" t="s">
        <v>152</v>
      </c>
      <c r="AN3" s="189"/>
      <c r="AO3" s="188" t="s">
        <v>153</v>
      </c>
      <c r="AP3" s="198"/>
      <c r="AQ3" s="189"/>
      <c r="AR3" s="188" t="s">
        <v>154</v>
      </c>
      <c r="AS3" s="198"/>
      <c r="AT3" s="198"/>
      <c r="AU3" s="198"/>
      <c r="AV3" s="198"/>
      <c r="AW3" s="198"/>
      <c r="AX3" s="199"/>
      <c r="AY3" s="191"/>
    </row>
    <row r="4" spans="1:51" ht="90.75" customHeight="1" thickBot="1" x14ac:dyDescent="0.25">
      <c r="A4" s="76" t="s">
        <v>155</v>
      </c>
      <c r="B4" s="76" t="s">
        <v>156</v>
      </c>
      <c r="C4" s="77" t="s">
        <v>157</v>
      </c>
      <c r="D4" s="78" t="s">
        <v>158</v>
      </c>
      <c r="E4" s="79" t="s">
        <v>159</v>
      </c>
      <c r="F4" s="80" t="s">
        <v>160</v>
      </c>
      <c r="G4" s="80" t="s">
        <v>161</v>
      </c>
      <c r="H4" s="81" t="s">
        <v>162</v>
      </c>
      <c r="I4" s="81" t="s">
        <v>163</v>
      </c>
      <c r="J4" s="82" t="s">
        <v>164</v>
      </c>
      <c r="K4" s="77" t="s">
        <v>165</v>
      </c>
      <c r="L4" s="77" t="s">
        <v>166</v>
      </c>
      <c r="M4" s="78" t="s">
        <v>167</v>
      </c>
      <c r="N4" s="82" t="s">
        <v>168</v>
      </c>
      <c r="O4" s="77" t="s">
        <v>169</v>
      </c>
      <c r="P4" s="77" t="s">
        <v>170</v>
      </c>
      <c r="Q4" s="77" t="s">
        <v>140</v>
      </c>
      <c r="R4" s="77" t="s">
        <v>141</v>
      </c>
      <c r="S4" s="77" t="s">
        <v>142</v>
      </c>
      <c r="T4" s="77" t="s">
        <v>143</v>
      </c>
      <c r="U4" s="77" t="s">
        <v>144</v>
      </c>
      <c r="V4" s="77" t="s">
        <v>145</v>
      </c>
      <c r="W4" s="83" t="s">
        <v>171</v>
      </c>
      <c r="X4" s="83" t="s">
        <v>172</v>
      </c>
      <c r="Y4" s="83" t="s">
        <v>173</v>
      </c>
      <c r="Z4" s="83" t="s">
        <v>174</v>
      </c>
      <c r="AA4" s="83" t="s">
        <v>175</v>
      </c>
      <c r="AB4" s="83" t="s">
        <v>176</v>
      </c>
      <c r="AC4" s="83" t="s">
        <v>177</v>
      </c>
      <c r="AD4" s="84" t="s">
        <v>178</v>
      </c>
      <c r="AE4" s="85" t="s">
        <v>179</v>
      </c>
      <c r="AF4" s="86" t="s">
        <v>180</v>
      </c>
      <c r="AG4" s="85" t="s">
        <v>181</v>
      </c>
      <c r="AH4" s="84" t="s">
        <v>178</v>
      </c>
      <c r="AI4" s="84" t="s">
        <v>182</v>
      </c>
      <c r="AJ4" s="85" t="s">
        <v>183</v>
      </c>
      <c r="AK4" s="87" t="s">
        <v>184</v>
      </c>
      <c r="AL4" s="87" t="s">
        <v>185</v>
      </c>
      <c r="AM4" s="87" t="s">
        <v>186</v>
      </c>
      <c r="AN4" s="87" t="s">
        <v>185</v>
      </c>
      <c r="AO4" s="77" t="s">
        <v>165</v>
      </c>
      <c r="AP4" s="77" t="s">
        <v>166</v>
      </c>
      <c r="AQ4" s="88" t="s">
        <v>187</v>
      </c>
      <c r="AR4" s="81" t="s">
        <v>188</v>
      </c>
      <c r="AS4" s="81" t="s">
        <v>189</v>
      </c>
      <c r="AT4" s="81" t="s">
        <v>190</v>
      </c>
      <c r="AU4" s="81" t="s">
        <v>191</v>
      </c>
      <c r="AV4" s="81" t="s">
        <v>192</v>
      </c>
      <c r="AW4" s="81" t="s">
        <v>193</v>
      </c>
      <c r="AX4" s="125" t="s">
        <v>194</v>
      </c>
      <c r="AY4" s="192"/>
    </row>
    <row r="5" spans="1:51" s="91" customFormat="1" ht="76.5" customHeight="1" x14ac:dyDescent="0.2">
      <c r="A5" s="95" t="s">
        <v>195</v>
      </c>
      <c r="B5" s="89" t="s">
        <v>196</v>
      </c>
      <c r="C5" s="90" t="s">
        <v>197</v>
      </c>
      <c r="D5" s="119" t="s">
        <v>198</v>
      </c>
      <c r="E5" s="90"/>
      <c r="F5" s="99"/>
      <c r="G5" s="99"/>
      <c r="H5" s="101" t="s">
        <v>199</v>
      </c>
      <c r="I5" s="95" t="s">
        <v>200</v>
      </c>
      <c r="J5" s="116" t="s">
        <v>201</v>
      </c>
      <c r="K5" s="114">
        <f>VLOOKUP($J5,'[1]Listas Nuevas'!$L$2:$N$6,2,0)</f>
        <v>4</v>
      </c>
      <c r="L5" s="114" t="s">
        <v>202</v>
      </c>
      <c r="M5" s="100" t="str">
        <f>INDEX('[1]MATRIZ DE CALIFICACIÓN'!$D$4:$H$8,MID($K5,1,1),MID($L5,1,1))</f>
        <v>(16) ZONA DE RIESGO EXTREMA
Reducir, Evitar, Compartir o Transferir el Riesgo</v>
      </c>
      <c r="N5" s="114" t="s">
        <v>203</v>
      </c>
      <c r="O5" s="114" t="s">
        <v>204</v>
      </c>
      <c r="P5" s="97" t="s">
        <v>205</v>
      </c>
      <c r="Q5" s="95" t="s">
        <v>206</v>
      </c>
      <c r="R5" s="97" t="s">
        <v>207</v>
      </c>
      <c r="S5" s="95" t="s">
        <v>208</v>
      </c>
      <c r="T5" s="95" t="s">
        <v>209</v>
      </c>
      <c r="U5" s="95" t="s">
        <v>210</v>
      </c>
      <c r="V5" s="95" t="s">
        <v>211</v>
      </c>
      <c r="W5" s="114" t="s">
        <v>212</v>
      </c>
      <c r="X5" s="114" t="s">
        <v>213</v>
      </c>
      <c r="Y5" s="114" t="s">
        <v>214</v>
      </c>
      <c r="Z5" s="114" t="s">
        <v>215</v>
      </c>
      <c r="AA5" s="114" t="s">
        <v>216</v>
      </c>
      <c r="AB5" s="114" t="s">
        <v>217</v>
      </c>
      <c r="AC5" s="114" t="s">
        <v>218</v>
      </c>
      <c r="AD5" s="114">
        <f>SUM(IF($W5='[1]Evaluación Diseño Control'!$C$2,15)+IF($X5='[1]Evaluación Diseño Control'!$C$3,15)+IF($Y5='[1]Evaluación Diseño Control'!$C$4,15)+IF($Z5='[1]Evaluación Diseño Control'!$C$5,15,IF($Z5='[1]Evaluación Diseño Control'!$D$5,10))+IF($AA5='[1]Evaluación Diseño Control'!$C$6,15)+IF($AB5='[1]Evaluación Diseño Control'!$C$7,15)+IF($AC5='[1]Evaluación Diseño Control'!$C$8,10,IF($AC5='[1]Evaluación Diseño Control'!$D$8,5)))</f>
        <v>85</v>
      </c>
      <c r="AE5" s="114" t="str">
        <f t="shared" ref="AE5:AE48" si="0">IF($AD5&gt;95,"FUERTE",IF($AD5&gt;85,"MODERADO","DÉBIL"))</f>
        <v>DÉBIL</v>
      </c>
      <c r="AF5" s="114" t="s">
        <v>219</v>
      </c>
      <c r="AG5" s="114" t="str">
        <f>VLOOKUP(CONCATENATE($AE5,$AF5),'[1]Listas Nuevas'!$X$3:$Z$11,2,0)</f>
        <v>DÉBIL</v>
      </c>
      <c r="AH5" s="114">
        <f t="shared" ref="AH5:AH48" si="1">IF($AG5="FUERTE",100,IF($AG5="MODERADO",50,0))</f>
        <v>0</v>
      </c>
      <c r="AI5" s="120" t="str">
        <f>VLOOKUP(CONCATENATE($AE5,$AF5),'[1]Listas Nuevas'!$X$3:$Z$11,3,0)</f>
        <v>Si</v>
      </c>
      <c r="AJ5" s="120" t="e">
        <f>IF($AD5&gt;95,"FUERTE",IF(#REF!&gt;85,"MODERADO","DÉBIL"))</f>
        <v>#REF!</v>
      </c>
      <c r="AK5" s="114" t="s">
        <v>220</v>
      </c>
      <c r="AL5" s="114">
        <f>IFERROR(VLOOKUP(CONCATENATE(AJ5,AK5),'[1]Listas Nuevas'!$AC$6:$AD$7,2,0),0)</f>
        <v>0</v>
      </c>
      <c r="AM5" s="114" t="s">
        <v>221</v>
      </c>
      <c r="AN5" s="114">
        <f>IFERROR(VLOOKUP(CONCATENATE(AJ5,AM5),'[1]Listas Nuevas'!$AE$6:AI24,2,0),0)</f>
        <v>0</v>
      </c>
      <c r="AO5" s="114" t="s">
        <v>222</v>
      </c>
      <c r="AP5" s="114" t="s">
        <v>202</v>
      </c>
      <c r="AQ5" s="98" t="str">
        <f>INDEX('[1]MATRIZ DE CALIFICACIÓN'!$D$4:$H$8,MID($AO5,1,1),MID($AP5,1,1))</f>
        <v>(12) ZONA DE RIESGO EXTREMA
Reducir, Evitar, Compartir o Transferir el Riesgo</v>
      </c>
      <c r="AR5" s="112" t="s">
        <v>223</v>
      </c>
      <c r="AS5" s="95" t="s">
        <v>224</v>
      </c>
      <c r="AT5" s="95" t="s">
        <v>225</v>
      </c>
      <c r="AU5" s="95" t="s">
        <v>226</v>
      </c>
      <c r="AV5" s="102">
        <v>43709</v>
      </c>
      <c r="AW5" s="102">
        <v>43800</v>
      </c>
      <c r="AX5" s="126" t="s">
        <v>227</v>
      </c>
      <c r="AY5" s="99" t="s">
        <v>551</v>
      </c>
    </row>
    <row r="6" spans="1:51" s="91" customFormat="1" ht="67.5" customHeight="1" x14ac:dyDescent="0.2">
      <c r="A6" s="104" t="s">
        <v>228</v>
      </c>
      <c r="B6" s="104" t="s">
        <v>229</v>
      </c>
      <c r="C6" s="99" t="s">
        <v>230</v>
      </c>
      <c r="D6" s="117" t="s">
        <v>198</v>
      </c>
      <c r="E6" s="99"/>
      <c r="F6" s="99"/>
      <c r="G6" s="99"/>
      <c r="H6" s="92" t="s">
        <v>231</v>
      </c>
      <c r="I6" s="99" t="s">
        <v>232</v>
      </c>
      <c r="J6" s="117" t="s">
        <v>233</v>
      </c>
      <c r="K6" s="117">
        <f>VLOOKUP($J6,'[3]Listas Nuevas'!$L$2:$N$6,2,0)</f>
        <v>3</v>
      </c>
      <c r="L6" s="117" t="s">
        <v>234</v>
      </c>
      <c r="M6" s="100" t="str">
        <f>INDEX('[3]MATRIZ DE CALIFICACIÓN'!$D$4:$H$8,MID($K6,1,1),MID($L6,1,1))</f>
        <v>(15) ZONA DE RIESGO EXTREMA
Reducir, Evitar, Compartir o Transferir el Riesgo</v>
      </c>
      <c r="N6" s="117" t="s">
        <v>203</v>
      </c>
      <c r="O6" s="117" t="s">
        <v>204</v>
      </c>
      <c r="P6" s="99" t="s">
        <v>235</v>
      </c>
      <c r="Q6" s="99" t="s">
        <v>236</v>
      </c>
      <c r="R6" s="99" t="s">
        <v>237</v>
      </c>
      <c r="S6" s="99" t="s">
        <v>238</v>
      </c>
      <c r="T6" s="99" t="s">
        <v>239</v>
      </c>
      <c r="U6" s="99" t="s">
        <v>240</v>
      </c>
      <c r="V6" s="99" t="s">
        <v>241</v>
      </c>
      <c r="W6" s="117" t="s">
        <v>212</v>
      </c>
      <c r="X6" s="117" t="s">
        <v>213</v>
      </c>
      <c r="Y6" s="117" t="s">
        <v>214</v>
      </c>
      <c r="Z6" s="117" t="s">
        <v>215</v>
      </c>
      <c r="AA6" s="117" t="s">
        <v>242</v>
      </c>
      <c r="AB6" s="117" t="s">
        <v>217</v>
      </c>
      <c r="AC6" s="117" t="s">
        <v>218</v>
      </c>
      <c r="AD6" s="117">
        <f>SUM(IF($W6='[3]Evaluación Diseño Control'!$C$2,15)+IF($X6='[3]Evaluación Diseño Control'!$C$3,15)+IF($Y6='[3]Evaluación Diseño Control'!$C$4,15)+IF($Z6='[3]Evaluación Diseño Control'!$C$5,15,IF($Z6='[3]Evaluación Diseño Control'!$D$5,10))+IF($AA6='[3]Evaluación Diseño Control'!$C$6,15)+IF($AB6='[3]Evaluación Diseño Control'!$C$7,15)+IF($AC6='[3]Evaluación Diseño Control'!$C$8,10,IF($AC6='[3]Evaluación Diseño Control'!$D$8,5)))</f>
        <v>100</v>
      </c>
      <c r="AE6" s="117" t="str">
        <f t="shared" si="0"/>
        <v>FUERTE</v>
      </c>
      <c r="AF6" s="117" t="s">
        <v>243</v>
      </c>
      <c r="AG6" s="117" t="str">
        <f>VLOOKUP(CONCATENATE($AE6,$AF6),'[3]Listas Nuevas'!$X$3:$Z$11,2,0)</f>
        <v>FUERTE</v>
      </c>
      <c r="AH6" s="117">
        <f t="shared" si="1"/>
        <v>100</v>
      </c>
      <c r="AI6" s="121" t="str">
        <f>VLOOKUP(CONCATENATE($AE6,$AF6),'[3]Listas Nuevas'!$X$3:$Z$11,3,0)</f>
        <v>No</v>
      </c>
      <c r="AJ6" s="121" t="s">
        <v>243</v>
      </c>
      <c r="AK6" s="117" t="s">
        <v>220</v>
      </c>
      <c r="AL6" s="117">
        <f>IFERROR(VLOOKUP(CONCATENATE(AJ6,AK6),'[3]Listas Nuevas'!$AC$6:$AD$7,2,0),0)</f>
        <v>2</v>
      </c>
      <c r="AM6" s="117" t="s">
        <v>221</v>
      </c>
      <c r="AN6" s="117">
        <f>IFERROR(VLOOKUP(CONCATENATE(AJ6,AM6),'[3]Listas Nuevas'!$AE$6:AI23,2,0),0)</f>
        <v>0</v>
      </c>
      <c r="AO6" s="117" t="s">
        <v>244</v>
      </c>
      <c r="AP6" s="117" t="s">
        <v>234</v>
      </c>
      <c r="AQ6" s="100" t="str">
        <f>INDEX('[3]MATRIZ DE CALIFICACIÓN'!$D$4:$H$8,MID($AO6,1,1),MID($AP6,1,1))</f>
        <v>(5) ZONA DE RIESGO ALTA
Reducir, Evitar, Compartir o Transferir el Riesgo</v>
      </c>
      <c r="AR6" s="117" t="s">
        <v>223</v>
      </c>
      <c r="AS6" s="99" t="s">
        <v>245</v>
      </c>
      <c r="AT6" s="99" t="s">
        <v>246</v>
      </c>
      <c r="AU6" s="99" t="s">
        <v>247</v>
      </c>
      <c r="AV6" s="93">
        <v>43724</v>
      </c>
      <c r="AW6" s="93">
        <v>43819</v>
      </c>
      <c r="AX6" s="127"/>
      <c r="AY6" s="99" t="s">
        <v>551</v>
      </c>
    </row>
    <row r="7" spans="1:51" s="91" customFormat="1" ht="88.5" customHeight="1" x14ac:dyDescent="0.2">
      <c r="A7" s="104" t="s">
        <v>228</v>
      </c>
      <c r="B7" s="104" t="s">
        <v>248</v>
      </c>
      <c r="C7" s="99" t="s">
        <v>249</v>
      </c>
      <c r="D7" s="117" t="s">
        <v>198</v>
      </c>
      <c r="E7" s="99"/>
      <c r="F7" s="99"/>
      <c r="G7" s="99"/>
      <c r="H7" s="92" t="s">
        <v>231</v>
      </c>
      <c r="I7" s="99" t="s">
        <v>250</v>
      </c>
      <c r="J7" s="117" t="s">
        <v>233</v>
      </c>
      <c r="K7" s="117">
        <f>VLOOKUP($J7,'[3]Listas Nuevas'!$L$2:$N$6,2,0)</f>
        <v>3</v>
      </c>
      <c r="L7" s="117" t="s">
        <v>251</v>
      </c>
      <c r="M7" s="100" t="str">
        <f>INDEX('[3]MATRIZ DE CALIFICACIÓN'!$D$4:$H$8,MID($K7,1,1),MID($L7,1,1))</f>
        <v>(9) ZONA DE RIESGO ALTA
Reducir, Evitar, Compartir o Transferir el Riesgo</v>
      </c>
      <c r="N7" s="117" t="s">
        <v>203</v>
      </c>
      <c r="O7" s="117" t="s">
        <v>204</v>
      </c>
      <c r="P7" s="99" t="s">
        <v>252</v>
      </c>
      <c r="Q7" s="99" t="s">
        <v>253</v>
      </c>
      <c r="R7" s="99" t="s">
        <v>254</v>
      </c>
      <c r="S7" s="99" t="s">
        <v>255</v>
      </c>
      <c r="T7" s="99" t="s">
        <v>256</v>
      </c>
      <c r="U7" s="99" t="s">
        <v>257</v>
      </c>
      <c r="V7" s="99" t="s">
        <v>258</v>
      </c>
      <c r="W7" s="117" t="s">
        <v>212</v>
      </c>
      <c r="X7" s="117" t="s">
        <v>213</v>
      </c>
      <c r="Y7" s="117" t="s">
        <v>214</v>
      </c>
      <c r="Z7" s="117" t="s">
        <v>215</v>
      </c>
      <c r="AA7" s="117" t="s">
        <v>242</v>
      </c>
      <c r="AB7" s="117" t="s">
        <v>217</v>
      </c>
      <c r="AC7" s="117" t="s">
        <v>218</v>
      </c>
      <c r="AD7" s="117">
        <f>SUM(IF($W7='[3]Evaluación Diseño Control'!$C$2,15)+IF($X7='[3]Evaluación Diseño Control'!$C$3,15)+IF($Y7='[3]Evaluación Diseño Control'!$C$4,15)+IF($Z7='[3]Evaluación Diseño Control'!$C$5,15,IF($Z7='[3]Evaluación Diseño Control'!$D$5,10))+IF($AA7='[3]Evaluación Diseño Control'!$C$6,15)+IF($AB7='[3]Evaluación Diseño Control'!$C$7,15)+IF($AC7='[3]Evaluación Diseño Control'!$C$8,10,IF($AC7='[3]Evaluación Diseño Control'!$D$8,5)))</f>
        <v>100</v>
      </c>
      <c r="AE7" s="117" t="str">
        <f t="shared" si="0"/>
        <v>FUERTE</v>
      </c>
      <c r="AF7" s="117" t="s">
        <v>243</v>
      </c>
      <c r="AG7" s="117" t="str">
        <f>VLOOKUP(CONCATENATE($AE7,$AF7),'[3]Listas Nuevas'!$X$3:$Z$11,2,0)</f>
        <v>FUERTE</v>
      </c>
      <c r="AH7" s="117">
        <f t="shared" si="1"/>
        <v>100</v>
      </c>
      <c r="AI7" s="121" t="str">
        <f>VLOOKUP(CONCATENATE($AE7,$AF7),'[3]Listas Nuevas'!$X$3:$Z$11,3,0)</f>
        <v>No</v>
      </c>
      <c r="AJ7" s="121" t="s">
        <v>243</v>
      </c>
      <c r="AK7" s="117" t="s">
        <v>220</v>
      </c>
      <c r="AL7" s="117">
        <f>IFERROR(VLOOKUP(CONCATENATE(AJ7,AK7),'[3]Listas Nuevas'!$AC$6:$AD$7,2,0),0)</f>
        <v>2</v>
      </c>
      <c r="AM7" s="117" t="s">
        <v>221</v>
      </c>
      <c r="AN7" s="117">
        <f>IFERROR(VLOOKUP(CONCATENATE(AJ7,AM7),'[3]Listas Nuevas'!$AE$6:AI24,2,0),0)</f>
        <v>0</v>
      </c>
      <c r="AO7" s="117" t="s">
        <v>244</v>
      </c>
      <c r="AP7" s="117" t="s">
        <v>251</v>
      </c>
      <c r="AQ7" s="100" t="str">
        <f>INDEX('[3]MATRIZ DE CALIFICACIÓN'!$D$4:$H$8,MID($AO7,1,1),MID($AP7,1,1))</f>
        <v>(3) ZONA DE RIESGO MODERADA
Asumir o Reducir el Riesgo</v>
      </c>
      <c r="AR7" s="117" t="s">
        <v>223</v>
      </c>
      <c r="AS7" s="99" t="s">
        <v>259</v>
      </c>
      <c r="AT7" s="99" t="s">
        <v>260</v>
      </c>
      <c r="AU7" s="99" t="s">
        <v>261</v>
      </c>
      <c r="AV7" s="93">
        <v>43724</v>
      </c>
      <c r="AW7" s="93">
        <v>43819</v>
      </c>
      <c r="AX7" s="127"/>
      <c r="AY7" s="99" t="s">
        <v>551</v>
      </c>
    </row>
    <row r="8" spans="1:51" s="91" customFormat="1" ht="52.5" customHeight="1" x14ac:dyDescent="0.2">
      <c r="A8" s="156" t="s">
        <v>262</v>
      </c>
      <c r="B8" s="165" t="s">
        <v>263</v>
      </c>
      <c r="C8" s="165" t="s">
        <v>264</v>
      </c>
      <c r="D8" s="208" t="s">
        <v>198</v>
      </c>
      <c r="E8" s="94"/>
      <c r="F8" s="94"/>
      <c r="G8" s="94"/>
      <c r="H8" s="211" t="s">
        <v>265</v>
      </c>
      <c r="I8" s="214" t="s">
        <v>266</v>
      </c>
      <c r="J8" s="153" t="s">
        <v>233</v>
      </c>
      <c r="K8" s="153">
        <f>VLOOKUP($J8,'[4]Listas Nuevas'!$L$2:$N$6,2,0)</f>
        <v>3</v>
      </c>
      <c r="L8" s="153" t="s">
        <v>202</v>
      </c>
      <c r="M8" s="159" t="str">
        <f>INDEX('[4]MATRIZ DE CALIFICACIÓN'!$D$4:$H$8,MID($K8,1,1),MID($L8,1,1))</f>
        <v>(12) ZONA DE RIESGO EXTREMA
Reducir, Evitar, Compartir o Transferir el Riesgo</v>
      </c>
      <c r="N8" s="114" t="s">
        <v>203</v>
      </c>
      <c r="O8" s="114" t="s">
        <v>204</v>
      </c>
      <c r="P8" s="96" t="s">
        <v>267</v>
      </c>
      <c r="Q8" s="99" t="s">
        <v>268</v>
      </c>
      <c r="R8" s="96" t="s">
        <v>207</v>
      </c>
      <c r="S8" s="97" t="s">
        <v>269</v>
      </c>
      <c r="T8" s="97" t="s">
        <v>270</v>
      </c>
      <c r="U8" s="97" t="s">
        <v>271</v>
      </c>
      <c r="V8" s="97" t="s">
        <v>272</v>
      </c>
      <c r="W8" s="114" t="s">
        <v>212</v>
      </c>
      <c r="X8" s="114" t="s">
        <v>213</v>
      </c>
      <c r="Y8" s="114" t="s">
        <v>214</v>
      </c>
      <c r="Z8" s="114" t="s">
        <v>215</v>
      </c>
      <c r="AA8" s="114" t="s">
        <v>242</v>
      </c>
      <c r="AB8" s="114" t="s">
        <v>217</v>
      </c>
      <c r="AC8" s="114" t="s">
        <v>218</v>
      </c>
      <c r="AD8" s="114">
        <f>SUM(IF($W8='[4]Evaluación Diseño Control'!$C$2,15)+IF($X8='[4]Evaluación Diseño Control'!$C$3,15)+IF($Y8='[4]Evaluación Diseño Control'!$C$4,15)+IF($Z8='[4]Evaluación Diseño Control'!$C$5,15,IF($Z8='[4]Evaluación Diseño Control'!$D$5,10))+IF($AA8='[4]Evaluación Diseño Control'!$C$6,15)+IF($AB8='[4]Evaluación Diseño Control'!$C$7,15)+IF($AC8='[4]Evaluación Diseño Control'!$C$8,10,IF($AC8='[4]Evaluación Diseño Control'!$D$8,5)))</f>
        <v>100</v>
      </c>
      <c r="AE8" s="114" t="str">
        <f t="shared" si="0"/>
        <v>FUERTE</v>
      </c>
      <c r="AF8" s="114" t="s">
        <v>243</v>
      </c>
      <c r="AG8" s="114" t="str">
        <f>VLOOKUP(CONCATENATE($AE8,$AF8),'[4]Listas Nuevas'!$X$3:$Z$11,2,0)</f>
        <v>FUERTE</v>
      </c>
      <c r="AH8" s="114">
        <f t="shared" si="1"/>
        <v>100</v>
      </c>
      <c r="AI8" s="120" t="str">
        <f>VLOOKUP(CONCATENATE($AE8,$AF8),'[4]Listas Nuevas'!$X$3:$Z$11,3,0)</f>
        <v>No</v>
      </c>
      <c r="AJ8" s="162" t="s">
        <v>243</v>
      </c>
      <c r="AK8" s="153" t="s">
        <v>220</v>
      </c>
      <c r="AL8" s="153">
        <f>IFERROR(VLOOKUP(CONCATENATE(AJ8,AK8),'[4]Listas Nuevas'!$AC$6:$AD$7,2,0),0)</f>
        <v>2</v>
      </c>
      <c r="AM8" s="153" t="s">
        <v>221</v>
      </c>
      <c r="AN8" s="153">
        <f>IFERROR(VLOOKUP(CONCATENATE(AJ8,AM8),'[4]Listas Nuevas'!$AE$6:AI28,2,0),0)</f>
        <v>0</v>
      </c>
      <c r="AO8" s="153" t="s">
        <v>222</v>
      </c>
      <c r="AP8" s="153" t="s">
        <v>202</v>
      </c>
      <c r="AQ8" s="159" t="str">
        <f>INDEX('[4]MATRIZ DE CALIFICACIÓN'!$D$4:$H$8,MID($AO8,1,1),MID($AP8,1,1))</f>
        <v>(12) ZONA DE RIESGO EXTREMA
Reducir, Evitar, Compartir o Transferir el Riesgo</v>
      </c>
      <c r="AR8" s="153" t="s">
        <v>223</v>
      </c>
      <c r="AS8" s="182" t="s">
        <v>273</v>
      </c>
      <c r="AT8" s="182" t="s">
        <v>274</v>
      </c>
      <c r="AU8" s="182" t="s">
        <v>275</v>
      </c>
      <c r="AV8" s="185">
        <v>43739</v>
      </c>
      <c r="AW8" s="185">
        <v>43800</v>
      </c>
      <c r="AX8" s="182" t="s">
        <v>276</v>
      </c>
      <c r="AY8" s="156" t="s">
        <v>551</v>
      </c>
    </row>
    <row r="9" spans="1:51" s="91" customFormat="1" ht="45" customHeight="1" x14ac:dyDescent="0.2">
      <c r="A9" s="157"/>
      <c r="B9" s="166"/>
      <c r="C9" s="166"/>
      <c r="D9" s="209"/>
      <c r="E9" s="94"/>
      <c r="F9" s="94"/>
      <c r="G9" s="94"/>
      <c r="H9" s="212"/>
      <c r="I9" s="215"/>
      <c r="J9" s="154"/>
      <c r="K9" s="154"/>
      <c r="L9" s="154"/>
      <c r="M9" s="160"/>
      <c r="N9" s="114" t="s">
        <v>203</v>
      </c>
      <c r="O9" s="114" t="s">
        <v>204</v>
      </c>
      <c r="P9" s="96" t="s">
        <v>277</v>
      </c>
      <c r="Q9" s="99" t="s">
        <v>268</v>
      </c>
      <c r="R9" s="96" t="s">
        <v>207</v>
      </c>
      <c r="S9" s="97" t="s">
        <v>278</v>
      </c>
      <c r="T9" s="97" t="s">
        <v>279</v>
      </c>
      <c r="U9" s="97" t="s">
        <v>280</v>
      </c>
      <c r="V9" s="97" t="s">
        <v>281</v>
      </c>
      <c r="W9" s="114" t="s">
        <v>212</v>
      </c>
      <c r="X9" s="114" t="s">
        <v>213</v>
      </c>
      <c r="Y9" s="114" t="s">
        <v>214</v>
      </c>
      <c r="Z9" s="114" t="s">
        <v>215</v>
      </c>
      <c r="AA9" s="114" t="s">
        <v>242</v>
      </c>
      <c r="AB9" s="114" t="s">
        <v>217</v>
      </c>
      <c r="AC9" s="114" t="s">
        <v>218</v>
      </c>
      <c r="AD9" s="114">
        <f>SUM(IF($W9='[4]Evaluación Diseño Control'!$C$2,15)+IF($X9='[4]Evaluación Diseño Control'!$C$3,15)+IF($Y9='[4]Evaluación Diseño Control'!$C$4,15)+IF($Z9='[4]Evaluación Diseño Control'!$C$5,15,IF($Z9='[4]Evaluación Diseño Control'!$D$5,10))+IF($AA9='[4]Evaluación Diseño Control'!$C$6,15)+IF($AB9='[4]Evaluación Diseño Control'!$C$7,15)+IF($AC9='[4]Evaluación Diseño Control'!$C$8,10,IF($AC9='[4]Evaluación Diseño Control'!$D$8,5)))</f>
        <v>100</v>
      </c>
      <c r="AE9" s="114" t="str">
        <f t="shared" si="0"/>
        <v>FUERTE</v>
      </c>
      <c r="AF9" s="114" t="s">
        <v>243</v>
      </c>
      <c r="AG9" s="114" t="str">
        <f>VLOOKUP(CONCATENATE($AE9,$AF9),'[4]Listas Nuevas'!$X$3:$Z$11,2,0)</f>
        <v>FUERTE</v>
      </c>
      <c r="AH9" s="114">
        <f t="shared" si="1"/>
        <v>100</v>
      </c>
      <c r="AI9" s="120" t="str">
        <f>VLOOKUP(CONCATENATE($AE9,$AF9),'[4]Listas Nuevas'!$X$3:$Z$11,3,0)</f>
        <v>No</v>
      </c>
      <c r="AJ9" s="163"/>
      <c r="AK9" s="154"/>
      <c r="AL9" s="154"/>
      <c r="AM9" s="154"/>
      <c r="AN9" s="154"/>
      <c r="AO9" s="154"/>
      <c r="AP9" s="154"/>
      <c r="AQ9" s="160"/>
      <c r="AR9" s="154"/>
      <c r="AS9" s="183"/>
      <c r="AT9" s="183"/>
      <c r="AU9" s="183"/>
      <c r="AV9" s="186"/>
      <c r="AW9" s="186"/>
      <c r="AX9" s="183"/>
      <c r="AY9" s="157"/>
    </row>
    <row r="10" spans="1:51" s="91" customFormat="1" ht="33.75" customHeight="1" x14ac:dyDescent="0.2">
      <c r="A10" s="158"/>
      <c r="B10" s="167"/>
      <c r="C10" s="167"/>
      <c r="D10" s="210"/>
      <c r="E10" s="94"/>
      <c r="F10" s="94"/>
      <c r="G10" s="94"/>
      <c r="H10" s="213"/>
      <c r="I10" s="216"/>
      <c r="J10" s="155"/>
      <c r="K10" s="155"/>
      <c r="L10" s="155"/>
      <c r="M10" s="161"/>
      <c r="N10" s="114" t="s">
        <v>203</v>
      </c>
      <c r="O10" s="114" t="s">
        <v>204</v>
      </c>
      <c r="P10" s="97" t="s">
        <v>282</v>
      </c>
      <c r="Q10" s="99" t="s">
        <v>268</v>
      </c>
      <c r="R10" s="96" t="s">
        <v>207</v>
      </c>
      <c r="S10" s="97" t="s">
        <v>283</v>
      </c>
      <c r="T10" s="97" t="s">
        <v>284</v>
      </c>
      <c r="U10" s="97" t="s">
        <v>285</v>
      </c>
      <c r="V10" s="97" t="s">
        <v>286</v>
      </c>
      <c r="W10" s="114" t="s">
        <v>212</v>
      </c>
      <c r="X10" s="114" t="s">
        <v>213</v>
      </c>
      <c r="Y10" s="114" t="s">
        <v>214</v>
      </c>
      <c r="Z10" s="114" t="s">
        <v>215</v>
      </c>
      <c r="AA10" s="114" t="s">
        <v>242</v>
      </c>
      <c r="AB10" s="114" t="s">
        <v>217</v>
      </c>
      <c r="AC10" s="114" t="s">
        <v>218</v>
      </c>
      <c r="AD10" s="114">
        <f>SUM(IF($W10='[4]Evaluación Diseño Control'!$C$2,15)+IF($X10='[4]Evaluación Diseño Control'!$C$3,15)+IF($Y10='[4]Evaluación Diseño Control'!$C$4,15)+IF($Z10='[4]Evaluación Diseño Control'!$C$5,15,IF($Z10='[4]Evaluación Diseño Control'!$D$5,10))+IF($AA10='[4]Evaluación Diseño Control'!$C$6,15)+IF($AB10='[4]Evaluación Diseño Control'!$C$7,15)+IF($AC10='[4]Evaluación Diseño Control'!$C$8,10,IF($AC10='[4]Evaluación Diseño Control'!$D$8,5)))</f>
        <v>100</v>
      </c>
      <c r="AE10" s="114" t="str">
        <f t="shared" si="0"/>
        <v>FUERTE</v>
      </c>
      <c r="AF10" s="114" t="s">
        <v>243</v>
      </c>
      <c r="AG10" s="114" t="str">
        <f>VLOOKUP(CONCATENATE($AE10,$AF10),'[4]Listas Nuevas'!$X$3:$Z$11,2,0)</f>
        <v>FUERTE</v>
      </c>
      <c r="AH10" s="114">
        <f t="shared" si="1"/>
        <v>100</v>
      </c>
      <c r="AI10" s="120" t="str">
        <f>VLOOKUP(CONCATENATE($AE10,$AF10),'[4]Listas Nuevas'!$X$3:$Z$11,3,0)</f>
        <v>No</v>
      </c>
      <c r="AJ10" s="164"/>
      <c r="AK10" s="155"/>
      <c r="AL10" s="155"/>
      <c r="AM10" s="155"/>
      <c r="AN10" s="155"/>
      <c r="AO10" s="155"/>
      <c r="AP10" s="155"/>
      <c r="AQ10" s="161"/>
      <c r="AR10" s="155"/>
      <c r="AS10" s="184"/>
      <c r="AT10" s="184"/>
      <c r="AU10" s="184"/>
      <c r="AV10" s="187"/>
      <c r="AW10" s="187"/>
      <c r="AX10" s="184"/>
      <c r="AY10" s="158"/>
    </row>
    <row r="11" spans="1:51" s="91" customFormat="1" ht="67.5" customHeight="1" x14ac:dyDescent="0.2">
      <c r="A11" s="156" t="s">
        <v>287</v>
      </c>
      <c r="B11" s="214" t="s">
        <v>288</v>
      </c>
      <c r="C11" s="156" t="s">
        <v>289</v>
      </c>
      <c r="D11" s="153" t="s">
        <v>198</v>
      </c>
      <c r="E11" s="99"/>
      <c r="F11" s="99"/>
      <c r="G11" s="99"/>
      <c r="H11" s="221" t="s">
        <v>290</v>
      </c>
      <c r="I11" s="156" t="s">
        <v>291</v>
      </c>
      <c r="J11" s="153" t="s">
        <v>292</v>
      </c>
      <c r="K11" s="153">
        <f>VLOOKUP($J11,'[5]Listas Nuevas'!$L$2:$N$6,2,0)</f>
        <v>1</v>
      </c>
      <c r="L11" s="153" t="s">
        <v>202</v>
      </c>
      <c r="M11" s="159" t="str">
        <f>INDEX('[5]MATRIZ DE CALIFICACIÓN'!$D$4:$H$8,MID($K11,1,1),MID($L11,1,1))</f>
        <v>(4) ZONA DE RIESGO ALTA
Reducir, Evitar, Compartir o Transferir el Riesgo</v>
      </c>
      <c r="N11" s="153" t="s">
        <v>203</v>
      </c>
      <c r="O11" s="153" t="s">
        <v>204</v>
      </c>
      <c r="P11" s="96" t="s">
        <v>293</v>
      </c>
      <c r="Q11" s="95" t="s">
        <v>294</v>
      </c>
      <c r="R11" s="95" t="s">
        <v>207</v>
      </c>
      <c r="S11" s="95" t="s">
        <v>295</v>
      </c>
      <c r="T11" s="95" t="s">
        <v>296</v>
      </c>
      <c r="U11" s="95" t="s">
        <v>297</v>
      </c>
      <c r="V11" s="96" t="s">
        <v>298</v>
      </c>
      <c r="W11" s="114" t="s">
        <v>212</v>
      </c>
      <c r="X11" s="114" t="s">
        <v>213</v>
      </c>
      <c r="Y11" s="114" t="s">
        <v>214</v>
      </c>
      <c r="Z11" s="114" t="s">
        <v>215</v>
      </c>
      <c r="AA11" s="114" t="s">
        <v>242</v>
      </c>
      <c r="AB11" s="114" t="s">
        <v>217</v>
      </c>
      <c r="AC11" s="114" t="s">
        <v>218</v>
      </c>
      <c r="AD11" s="114">
        <f>SUM(IF($W11='[5]Evaluación Diseño Control'!$C$2,15)+IF($X11='[5]Evaluación Diseño Control'!$C$3,15)+IF($Y11='[5]Evaluación Diseño Control'!$C$4,15)+IF($Z11='[5]Evaluación Diseño Control'!$C$5,15,IF($Z11='[5]Evaluación Diseño Control'!$D$5,10))+IF($AA11='[5]Evaluación Diseño Control'!$C$6,15)+IF($AB11='[5]Evaluación Diseño Control'!$C$7,15)+IF($AC11='[5]Evaluación Diseño Control'!$C$8,10,IF($AC11='[5]Evaluación Diseño Control'!$D$8,5)))</f>
        <v>100</v>
      </c>
      <c r="AE11" s="114" t="str">
        <f t="shared" si="0"/>
        <v>FUERTE</v>
      </c>
      <c r="AF11" s="114" t="s">
        <v>243</v>
      </c>
      <c r="AG11" s="114" t="str">
        <f>VLOOKUP(CONCATENATE($AE11,$AF11),'[5]Listas Nuevas'!$X$3:$Z$11,2,0)</f>
        <v>FUERTE</v>
      </c>
      <c r="AH11" s="114">
        <f t="shared" si="1"/>
        <v>100</v>
      </c>
      <c r="AI11" s="120" t="str">
        <f>VLOOKUP(CONCATENATE($AE11,$AF11),'[5]Listas Nuevas'!$X$3:$Z$11,3,0)</f>
        <v>No</v>
      </c>
      <c r="AJ11" s="162" t="s">
        <v>243</v>
      </c>
      <c r="AK11" s="153" t="s">
        <v>220</v>
      </c>
      <c r="AL11" s="153">
        <f>IFERROR(VLOOKUP(CONCATENATE(AJ11,AK11),'[5]Listas Nuevas'!$AC$6:$AD$7,2,0),0)</f>
        <v>2</v>
      </c>
      <c r="AM11" s="153" t="s">
        <v>221</v>
      </c>
      <c r="AN11" s="153">
        <f>IFERROR(VLOOKUP(CONCATENATE(AJ11,AM11),'[5]Listas Nuevas'!$AE$6:AI49,2,0),0)</f>
        <v>0</v>
      </c>
      <c r="AO11" s="153" t="s">
        <v>244</v>
      </c>
      <c r="AP11" s="153" t="s">
        <v>202</v>
      </c>
      <c r="AQ11" s="159" t="str">
        <f>INDEX('[5]MATRIZ DE CALIFICACIÓN'!$D$4:$H$8,MID($AO11,1,1),MID($AP11,1,1))</f>
        <v>(4) ZONA DE RIESGO ALTA
Reducir, Evitar, Compartir o Transferir el Riesgo</v>
      </c>
      <c r="AR11" s="153" t="s">
        <v>223</v>
      </c>
      <c r="AS11" s="156"/>
      <c r="AT11" s="156"/>
      <c r="AU11" s="156"/>
      <c r="AV11" s="156"/>
      <c r="AW11" s="156"/>
      <c r="AX11" s="156"/>
      <c r="AY11" s="156" t="s">
        <v>551</v>
      </c>
    </row>
    <row r="12" spans="1:51" s="91" customFormat="1" ht="101.25" customHeight="1" x14ac:dyDescent="0.2">
      <c r="A12" s="158"/>
      <c r="B12" s="216"/>
      <c r="C12" s="158"/>
      <c r="D12" s="155"/>
      <c r="E12" s="99"/>
      <c r="F12" s="99"/>
      <c r="G12" s="99"/>
      <c r="H12" s="222"/>
      <c r="I12" s="158"/>
      <c r="J12" s="155"/>
      <c r="K12" s="155"/>
      <c r="L12" s="155"/>
      <c r="M12" s="161"/>
      <c r="N12" s="155"/>
      <c r="O12" s="155"/>
      <c r="P12" s="96" t="s">
        <v>299</v>
      </c>
      <c r="Q12" s="95" t="s">
        <v>300</v>
      </c>
      <c r="R12" s="95" t="s">
        <v>207</v>
      </c>
      <c r="S12" s="95" t="s">
        <v>301</v>
      </c>
      <c r="T12" s="114" t="s">
        <v>302</v>
      </c>
      <c r="U12" s="114" t="s">
        <v>303</v>
      </c>
      <c r="V12" s="114" t="s">
        <v>304</v>
      </c>
      <c r="W12" s="114" t="s">
        <v>212</v>
      </c>
      <c r="X12" s="114" t="s">
        <v>213</v>
      </c>
      <c r="Y12" s="114" t="s">
        <v>214</v>
      </c>
      <c r="Z12" s="114" t="s">
        <v>215</v>
      </c>
      <c r="AA12" s="114" t="s">
        <v>242</v>
      </c>
      <c r="AB12" s="114" t="s">
        <v>217</v>
      </c>
      <c r="AC12" s="114" t="s">
        <v>218</v>
      </c>
      <c r="AD12" s="114">
        <f>SUM(IF($W12='[5]Evaluación Diseño Control'!$C$2,15)+IF($X12='[5]Evaluación Diseño Control'!$C$3,15)+IF($Y12='[5]Evaluación Diseño Control'!$C$4,15)+IF($Z12='[5]Evaluación Diseño Control'!$C$5,15,IF($Z12='[5]Evaluación Diseño Control'!$D$5,10))+IF($AA12='[5]Evaluación Diseño Control'!$C$6,15)+IF($AB12='[5]Evaluación Diseño Control'!$C$7,15)+IF($AC12='[5]Evaluación Diseño Control'!$C$8,10,IF($AC12='[5]Evaluación Diseño Control'!$D$8,5)))</f>
        <v>100</v>
      </c>
      <c r="AE12" s="114" t="str">
        <f t="shared" si="0"/>
        <v>FUERTE</v>
      </c>
      <c r="AF12" s="114" t="s">
        <v>243</v>
      </c>
      <c r="AG12" s="114" t="str">
        <f>VLOOKUP(CONCATENATE($AE12,$AF12),'[5]Listas Nuevas'!$X$3:$Z$11,2,0)</f>
        <v>FUERTE</v>
      </c>
      <c r="AH12" s="114">
        <f t="shared" si="1"/>
        <v>100</v>
      </c>
      <c r="AI12" s="120" t="str">
        <f>VLOOKUP(CONCATENATE($AE12,$AF12),'[5]Listas Nuevas'!$X$3:$Z$11,3,0)</f>
        <v>No</v>
      </c>
      <c r="AJ12" s="164"/>
      <c r="AK12" s="155"/>
      <c r="AL12" s="155"/>
      <c r="AM12" s="155"/>
      <c r="AN12" s="155"/>
      <c r="AO12" s="155"/>
      <c r="AP12" s="155"/>
      <c r="AQ12" s="161"/>
      <c r="AR12" s="155"/>
      <c r="AS12" s="158"/>
      <c r="AT12" s="158"/>
      <c r="AU12" s="158"/>
      <c r="AV12" s="158"/>
      <c r="AW12" s="158"/>
      <c r="AX12" s="158"/>
      <c r="AY12" s="158"/>
    </row>
    <row r="13" spans="1:51" s="91" customFormat="1" ht="78.75" x14ac:dyDescent="0.2">
      <c r="A13" s="95" t="s">
        <v>287</v>
      </c>
      <c r="B13" s="104" t="s">
        <v>305</v>
      </c>
      <c r="C13" s="99" t="s">
        <v>306</v>
      </c>
      <c r="D13" s="117" t="s">
        <v>198</v>
      </c>
      <c r="E13" s="99"/>
      <c r="F13" s="99"/>
      <c r="G13" s="99"/>
      <c r="H13" s="101" t="s">
        <v>307</v>
      </c>
      <c r="I13" s="95" t="s">
        <v>308</v>
      </c>
      <c r="J13" s="114" t="s">
        <v>292</v>
      </c>
      <c r="K13" s="114">
        <f>VLOOKUP($J13,'[5]Listas Nuevas'!$L$2:$N$6,2,0)</f>
        <v>1</v>
      </c>
      <c r="L13" s="114" t="s">
        <v>202</v>
      </c>
      <c r="M13" s="98" t="str">
        <f>INDEX('[5]MATRIZ DE CALIFICACIÓN'!$D$4:$H$8,MID($K13,1,1),MID($L13,1,1))</f>
        <v>(4) ZONA DE RIESGO ALTA
Reducir, Evitar, Compartir o Transferir el Riesgo</v>
      </c>
      <c r="N13" s="114" t="s">
        <v>203</v>
      </c>
      <c r="O13" s="114" t="s">
        <v>204</v>
      </c>
      <c r="P13" s="104" t="s">
        <v>309</v>
      </c>
      <c r="Q13" s="99" t="s">
        <v>310</v>
      </c>
      <c r="R13" s="99" t="s">
        <v>110</v>
      </c>
      <c r="S13" s="99" t="s">
        <v>311</v>
      </c>
      <c r="T13" s="117" t="s">
        <v>312</v>
      </c>
      <c r="U13" s="117" t="s">
        <v>313</v>
      </c>
      <c r="V13" s="117" t="s">
        <v>314</v>
      </c>
      <c r="W13" s="114" t="s">
        <v>212</v>
      </c>
      <c r="X13" s="114" t="s">
        <v>213</v>
      </c>
      <c r="Y13" s="114" t="s">
        <v>214</v>
      </c>
      <c r="Z13" s="114" t="s">
        <v>215</v>
      </c>
      <c r="AA13" s="114" t="s">
        <v>242</v>
      </c>
      <c r="AB13" s="114" t="s">
        <v>217</v>
      </c>
      <c r="AC13" s="114" t="s">
        <v>218</v>
      </c>
      <c r="AD13" s="114">
        <f>SUM(IF($W13='[5]Evaluación Diseño Control'!$C$2,15)+IF($X13='[5]Evaluación Diseño Control'!$C$3,15)+IF($Y13='[5]Evaluación Diseño Control'!$C$4,15)+IF($Z13='[5]Evaluación Diseño Control'!$C$5,15,IF($Z13='[5]Evaluación Diseño Control'!$D$5,10))+IF($AA13='[5]Evaluación Diseño Control'!$C$6,15)+IF($AB13='[5]Evaluación Diseño Control'!$C$7,15)+IF($AC13='[5]Evaluación Diseño Control'!$C$8,10,IF($AC13='[5]Evaluación Diseño Control'!$D$8,5)))</f>
        <v>100</v>
      </c>
      <c r="AE13" s="114" t="str">
        <f t="shared" si="0"/>
        <v>FUERTE</v>
      </c>
      <c r="AF13" s="114" t="s">
        <v>243</v>
      </c>
      <c r="AG13" s="114" t="str">
        <f>VLOOKUP(CONCATENATE($AE13,$AF13),'[5]Listas Nuevas'!$X$3:$Z$11,2,0)</f>
        <v>FUERTE</v>
      </c>
      <c r="AH13" s="114">
        <f t="shared" si="1"/>
        <v>100</v>
      </c>
      <c r="AI13" s="120" t="str">
        <f>VLOOKUP(CONCATENATE($AE13,$AF13),'[5]Listas Nuevas'!$X$3:$Z$11,3,0)</f>
        <v>No</v>
      </c>
      <c r="AJ13" s="120" t="s">
        <v>243</v>
      </c>
      <c r="AK13" s="114" t="s">
        <v>220</v>
      </c>
      <c r="AL13" s="114">
        <f>IFERROR(VLOOKUP(CONCATENATE(AJ13,AK13),'[5]Listas Nuevas'!$AC$6:$AD$7,2,0),0)</f>
        <v>2</v>
      </c>
      <c r="AM13" s="113" t="s">
        <v>221</v>
      </c>
      <c r="AN13" s="114">
        <f>IFERROR(VLOOKUP(CONCATENATE(AJ13,AM13),'[5]Listas Nuevas'!$AE$6:AI51,2,0),0)</f>
        <v>0</v>
      </c>
      <c r="AO13" s="114" t="s">
        <v>244</v>
      </c>
      <c r="AP13" s="114" t="s">
        <v>202</v>
      </c>
      <c r="AQ13" s="98" t="str">
        <f>INDEX('[5]MATRIZ DE CALIFICACIÓN'!$D$4:$H$8,MID($AO13,1,1),MID($AP13,1,1))</f>
        <v>(4) ZONA DE RIESGO ALTA
Reducir, Evitar, Compartir o Transferir el Riesgo</v>
      </c>
      <c r="AR13" s="114" t="s">
        <v>223</v>
      </c>
      <c r="AS13" s="95"/>
      <c r="AT13" s="95"/>
      <c r="AU13" s="95"/>
      <c r="AV13" s="95"/>
      <c r="AW13" s="95"/>
      <c r="AX13" s="126"/>
      <c r="AY13" s="99" t="s">
        <v>551</v>
      </c>
    </row>
    <row r="14" spans="1:51" s="91" customFormat="1" ht="67.5" customHeight="1" x14ac:dyDescent="0.2">
      <c r="A14" s="165" t="s">
        <v>315</v>
      </c>
      <c r="B14" s="165" t="s">
        <v>316</v>
      </c>
      <c r="C14" s="165" t="s">
        <v>317</v>
      </c>
      <c r="D14" s="153" t="s">
        <v>198</v>
      </c>
      <c r="E14" s="99"/>
      <c r="F14" s="99"/>
      <c r="G14" s="99"/>
      <c r="H14" s="175" t="s">
        <v>318</v>
      </c>
      <c r="I14" s="175" t="s">
        <v>319</v>
      </c>
      <c r="J14" s="153" t="s">
        <v>292</v>
      </c>
      <c r="K14" s="153">
        <f>VLOOKUP($J14,'[6]Listas Nuevas'!$L$2:$N$6,2,0)</f>
        <v>1</v>
      </c>
      <c r="L14" s="153" t="s">
        <v>251</v>
      </c>
      <c r="M14" s="180" t="str">
        <f>INDEX('[6]MATRIZ DE CALIFICACIÓN'!$D$4:$H$8,MID($K14,1,1),MID($L14,1,1))</f>
        <v>(3) ZONA DE RIESGO MODERADA
Asumir o Reducir el Riesgo</v>
      </c>
      <c r="N14" s="117" t="s">
        <v>203</v>
      </c>
      <c r="O14" s="117" t="s">
        <v>204</v>
      </c>
      <c r="P14" s="104" t="s">
        <v>320</v>
      </c>
      <c r="Q14" s="99" t="s">
        <v>321</v>
      </c>
      <c r="R14" s="99" t="s">
        <v>322</v>
      </c>
      <c r="S14" s="99" t="s">
        <v>323</v>
      </c>
      <c r="T14" s="122" t="s">
        <v>324</v>
      </c>
      <c r="U14" s="122" t="s">
        <v>325</v>
      </c>
      <c r="V14" s="117" t="s">
        <v>326</v>
      </c>
      <c r="W14" s="117" t="s">
        <v>212</v>
      </c>
      <c r="X14" s="117" t="s">
        <v>213</v>
      </c>
      <c r="Y14" s="117" t="s">
        <v>214</v>
      </c>
      <c r="Z14" s="117" t="s">
        <v>215</v>
      </c>
      <c r="AA14" s="117" t="s">
        <v>242</v>
      </c>
      <c r="AB14" s="117" t="s">
        <v>217</v>
      </c>
      <c r="AC14" s="117" t="s">
        <v>218</v>
      </c>
      <c r="AD14" s="117">
        <f>SUM(IF($W14='[6]Evaluación Diseño Control'!$C$2,15)+IF($X14='[6]Evaluación Diseño Control'!$C$3,15)+IF($Y14='[6]Evaluación Diseño Control'!$C$4,15)+IF($Z14='[6]Evaluación Diseño Control'!$C$5,15,IF($Z14='[6]Evaluación Diseño Control'!$D$5,10))+IF($AA14='[6]Evaluación Diseño Control'!$C$6,15)+IF($AB14='[6]Evaluación Diseño Control'!$C$7,15)+IF($AC14='[6]Evaluación Diseño Control'!$C$8,10,IF($AC14='[6]Evaluación Diseño Control'!$D$8,5)))</f>
        <v>100</v>
      </c>
      <c r="AE14" s="117" t="str">
        <f t="shared" si="0"/>
        <v>FUERTE</v>
      </c>
      <c r="AF14" s="117" t="s">
        <v>243</v>
      </c>
      <c r="AG14" s="117" t="str">
        <f>VLOOKUP(CONCATENATE($AE14,$AF14),'[6]Listas Nuevas'!$X$3:$Z$11,2,0)</f>
        <v>FUERTE</v>
      </c>
      <c r="AH14" s="117">
        <f t="shared" si="1"/>
        <v>100</v>
      </c>
      <c r="AI14" s="121" t="str">
        <f>VLOOKUP(CONCATENATE($AE14,$AF14),'[6]Listas Nuevas'!$X$3:$Z$11,3,0)</f>
        <v>No</v>
      </c>
      <c r="AJ14" s="162" t="s">
        <v>243</v>
      </c>
      <c r="AK14" s="153" t="s">
        <v>220</v>
      </c>
      <c r="AL14" s="153">
        <v>2</v>
      </c>
      <c r="AM14" s="153" t="s">
        <v>221</v>
      </c>
      <c r="AN14" s="153">
        <v>0</v>
      </c>
      <c r="AO14" s="153" t="s">
        <v>244</v>
      </c>
      <c r="AP14" s="153" t="s">
        <v>251</v>
      </c>
      <c r="AQ14" s="159" t="str">
        <f>INDEX('[6]MATRIZ DE CALIFICACIÓN'!$D$4:$H$8,MID($AO14,1,1),MID($AP14,1,1))</f>
        <v>(3) ZONA DE RIESGO MODERADA
Asumir o Reducir el Riesgo</v>
      </c>
      <c r="AR14" s="153" t="s">
        <v>327</v>
      </c>
      <c r="AS14" s="156" t="s">
        <v>328</v>
      </c>
      <c r="AT14" s="156" t="s">
        <v>329</v>
      </c>
      <c r="AU14" s="156" t="s">
        <v>330</v>
      </c>
      <c r="AV14" s="178">
        <v>43678</v>
      </c>
      <c r="AW14" s="178">
        <v>43800</v>
      </c>
      <c r="AX14" s="156" t="s">
        <v>331</v>
      </c>
      <c r="AY14" s="156" t="s">
        <v>551</v>
      </c>
    </row>
    <row r="15" spans="1:51" s="91" customFormat="1" ht="111" customHeight="1" x14ac:dyDescent="0.2">
      <c r="A15" s="167"/>
      <c r="B15" s="167"/>
      <c r="C15" s="167"/>
      <c r="D15" s="155"/>
      <c r="E15" s="99"/>
      <c r="F15" s="99"/>
      <c r="G15" s="99"/>
      <c r="H15" s="177"/>
      <c r="I15" s="177"/>
      <c r="J15" s="155"/>
      <c r="K15" s="155"/>
      <c r="L15" s="155"/>
      <c r="M15" s="181"/>
      <c r="N15" s="117" t="s">
        <v>203</v>
      </c>
      <c r="O15" s="117" t="s">
        <v>204</v>
      </c>
      <c r="P15" s="104" t="s">
        <v>332</v>
      </c>
      <c r="Q15" s="99" t="s">
        <v>333</v>
      </c>
      <c r="R15" s="99" t="s">
        <v>334</v>
      </c>
      <c r="S15" s="99" t="s">
        <v>335</v>
      </c>
      <c r="T15" s="122" t="s">
        <v>336</v>
      </c>
      <c r="U15" s="122" t="s">
        <v>337</v>
      </c>
      <c r="V15" s="117" t="s">
        <v>338</v>
      </c>
      <c r="W15" s="117" t="s">
        <v>212</v>
      </c>
      <c r="X15" s="117" t="s">
        <v>213</v>
      </c>
      <c r="Y15" s="117" t="s">
        <v>214</v>
      </c>
      <c r="Z15" s="117" t="s">
        <v>215</v>
      </c>
      <c r="AA15" s="117" t="s">
        <v>242</v>
      </c>
      <c r="AB15" s="117" t="s">
        <v>217</v>
      </c>
      <c r="AC15" s="117" t="s">
        <v>218</v>
      </c>
      <c r="AD15" s="117">
        <f>SUM(IF($W15='[6]Evaluación Diseño Control'!$C$2,15)+IF($X15='[6]Evaluación Diseño Control'!$C$3,15)+IF($Y15='[6]Evaluación Diseño Control'!$C$4,15)+IF($Z15='[6]Evaluación Diseño Control'!$C$5,15,IF($Z15='[6]Evaluación Diseño Control'!$D$5,10))+IF($AA15='[6]Evaluación Diseño Control'!$C$6,15)+IF($AB15='[6]Evaluación Diseño Control'!$C$7,15)+IF($AC15='[6]Evaluación Diseño Control'!$C$8,10,IF($AC15='[6]Evaluación Diseño Control'!$D$8,5)))</f>
        <v>100</v>
      </c>
      <c r="AE15" s="117" t="str">
        <f t="shared" si="0"/>
        <v>FUERTE</v>
      </c>
      <c r="AF15" s="117" t="s">
        <v>243</v>
      </c>
      <c r="AG15" s="117" t="str">
        <f>VLOOKUP(CONCATENATE($AE15,$AF15),'[6]Listas Nuevas'!$X$3:$Z$11,2,0)</f>
        <v>FUERTE</v>
      </c>
      <c r="AH15" s="117">
        <f t="shared" si="1"/>
        <v>100</v>
      </c>
      <c r="AI15" s="121" t="str">
        <f>VLOOKUP(CONCATENATE($AE15,$AF15),'[6]Listas Nuevas'!$X$3:$Z$11,3,0)</f>
        <v>No</v>
      </c>
      <c r="AJ15" s="164"/>
      <c r="AK15" s="155"/>
      <c r="AL15" s="155"/>
      <c r="AM15" s="155"/>
      <c r="AN15" s="155"/>
      <c r="AO15" s="155"/>
      <c r="AP15" s="155"/>
      <c r="AQ15" s="161"/>
      <c r="AR15" s="155"/>
      <c r="AS15" s="158"/>
      <c r="AT15" s="158"/>
      <c r="AU15" s="158"/>
      <c r="AV15" s="179"/>
      <c r="AW15" s="179"/>
      <c r="AX15" s="158"/>
      <c r="AY15" s="158"/>
    </row>
    <row r="16" spans="1:51" s="91" customFormat="1" ht="85.5" customHeight="1" x14ac:dyDescent="0.2">
      <c r="A16" s="104" t="s">
        <v>315</v>
      </c>
      <c r="B16" s="104" t="s">
        <v>339</v>
      </c>
      <c r="C16" s="104" t="s">
        <v>340</v>
      </c>
      <c r="D16" s="117" t="s">
        <v>198</v>
      </c>
      <c r="E16" s="99"/>
      <c r="F16" s="99"/>
      <c r="G16" s="99"/>
      <c r="H16" s="92" t="s">
        <v>341</v>
      </c>
      <c r="I16" s="92" t="s">
        <v>342</v>
      </c>
      <c r="J16" s="117" t="s">
        <v>292</v>
      </c>
      <c r="K16" s="117">
        <f>VLOOKUP($J16,'[6]Listas Nuevas'!$L$2:$N$6,2,0)</f>
        <v>1</v>
      </c>
      <c r="L16" s="117" t="s">
        <v>251</v>
      </c>
      <c r="M16" s="100" t="str">
        <f>INDEX('[6]MATRIZ DE CALIFICACIÓN'!$D$4:$H$8,MID($K16,1,1),MID($L16,1,1))</f>
        <v>(3) ZONA DE RIESGO MODERADA
Asumir o Reducir el Riesgo</v>
      </c>
      <c r="N16" s="117" t="s">
        <v>203</v>
      </c>
      <c r="O16" s="117" t="s">
        <v>204</v>
      </c>
      <c r="P16" s="104" t="s">
        <v>343</v>
      </c>
      <c r="Q16" s="104" t="s">
        <v>321</v>
      </c>
      <c r="R16" s="104" t="s">
        <v>322</v>
      </c>
      <c r="S16" s="104" t="s">
        <v>344</v>
      </c>
      <c r="T16" s="122" t="s">
        <v>345</v>
      </c>
      <c r="U16" s="117" t="s">
        <v>346</v>
      </c>
      <c r="V16" s="117" t="s">
        <v>347</v>
      </c>
      <c r="W16" s="117" t="s">
        <v>212</v>
      </c>
      <c r="X16" s="117" t="s">
        <v>213</v>
      </c>
      <c r="Y16" s="117" t="s">
        <v>214</v>
      </c>
      <c r="Z16" s="117" t="s">
        <v>215</v>
      </c>
      <c r="AA16" s="117" t="s">
        <v>242</v>
      </c>
      <c r="AB16" s="117" t="s">
        <v>217</v>
      </c>
      <c r="AC16" s="117" t="s">
        <v>218</v>
      </c>
      <c r="AD16" s="117">
        <f>SUM(IF($W16='[6]Evaluación Diseño Control'!$C$2,15)+IF($X16='[6]Evaluación Diseño Control'!$C$3,15)+IF($Y16='[6]Evaluación Diseño Control'!$C$4,15)+IF($Z16='[6]Evaluación Diseño Control'!$C$5,15,IF($Z16='[6]Evaluación Diseño Control'!$D$5,10))+IF($AA16='[6]Evaluación Diseño Control'!$C$6,15)+IF($AB16='[6]Evaluación Diseño Control'!$C$7,15)+IF($AC16='[6]Evaluación Diseño Control'!$C$8,10,IF($AC16='[6]Evaluación Diseño Control'!$D$8,5)))</f>
        <v>100</v>
      </c>
      <c r="AE16" s="117" t="str">
        <f t="shared" si="0"/>
        <v>FUERTE</v>
      </c>
      <c r="AF16" s="117" t="s">
        <v>243</v>
      </c>
      <c r="AG16" s="117" t="str">
        <f>VLOOKUP(CONCATENATE($AE16,$AF16),'[6]Listas Nuevas'!$X$3:$Z$11,2,0)</f>
        <v>FUERTE</v>
      </c>
      <c r="AH16" s="117">
        <f t="shared" si="1"/>
        <v>100</v>
      </c>
      <c r="AI16" s="121" t="str">
        <f>VLOOKUP(CONCATENATE($AE16,$AF16),'[6]Listas Nuevas'!$X$3:$Z$11,3,0)</f>
        <v>No</v>
      </c>
      <c r="AJ16" s="121" t="s">
        <v>243</v>
      </c>
      <c r="AK16" s="117" t="s">
        <v>220</v>
      </c>
      <c r="AL16" s="117">
        <v>2</v>
      </c>
      <c r="AM16" s="113" t="s">
        <v>221</v>
      </c>
      <c r="AN16" s="117">
        <v>0</v>
      </c>
      <c r="AO16" s="117" t="s">
        <v>244</v>
      </c>
      <c r="AP16" s="117" t="s">
        <v>251</v>
      </c>
      <c r="AQ16" s="100" t="str">
        <f>INDEX('[6]MATRIZ DE CALIFICACIÓN'!$D$4:$H$8,MID($AO16,1,1),MID($AP16,1,1))</f>
        <v>(3) ZONA DE RIESGO MODERADA
Asumir o Reducir el Riesgo</v>
      </c>
      <c r="AR16" s="117" t="s">
        <v>327</v>
      </c>
      <c r="AS16" s="99" t="s">
        <v>328</v>
      </c>
      <c r="AT16" s="99" t="s">
        <v>329</v>
      </c>
      <c r="AU16" s="99" t="s">
        <v>330</v>
      </c>
      <c r="AV16" s="103">
        <v>43678</v>
      </c>
      <c r="AW16" s="103">
        <v>43800</v>
      </c>
      <c r="AX16" s="127" t="s">
        <v>331</v>
      </c>
      <c r="AY16" s="99" t="s">
        <v>551</v>
      </c>
    </row>
    <row r="17" spans="1:51" s="91" customFormat="1" ht="137.25" customHeight="1" x14ac:dyDescent="0.2">
      <c r="A17" s="104" t="s">
        <v>315</v>
      </c>
      <c r="B17" s="104" t="s">
        <v>348</v>
      </c>
      <c r="C17" s="104" t="s">
        <v>554</v>
      </c>
      <c r="D17" s="117" t="s">
        <v>198</v>
      </c>
      <c r="E17" s="99"/>
      <c r="F17" s="99"/>
      <c r="G17" s="99"/>
      <c r="H17" s="92" t="s">
        <v>349</v>
      </c>
      <c r="I17" s="92" t="s">
        <v>350</v>
      </c>
      <c r="J17" s="117" t="s">
        <v>292</v>
      </c>
      <c r="K17" s="117">
        <f>VLOOKUP($J17,'[6]Listas Nuevas'!$L$2:$N$6,2,0)</f>
        <v>1</v>
      </c>
      <c r="L17" s="117" t="s">
        <v>251</v>
      </c>
      <c r="M17" s="100" t="str">
        <f>INDEX('[6]MATRIZ DE CALIFICACIÓN'!$D$4:$H$8,MID($K17,1,1),MID($L17,1,1))</f>
        <v>(3) ZONA DE RIESGO MODERADA
Asumir o Reducir el Riesgo</v>
      </c>
      <c r="N17" s="117" t="s">
        <v>203</v>
      </c>
      <c r="O17" s="117" t="s">
        <v>204</v>
      </c>
      <c r="P17" s="99" t="s">
        <v>351</v>
      </c>
      <c r="Q17" s="99" t="s">
        <v>321</v>
      </c>
      <c r="R17" s="99" t="s">
        <v>322</v>
      </c>
      <c r="S17" s="99" t="s">
        <v>348</v>
      </c>
      <c r="T17" s="122" t="s">
        <v>352</v>
      </c>
      <c r="U17" s="117" t="s">
        <v>353</v>
      </c>
      <c r="V17" s="117" t="s">
        <v>354</v>
      </c>
      <c r="W17" s="117" t="s">
        <v>212</v>
      </c>
      <c r="X17" s="117" t="s">
        <v>213</v>
      </c>
      <c r="Y17" s="117" t="s">
        <v>214</v>
      </c>
      <c r="Z17" s="117" t="s">
        <v>215</v>
      </c>
      <c r="AA17" s="117" t="s">
        <v>242</v>
      </c>
      <c r="AB17" s="117" t="s">
        <v>217</v>
      </c>
      <c r="AC17" s="117" t="s">
        <v>218</v>
      </c>
      <c r="AD17" s="117">
        <f>SUM(IF($W17='[6]Evaluación Diseño Control'!$C$2,15)+IF($X17='[6]Evaluación Diseño Control'!$C$3,15)+IF($Y17='[6]Evaluación Diseño Control'!$C$4,15)+IF($Z17='[6]Evaluación Diseño Control'!$C$5,15,IF($Z17='[6]Evaluación Diseño Control'!$D$5,10))+IF($AA17='[6]Evaluación Diseño Control'!$C$6,15)+IF($AB17='[6]Evaluación Diseño Control'!$C$7,15)+IF($AC17='[6]Evaluación Diseño Control'!$C$8,10,IF($AC17='[6]Evaluación Diseño Control'!$D$8,5)))</f>
        <v>100</v>
      </c>
      <c r="AE17" s="117" t="str">
        <f t="shared" si="0"/>
        <v>FUERTE</v>
      </c>
      <c r="AF17" s="117" t="s">
        <v>243</v>
      </c>
      <c r="AG17" s="117" t="str">
        <f>VLOOKUP(CONCATENATE($AE17,$AF17),'[6]Listas Nuevas'!$X$3:$Z$11,2,0)</f>
        <v>FUERTE</v>
      </c>
      <c r="AH17" s="117">
        <f t="shared" si="1"/>
        <v>100</v>
      </c>
      <c r="AI17" s="121" t="str">
        <f>VLOOKUP(CONCATENATE($AE17,$AF17),'[6]Listas Nuevas'!$X$3:$Z$11,3,0)</f>
        <v>No</v>
      </c>
      <c r="AJ17" s="121" t="s">
        <v>243</v>
      </c>
      <c r="AK17" s="117" t="s">
        <v>220</v>
      </c>
      <c r="AL17" s="117">
        <v>2</v>
      </c>
      <c r="AM17" s="113" t="s">
        <v>221</v>
      </c>
      <c r="AN17" s="117">
        <v>0</v>
      </c>
      <c r="AO17" s="117" t="s">
        <v>244</v>
      </c>
      <c r="AP17" s="117" t="s">
        <v>251</v>
      </c>
      <c r="AQ17" s="100" t="str">
        <f>INDEX('[6]MATRIZ DE CALIFICACIÓN'!$D$4:$H$8,MID($AO17,1,1),MID($AP17,1,1))</f>
        <v>(3) ZONA DE RIESGO MODERADA
Asumir o Reducir el Riesgo</v>
      </c>
      <c r="AR17" s="117" t="s">
        <v>327</v>
      </c>
      <c r="AS17" s="99" t="s">
        <v>328</v>
      </c>
      <c r="AT17" s="99" t="s">
        <v>329</v>
      </c>
      <c r="AU17" s="99" t="s">
        <v>330</v>
      </c>
      <c r="AV17" s="103">
        <v>43678</v>
      </c>
      <c r="AW17" s="103">
        <v>43800</v>
      </c>
      <c r="AX17" s="127" t="s">
        <v>331</v>
      </c>
      <c r="AY17" s="99" t="s">
        <v>551</v>
      </c>
    </row>
    <row r="18" spans="1:51" s="91" customFormat="1" ht="45" customHeight="1" x14ac:dyDescent="0.2">
      <c r="A18" s="156" t="s">
        <v>355</v>
      </c>
      <c r="B18" s="165" t="s">
        <v>356</v>
      </c>
      <c r="C18" s="165" t="s">
        <v>357</v>
      </c>
      <c r="D18" s="153" t="s">
        <v>198</v>
      </c>
      <c r="E18" s="99"/>
      <c r="F18" s="99"/>
      <c r="G18" s="99"/>
      <c r="H18" s="175" t="s">
        <v>358</v>
      </c>
      <c r="I18" s="156" t="s">
        <v>359</v>
      </c>
      <c r="J18" s="153" t="s">
        <v>292</v>
      </c>
      <c r="K18" s="153">
        <f>VLOOKUP($J18,'[7]Listas Nuevas'!$L$2:$N$6,2,0)</f>
        <v>1</v>
      </c>
      <c r="L18" s="153" t="s">
        <v>202</v>
      </c>
      <c r="M18" s="159" t="str">
        <f>INDEX('[7]MATRIZ DE CALIFICACIÓN'!$D$4:$H$8,MID($K18,1,1),MID($L18,1,1))</f>
        <v>(4) ZONA DE RIESGO ALTA
Reducir, Evitar, Compartir o Transferir el Riesgo</v>
      </c>
      <c r="N18" s="114" t="s">
        <v>203</v>
      </c>
      <c r="O18" s="114" t="s">
        <v>204</v>
      </c>
      <c r="P18" s="95" t="s">
        <v>360</v>
      </c>
      <c r="Q18" s="95" t="s">
        <v>361</v>
      </c>
      <c r="R18" s="95" t="s">
        <v>322</v>
      </c>
      <c r="S18" s="96" t="s">
        <v>362</v>
      </c>
      <c r="T18" s="114" t="s">
        <v>363</v>
      </c>
      <c r="U18" s="114" t="s">
        <v>364</v>
      </c>
      <c r="V18" s="114" t="s">
        <v>365</v>
      </c>
      <c r="W18" s="114" t="s">
        <v>212</v>
      </c>
      <c r="X18" s="114" t="s">
        <v>213</v>
      </c>
      <c r="Y18" s="114" t="s">
        <v>214</v>
      </c>
      <c r="Z18" s="114" t="s">
        <v>215</v>
      </c>
      <c r="AA18" s="114" t="s">
        <v>242</v>
      </c>
      <c r="AB18" s="114" t="s">
        <v>217</v>
      </c>
      <c r="AC18" s="114" t="s">
        <v>218</v>
      </c>
      <c r="AD18" s="114">
        <f>SUM(IF($W18='[7]Riesgos Corrp Política vigente'!$C$2,15)+IF($X18='[7]Riesgos Corrp Política vigente'!$C$3,15)+IF($Y18='[7]Riesgos Corrp Política vigente'!$C$4,15)+IF($Z18='[7]Riesgos Corrp Política vigente'!$C$5,15,IF($Z18='[7]Riesgos Corrp Política vigente'!$D$5,10))+IF($AA18='[7]Riesgos Corrp Política vigente'!$C$6,15)+IF($AB18='[7]Riesgos Corrp Política vigente'!$C$7,15)+IF($AC18='[7]Riesgos Corrp Política vigente'!$C$8,10,IF($AC18='[7]Riesgos Corrp Política vigente'!$D$8,5)))</f>
        <v>0</v>
      </c>
      <c r="AE18" s="114" t="str">
        <f t="shared" si="0"/>
        <v>DÉBIL</v>
      </c>
      <c r="AF18" s="114" t="s">
        <v>243</v>
      </c>
      <c r="AG18" s="114" t="str">
        <f>VLOOKUP(CONCATENATE($AE18,$AF18),'[7]Listas Nuevas'!$X$3:$Z$11,2,0)</f>
        <v>DÉBIL</v>
      </c>
      <c r="AH18" s="114">
        <f t="shared" si="1"/>
        <v>0</v>
      </c>
      <c r="AI18" s="120" t="str">
        <f>VLOOKUP(CONCATENATE($AE18,$AF18),'[7]Listas Nuevas'!$X$3:$Z$11,3,0)</f>
        <v>Si</v>
      </c>
      <c r="AJ18" s="162" t="s">
        <v>243</v>
      </c>
      <c r="AK18" s="153" t="s">
        <v>220</v>
      </c>
      <c r="AL18" s="153">
        <f>IFERROR(VLOOKUP(CONCATENATE(AJ18,AK18),'[7]Listas Nuevas'!$AC$6:$AD$7,2,0),0)</f>
        <v>2</v>
      </c>
      <c r="AM18" s="153" t="s">
        <v>221</v>
      </c>
      <c r="AN18" s="153">
        <f>IFERROR(VLOOKUP(CONCATENATE(AJ18,AM18),'[7]Listas Nuevas'!$AE$6:AI201,2,0),0)</f>
        <v>0</v>
      </c>
      <c r="AO18" s="153" t="s">
        <v>244</v>
      </c>
      <c r="AP18" s="153" t="s">
        <v>202</v>
      </c>
      <c r="AQ18" s="159" t="str">
        <f>INDEX('[7]MATRIZ DE CALIFICACIÓN'!$D$4:$H$8,MID($AO18,1,1),MID($AP18,1,1))</f>
        <v>(4) ZONA DE RIESGO ALTA
Reducir, Evitar, Compartir o Transferir el Riesgo</v>
      </c>
      <c r="AR18" s="153" t="s">
        <v>223</v>
      </c>
      <c r="AS18" s="172"/>
      <c r="AT18" s="172"/>
      <c r="AU18" s="172"/>
      <c r="AV18" s="172"/>
      <c r="AW18" s="172"/>
      <c r="AX18" s="172"/>
      <c r="AY18" s="156" t="s">
        <v>551</v>
      </c>
    </row>
    <row r="19" spans="1:51" s="91" customFormat="1" ht="81" customHeight="1" x14ac:dyDescent="0.2">
      <c r="A19" s="157"/>
      <c r="B19" s="166"/>
      <c r="C19" s="166"/>
      <c r="D19" s="154"/>
      <c r="E19" s="99"/>
      <c r="F19" s="99"/>
      <c r="G19" s="99"/>
      <c r="H19" s="176"/>
      <c r="I19" s="157"/>
      <c r="J19" s="154"/>
      <c r="K19" s="154"/>
      <c r="L19" s="154"/>
      <c r="M19" s="160"/>
      <c r="N19" s="114" t="s">
        <v>203</v>
      </c>
      <c r="O19" s="114" t="s">
        <v>204</v>
      </c>
      <c r="P19" s="95" t="s">
        <v>555</v>
      </c>
      <c r="Q19" s="95" t="s">
        <v>361</v>
      </c>
      <c r="R19" s="95" t="s">
        <v>322</v>
      </c>
      <c r="S19" s="96" t="s">
        <v>366</v>
      </c>
      <c r="T19" s="114" t="s">
        <v>556</v>
      </c>
      <c r="U19" s="114" t="s">
        <v>367</v>
      </c>
      <c r="V19" s="114" t="s">
        <v>368</v>
      </c>
      <c r="W19" s="114" t="s">
        <v>212</v>
      </c>
      <c r="X19" s="114" t="s">
        <v>213</v>
      </c>
      <c r="Y19" s="114" t="s">
        <v>214</v>
      </c>
      <c r="Z19" s="114" t="s">
        <v>215</v>
      </c>
      <c r="AA19" s="114" t="s">
        <v>242</v>
      </c>
      <c r="AB19" s="114" t="s">
        <v>217</v>
      </c>
      <c r="AC19" s="114" t="s">
        <v>218</v>
      </c>
      <c r="AD19" s="114">
        <f>SUM(IF($W19='[7]Riesgos Corrp Política vigente'!$C$2,15)+IF($X19='[7]Riesgos Corrp Política vigente'!$C$3,15)+IF($Y19='[7]Riesgos Corrp Política vigente'!$C$4,15)+IF($Z19='[7]Riesgos Corrp Política vigente'!$C$5,15,IF($Z19='[7]Riesgos Corrp Política vigente'!$D$5,10))+IF($AA19='[7]Riesgos Corrp Política vigente'!$C$6,15)+IF($AB19='[7]Riesgos Corrp Política vigente'!$C$7,15)+IF($AC19='[7]Riesgos Corrp Política vigente'!$C$8,10,IF($AC19='[7]Riesgos Corrp Política vigente'!$D$8,5)))</f>
        <v>0</v>
      </c>
      <c r="AE19" s="114" t="str">
        <f t="shared" si="0"/>
        <v>DÉBIL</v>
      </c>
      <c r="AF19" s="114" t="s">
        <v>243</v>
      </c>
      <c r="AG19" s="114" t="str">
        <f>VLOOKUP(CONCATENATE($AE19,$AF19),'[7]Listas Nuevas'!$X$3:$Z$11,2,0)</f>
        <v>DÉBIL</v>
      </c>
      <c r="AH19" s="114">
        <f t="shared" si="1"/>
        <v>0</v>
      </c>
      <c r="AI19" s="120" t="str">
        <f>VLOOKUP(CONCATENATE($AE19,$AF19),'[7]Listas Nuevas'!$X$3:$Z$11,3,0)</f>
        <v>Si</v>
      </c>
      <c r="AJ19" s="163"/>
      <c r="AK19" s="154"/>
      <c r="AL19" s="154"/>
      <c r="AM19" s="154"/>
      <c r="AN19" s="154"/>
      <c r="AO19" s="154"/>
      <c r="AP19" s="154"/>
      <c r="AQ19" s="160"/>
      <c r="AR19" s="154"/>
      <c r="AS19" s="173"/>
      <c r="AT19" s="173"/>
      <c r="AU19" s="173"/>
      <c r="AV19" s="173"/>
      <c r="AW19" s="173"/>
      <c r="AX19" s="173"/>
      <c r="AY19" s="157"/>
    </row>
    <row r="20" spans="1:51" s="91" customFormat="1" ht="45" customHeight="1" x14ac:dyDescent="0.2">
      <c r="A20" s="158"/>
      <c r="B20" s="167"/>
      <c r="C20" s="167"/>
      <c r="D20" s="155"/>
      <c r="E20" s="99"/>
      <c r="F20" s="99"/>
      <c r="G20" s="99"/>
      <c r="H20" s="177"/>
      <c r="I20" s="158"/>
      <c r="J20" s="155"/>
      <c r="K20" s="155"/>
      <c r="L20" s="155"/>
      <c r="M20" s="161"/>
      <c r="N20" s="114" t="s">
        <v>203</v>
      </c>
      <c r="O20" s="114" t="s">
        <v>204</v>
      </c>
      <c r="P20" s="95" t="s">
        <v>369</v>
      </c>
      <c r="Q20" s="95" t="s">
        <v>361</v>
      </c>
      <c r="R20" s="95" t="s">
        <v>322</v>
      </c>
      <c r="S20" s="96" t="s">
        <v>370</v>
      </c>
      <c r="T20" s="114" t="s">
        <v>371</v>
      </c>
      <c r="U20" s="114" t="s">
        <v>372</v>
      </c>
      <c r="V20" s="114" t="s">
        <v>373</v>
      </c>
      <c r="W20" s="114" t="s">
        <v>212</v>
      </c>
      <c r="X20" s="114" t="s">
        <v>213</v>
      </c>
      <c r="Y20" s="114" t="s">
        <v>214</v>
      </c>
      <c r="Z20" s="114" t="s">
        <v>215</v>
      </c>
      <c r="AA20" s="114" t="s">
        <v>242</v>
      </c>
      <c r="AB20" s="114" t="s">
        <v>217</v>
      </c>
      <c r="AC20" s="114" t="s">
        <v>218</v>
      </c>
      <c r="AD20" s="114">
        <f>SUM(IF($W20='[7]Riesgos Corrp Política vigente'!$C$2,15)+IF($X20='[7]Riesgos Corrp Política vigente'!$C$3,15)+IF($Y20='[7]Riesgos Corrp Política vigente'!$C$4,15)+IF($Z20='[7]Riesgos Corrp Política vigente'!$C$5,15,IF($Z20='[7]Riesgos Corrp Política vigente'!$D$5,10))+IF($AA20='[7]Riesgos Corrp Política vigente'!$C$6,15)+IF($AB20='[7]Riesgos Corrp Política vigente'!$C$7,15)+IF($AC20='[7]Riesgos Corrp Política vigente'!$C$8,10,IF($AC20='[7]Riesgos Corrp Política vigente'!$D$8,5)))</f>
        <v>0</v>
      </c>
      <c r="AE20" s="114" t="str">
        <f t="shared" si="0"/>
        <v>DÉBIL</v>
      </c>
      <c r="AF20" s="114" t="s">
        <v>243</v>
      </c>
      <c r="AG20" s="114" t="str">
        <f>VLOOKUP(CONCATENATE($AE20,$AF20),'[7]Listas Nuevas'!$X$3:$Z$11,2,0)</f>
        <v>DÉBIL</v>
      </c>
      <c r="AH20" s="114">
        <f t="shared" si="1"/>
        <v>0</v>
      </c>
      <c r="AI20" s="120" t="str">
        <f>VLOOKUP(CONCATENATE($AE20,$AF20),'[7]Listas Nuevas'!$X$3:$Z$11,3,0)</f>
        <v>Si</v>
      </c>
      <c r="AJ20" s="164"/>
      <c r="AK20" s="155"/>
      <c r="AL20" s="155"/>
      <c r="AM20" s="155"/>
      <c r="AN20" s="155"/>
      <c r="AO20" s="155"/>
      <c r="AP20" s="155"/>
      <c r="AQ20" s="161"/>
      <c r="AR20" s="155"/>
      <c r="AS20" s="174"/>
      <c r="AT20" s="174"/>
      <c r="AU20" s="174"/>
      <c r="AV20" s="174"/>
      <c r="AW20" s="174"/>
      <c r="AX20" s="174"/>
      <c r="AY20" s="158"/>
    </row>
    <row r="21" spans="1:51" s="91" customFormat="1" ht="105.75" customHeight="1" x14ac:dyDescent="0.2">
      <c r="A21" s="156" t="s">
        <v>374</v>
      </c>
      <c r="B21" s="165" t="s">
        <v>375</v>
      </c>
      <c r="C21" s="165" t="s">
        <v>376</v>
      </c>
      <c r="D21" s="153" t="s">
        <v>198</v>
      </c>
      <c r="E21" s="99"/>
      <c r="F21" s="99"/>
      <c r="G21" s="99"/>
      <c r="H21" s="156" t="s">
        <v>377</v>
      </c>
      <c r="I21" s="156" t="s">
        <v>378</v>
      </c>
      <c r="J21" s="153" t="s">
        <v>292</v>
      </c>
      <c r="K21" s="153">
        <f>VLOOKUP($J21,'[8]Listas Nuevas'!$L$2:$N$6,2,0)</f>
        <v>1</v>
      </c>
      <c r="L21" s="153" t="s">
        <v>202</v>
      </c>
      <c r="M21" s="159" t="str">
        <f>INDEX('[8]MATRIZ DE CALIFICACIÓN'!$D$4:$H$8,MID($K21,1,1),MID($L21,1,1))</f>
        <v>(4) ZONA DE RIESGO ALTA
Reducir, Evitar, Compartir o Transferir el Riesgo</v>
      </c>
      <c r="N21" s="114" t="s">
        <v>203</v>
      </c>
      <c r="O21" s="117" t="s">
        <v>204</v>
      </c>
      <c r="P21" s="96" t="s">
        <v>379</v>
      </c>
      <c r="Q21" s="96" t="s">
        <v>380</v>
      </c>
      <c r="R21" s="96" t="s">
        <v>207</v>
      </c>
      <c r="S21" s="96" t="s">
        <v>381</v>
      </c>
      <c r="T21" s="114" t="s">
        <v>382</v>
      </c>
      <c r="U21" s="114" t="s">
        <v>383</v>
      </c>
      <c r="V21" s="114" t="s">
        <v>379</v>
      </c>
      <c r="W21" s="114" t="s">
        <v>212</v>
      </c>
      <c r="X21" s="114" t="s">
        <v>213</v>
      </c>
      <c r="Y21" s="114" t="s">
        <v>214</v>
      </c>
      <c r="Z21" s="114" t="s">
        <v>215</v>
      </c>
      <c r="AA21" s="114" t="s">
        <v>242</v>
      </c>
      <c r="AB21" s="114" t="s">
        <v>217</v>
      </c>
      <c r="AC21" s="114" t="s">
        <v>218</v>
      </c>
      <c r="AD21" s="114">
        <f>SUM(IF($W21='[8]Riesgos Corrp Política vigente'!$C$2,15)+IF($X21='[8]Riesgos Corrp Política vigente'!$C$3,15)+IF($Y21='[8]Riesgos Corrp Política vigente'!$C$4,15)+IF($Z21='[8]Riesgos Corrp Política vigente'!$C$5,15,IF($Z21='[8]Riesgos Corrp Política vigente'!$D$5,10))+IF($AA21='[8]Riesgos Corrp Política vigente'!$C$6,15)+IF($AB21='[8]Riesgos Corrp Política vigente'!$C$7,15)+IF($AC21='[8]Riesgos Corrp Política vigente'!$C$8,10,IF($AC21='[8]Riesgos Corrp Política vigente'!$D$8,5)))</f>
        <v>0</v>
      </c>
      <c r="AE21" s="114" t="str">
        <f t="shared" si="0"/>
        <v>DÉBIL</v>
      </c>
      <c r="AF21" s="114" t="s">
        <v>243</v>
      </c>
      <c r="AG21" s="114" t="str">
        <f>VLOOKUP(CONCATENATE($AE21,$AF21),'[8]Listas Nuevas'!$X$3:$Z$11,2,0)</f>
        <v>DÉBIL</v>
      </c>
      <c r="AH21" s="114">
        <f t="shared" si="1"/>
        <v>0</v>
      </c>
      <c r="AI21" s="120" t="str">
        <f>VLOOKUP(CONCATENATE($AE21,$AF21),'[8]Listas Nuevas'!$X$3:$Z$11,3,0)</f>
        <v>Si</v>
      </c>
      <c r="AJ21" s="162" t="s">
        <v>243</v>
      </c>
      <c r="AK21" s="153" t="s">
        <v>220</v>
      </c>
      <c r="AL21" s="153">
        <f>IFERROR(VLOOKUP(CONCATENATE(AJ21,AK21),'[8]Listas Nuevas'!$AC$6:$AD$7,2,0),0)</f>
        <v>2</v>
      </c>
      <c r="AM21" s="153" t="s">
        <v>384</v>
      </c>
      <c r="AN21" s="153">
        <f>IFERROR(VLOOKUP(CONCATENATE(AJ21,AM21),'[8]Listas Nuevas'!$AE$6:AI86,2,0),0)</f>
        <v>1</v>
      </c>
      <c r="AO21" s="153" t="s">
        <v>244</v>
      </c>
      <c r="AP21" s="153" t="s">
        <v>202</v>
      </c>
      <c r="AQ21" s="159" t="str">
        <f>INDEX('[8]MATRIZ DE CALIFICACIÓN'!$D$4:$H$8,MID($AO21,1,1),MID($AP21,1,1))</f>
        <v>(4) ZONA DE RIESGO ALTA
Reducir, Evitar, Compartir o Transferir el Riesgo</v>
      </c>
      <c r="AR21" s="153" t="s">
        <v>223</v>
      </c>
      <c r="AS21" s="95"/>
      <c r="AT21" s="95"/>
      <c r="AU21" s="95"/>
      <c r="AV21" s="95"/>
      <c r="AW21" s="95"/>
      <c r="AX21" s="126"/>
      <c r="AY21" s="156" t="s">
        <v>551</v>
      </c>
    </row>
    <row r="22" spans="1:51" s="91" customFormat="1" ht="105.75" customHeight="1" x14ac:dyDescent="0.2">
      <c r="A22" s="158"/>
      <c r="B22" s="167"/>
      <c r="C22" s="167"/>
      <c r="D22" s="155"/>
      <c r="E22" s="99"/>
      <c r="F22" s="99"/>
      <c r="G22" s="99"/>
      <c r="H22" s="158"/>
      <c r="I22" s="158"/>
      <c r="J22" s="155"/>
      <c r="K22" s="155"/>
      <c r="L22" s="155"/>
      <c r="M22" s="161"/>
      <c r="N22" s="114" t="s">
        <v>203</v>
      </c>
      <c r="O22" s="117" t="s">
        <v>204</v>
      </c>
      <c r="P22" s="96" t="s">
        <v>385</v>
      </c>
      <c r="Q22" s="96" t="s">
        <v>386</v>
      </c>
      <c r="R22" s="96" t="s">
        <v>387</v>
      </c>
      <c r="S22" s="96" t="s">
        <v>388</v>
      </c>
      <c r="T22" s="114" t="s">
        <v>389</v>
      </c>
      <c r="U22" s="114" t="s">
        <v>390</v>
      </c>
      <c r="V22" s="114" t="s">
        <v>385</v>
      </c>
      <c r="W22" s="114" t="s">
        <v>212</v>
      </c>
      <c r="X22" s="114" t="s">
        <v>213</v>
      </c>
      <c r="Y22" s="114" t="s">
        <v>214</v>
      </c>
      <c r="Z22" s="114" t="s">
        <v>215</v>
      </c>
      <c r="AA22" s="114" t="s">
        <v>242</v>
      </c>
      <c r="AB22" s="114" t="s">
        <v>217</v>
      </c>
      <c r="AC22" s="114" t="s">
        <v>218</v>
      </c>
      <c r="AD22" s="114">
        <f>SUM(IF($W22='[8]Riesgos Corrp Política vigente'!$C$2,15)+IF($X22='[8]Riesgos Corrp Política vigente'!$C$3,15)+IF($Y22='[8]Riesgos Corrp Política vigente'!$C$4,15)+IF($Z22='[8]Riesgos Corrp Política vigente'!$C$5,15,IF($Z22='[8]Riesgos Corrp Política vigente'!$D$5,10))+IF($AA22='[8]Riesgos Corrp Política vigente'!$C$6,15)+IF($AB22='[8]Riesgos Corrp Política vigente'!$C$7,15)+IF($AC22='[8]Riesgos Corrp Política vigente'!$C$8,10,IF($AC22='[8]Riesgos Corrp Política vigente'!$D$8,5)))</f>
        <v>0</v>
      </c>
      <c r="AE22" s="114" t="str">
        <f t="shared" si="0"/>
        <v>DÉBIL</v>
      </c>
      <c r="AF22" s="114" t="s">
        <v>243</v>
      </c>
      <c r="AG22" s="114" t="str">
        <f>VLOOKUP(CONCATENATE($AE22,$AF22),'[8]Listas Nuevas'!$X$3:$Z$11,2,0)</f>
        <v>DÉBIL</v>
      </c>
      <c r="AH22" s="114">
        <f t="shared" si="1"/>
        <v>0</v>
      </c>
      <c r="AI22" s="120" t="str">
        <f>VLOOKUP(CONCATENATE($AE22,$AF22),'[8]Listas Nuevas'!$X$3:$Z$11,3,0)</f>
        <v>Si</v>
      </c>
      <c r="AJ22" s="164"/>
      <c r="AK22" s="155"/>
      <c r="AL22" s="155"/>
      <c r="AM22" s="155"/>
      <c r="AN22" s="155"/>
      <c r="AO22" s="155"/>
      <c r="AP22" s="155"/>
      <c r="AQ22" s="161"/>
      <c r="AR22" s="155"/>
      <c r="AS22" s="95"/>
      <c r="AT22" s="95"/>
      <c r="AU22" s="95"/>
      <c r="AV22" s="95"/>
      <c r="AW22" s="95"/>
      <c r="AX22" s="126"/>
      <c r="AY22" s="158"/>
    </row>
    <row r="23" spans="1:51" s="91" customFormat="1" ht="93.75" customHeight="1" x14ac:dyDescent="0.2">
      <c r="A23" s="156" t="s">
        <v>374</v>
      </c>
      <c r="B23" s="165" t="s">
        <v>391</v>
      </c>
      <c r="C23" s="165" t="s">
        <v>392</v>
      </c>
      <c r="D23" s="153" t="s">
        <v>198</v>
      </c>
      <c r="E23" s="99"/>
      <c r="F23" s="99"/>
      <c r="G23" s="99"/>
      <c r="H23" s="156" t="s">
        <v>377</v>
      </c>
      <c r="I23" s="156" t="s">
        <v>378</v>
      </c>
      <c r="J23" s="153" t="s">
        <v>292</v>
      </c>
      <c r="K23" s="153">
        <f>VLOOKUP($J23,'[8]Listas Nuevas'!$L$2:$N$6,2,0)</f>
        <v>1</v>
      </c>
      <c r="L23" s="153" t="s">
        <v>202</v>
      </c>
      <c r="M23" s="159" t="str">
        <f>INDEX('[8]MATRIZ DE CALIFICACIÓN'!$D$4:$H$8,MID($K23,1,1),MID($L23,1,1))</f>
        <v>(4) ZONA DE RIESGO ALTA
Reducir, Evitar, Compartir o Transferir el Riesgo</v>
      </c>
      <c r="N23" s="114" t="s">
        <v>203</v>
      </c>
      <c r="O23" s="117" t="s">
        <v>204</v>
      </c>
      <c r="P23" s="96" t="s">
        <v>385</v>
      </c>
      <c r="Q23" s="96" t="s">
        <v>386</v>
      </c>
      <c r="R23" s="96" t="s">
        <v>387</v>
      </c>
      <c r="S23" s="96" t="s">
        <v>388</v>
      </c>
      <c r="T23" s="114" t="s">
        <v>389</v>
      </c>
      <c r="U23" s="114" t="s">
        <v>390</v>
      </c>
      <c r="V23" s="114" t="s">
        <v>385</v>
      </c>
      <c r="W23" s="114" t="s">
        <v>212</v>
      </c>
      <c r="X23" s="114" t="s">
        <v>213</v>
      </c>
      <c r="Y23" s="114" t="s">
        <v>214</v>
      </c>
      <c r="Z23" s="114" t="s">
        <v>215</v>
      </c>
      <c r="AA23" s="114" t="s">
        <v>242</v>
      </c>
      <c r="AB23" s="114" t="s">
        <v>217</v>
      </c>
      <c r="AC23" s="114" t="s">
        <v>218</v>
      </c>
      <c r="AD23" s="114">
        <f>SUM(IF($W23='[8]Riesgos Corrp Política vigente'!$C$2,15)+IF($X23='[8]Riesgos Corrp Política vigente'!$C$3,15)+IF($Y23='[8]Riesgos Corrp Política vigente'!$C$4,15)+IF($Z23='[8]Riesgos Corrp Política vigente'!$C$5,15,IF($Z23='[8]Riesgos Corrp Política vigente'!$D$5,10))+IF($AA23='[8]Riesgos Corrp Política vigente'!$C$6,15)+IF($AB23='[8]Riesgos Corrp Política vigente'!$C$7,15)+IF($AC23='[8]Riesgos Corrp Política vigente'!$C$8,10,IF($AC23='[8]Riesgos Corrp Política vigente'!$D$8,5)))</f>
        <v>0</v>
      </c>
      <c r="AE23" s="114" t="str">
        <f t="shared" si="0"/>
        <v>DÉBIL</v>
      </c>
      <c r="AF23" s="114" t="s">
        <v>243</v>
      </c>
      <c r="AG23" s="114" t="str">
        <f>VLOOKUP(CONCATENATE($AE23,$AF23),'[8]Listas Nuevas'!$X$3:$Z$11,2,0)</f>
        <v>DÉBIL</v>
      </c>
      <c r="AH23" s="114">
        <f t="shared" si="1"/>
        <v>0</v>
      </c>
      <c r="AI23" s="120" t="str">
        <f>VLOOKUP(CONCATENATE($AE23,$AF23),'[8]Listas Nuevas'!$X$3:$Z$11,3,0)</f>
        <v>Si</v>
      </c>
      <c r="AJ23" s="162" t="s">
        <v>243</v>
      </c>
      <c r="AK23" s="153" t="s">
        <v>220</v>
      </c>
      <c r="AL23" s="153">
        <f>IFERROR(VLOOKUP(CONCATENATE(AJ23,AK23),'[8]Listas Nuevas'!$AC$6:$AD$7,2,0),0)</f>
        <v>2</v>
      </c>
      <c r="AM23" s="153" t="s">
        <v>384</v>
      </c>
      <c r="AN23" s="153">
        <f>IFERROR(VLOOKUP(CONCATENATE(AJ23,AM23),'[8]Listas Nuevas'!$AE$6:AI87,2,0),0)</f>
        <v>1</v>
      </c>
      <c r="AO23" s="153" t="s">
        <v>244</v>
      </c>
      <c r="AP23" s="153" t="s">
        <v>202</v>
      </c>
      <c r="AQ23" s="159" t="str">
        <f>INDEX('[8]MATRIZ DE CALIFICACIÓN'!$D$4:$H$8,MID($AO23,1,1),MID($AP23,1,1))</f>
        <v>(4) ZONA DE RIESGO ALTA
Reducir, Evitar, Compartir o Transferir el Riesgo</v>
      </c>
      <c r="AR23" s="153" t="s">
        <v>223</v>
      </c>
      <c r="AS23" s="95"/>
      <c r="AT23" s="95"/>
      <c r="AU23" s="95"/>
      <c r="AV23" s="95"/>
      <c r="AW23" s="95"/>
      <c r="AX23" s="126"/>
      <c r="AY23" s="156" t="s">
        <v>551</v>
      </c>
    </row>
    <row r="24" spans="1:51" s="91" customFormat="1" ht="78.75" customHeight="1" x14ac:dyDescent="0.2">
      <c r="A24" s="158"/>
      <c r="B24" s="167"/>
      <c r="C24" s="167"/>
      <c r="D24" s="155"/>
      <c r="E24" s="99"/>
      <c r="F24" s="99"/>
      <c r="G24" s="99"/>
      <c r="H24" s="158"/>
      <c r="I24" s="158"/>
      <c r="J24" s="155"/>
      <c r="K24" s="155"/>
      <c r="L24" s="155"/>
      <c r="M24" s="161"/>
      <c r="N24" s="116" t="s">
        <v>203</v>
      </c>
      <c r="O24" s="113" t="s">
        <v>204</v>
      </c>
      <c r="P24" s="96" t="s">
        <v>393</v>
      </c>
      <c r="Q24" s="96" t="s">
        <v>386</v>
      </c>
      <c r="R24" s="96" t="s">
        <v>207</v>
      </c>
      <c r="S24" s="96" t="s">
        <v>394</v>
      </c>
      <c r="T24" s="114" t="s">
        <v>395</v>
      </c>
      <c r="U24" s="114" t="s">
        <v>396</v>
      </c>
      <c r="V24" s="114" t="s">
        <v>393</v>
      </c>
      <c r="W24" s="114" t="s">
        <v>212</v>
      </c>
      <c r="X24" s="114" t="s">
        <v>213</v>
      </c>
      <c r="Y24" s="114" t="s">
        <v>214</v>
      </c>
      <c r="Z24" s="114" t="s">
        <v>215</v>
      </c>
      <c r="AA24" s="114" t="s">
        <v>242</v>
      </c>
      <c r="AB24" s="114" t="s">
        <v>217</v>
      </c>
      <c r="AC24" s="114" t="s">
        <v>218</v>
      </c>
      <c r="AD24" s="114">
        <f>SUM(IF($W24='[8]Riesgos Corrp Política vigente'!$C$2,15)+IF($X24='[8]Riesgos Corrp Política vigente'!$C$3,15)+IF($Y24='[8]Riesgos Corrp Política vigente'!$C$4,15)+IF($Z24='[8]Riesgos Corrp Política vigente'!$C$5,15,IF($Z24='[8]Riesgos Corrp Política vigente'!$D$5,10))+IF($AA24='[8]Riesgos Corrp Política vigente'!$C$6,15)+IF($AB24='[8]Riesgos Corrp Política vigente'!$C$7,15)+IF($AC24='[8]Riesgos Corrp Política vigente'!$C$8,10,IF($AC24='[8]Riesgos Corrp Política vigente'!$D$8,5)))</f>
        <v>0</v>
      </c>
      <c r="AE24" s="114" t="str">
        <f t="shared" si="0"/>
        <v>DÉBIL</v>
      </c>
      <c r="AF24" s="114" t="s">
        <v>243</v>
      </c>
      <c r="AG24" s="114" t="str">
        <f>VLOOKUP(CONCATENATE($AE24,$AF24),'[8]Listas Nuevas'!$X$3:$Z$11,2,0)</f>
        <v>DÉBIL</v>
      </c>
      <c r="AH24" s="114">
        <f t="shared" si="1"/>
        <v>0</v>
      </c>
      <c r="AI24" s="120" t="str">
        <f>VLOOKUP(CONCATENATE($AE24,$AF24),'[8]Listas Nuevas'!$X$3:$Z$11,3,0)</f>
        <v>Si</v>
      </c>
      <c r="AJ24" s="164"/>
      <c r="AK24" s="155"/>
      <c r="AL24" s="155"/>
      <c r="AM24" s="155"/>
      <c r="AN24" s="155"/>
      <c r="AO24" s="155"/>
      <c r="AP24" s="155"/>
      <c r="AQ24" s="161"/>
      <c r="AR24" s="155"/>
      <c r="AS24" s="95"/>
      <c r="AT24" s="95"/>
      <c r="AU24" s="95"/>
      <c r="AV24" s="95"/>
      <c r="AW24" s="95"/>
      <c r="AX24" s="126"/>
      <c r="AY24" s="158"/>
    </row>
    <row r="25" spans="1:51" s="91" customFormat="1" ht="75.75" customHeight="1" x14ac:dyDescent="0.2">
      <c r="A25" s="156" t="s">
        <v>397</v>
      </c>
      <c r="B25" s="156" t="s">
        <v>398</v>
      </c>
      <c r="C25" s="165" t="s">
        <v>399</v>
      </c>
      <c r="D25" s="153" t="s">
        <v>198</v>
      </c>
      <c r="E25" s="99"/>
      <c r="F25" s="99"/>
      <c r="G25" s="99"/>
      <c r="H25" s="165" t="s">
        <v>400</v>
      </c>
      <c r="I25" s="165" t="s">
        <v>401</v>
      </c>
      <c r="J25" s="153" t="s">
        <v>292</v>
      </c>
      <c r="K25" s="153">
        <f>VLOOKUP($J25,'[9]Listas Nuevas'!$L$2:$N$6,2,0)</f>
        <v>1</v>
      </c>
      <c r="L25" s="153" t="s">
        <v>202</v>
      </c>
      <c r="M25" s="159" t="str">
        <f>INDEX('[9]MATRIZ DE CALIFICACIÓN'!$D$4:$H$8,MID($K25,1,1),MID($L25,1,1))</f>
        <v>(4) ZONA DE RIESGO ALTA
Reducir, Evitar, Compartir o Transferir el Riesgo</v>
      </c>
      <c r="N25" s="117" t="s">
        <v>203</v>
      </c>
      <c r="O25" s="117" t="s">
        <v>204</v>
      </c>
      <c r="P25" s="95" t="s">
        <v>402</v>
      </c>
      <c r="Q25" s="95" t="s">
        <v>261</v>
      </c>
      <c r="R25" s="95" t="s">
        <v>110</v>
      </c>
      <c r="S25" s="96" t="s">
        <v>403</v>
      </c>
      <c r="T25" s="114" t="s">
        <v>404</v>
      </c>
      <c r="U25" s="114" t="s">
        <v>405</v>
      </c>
      <c r="V25" s="114" t="s">
        <v>402</v>
      </c>
      <c r="W25" s="114" t="s">
        <v>212</v>
      </c>
      <c r="X25" s="114" t="s">
        <v>213</v>
      </c>
      <c r="Y25" s="114" t="s">
        <v>214</v>
      </c>
      <c r="Z25" s="114" t="s">
        <v>215</v>
      </c>
      <c r="AA25" s="114" t="s">
        <v>242</v>
      </c>
      <c r="AB25" s="114" t="s">
        <v>217</v>
      </c>
      <c r="AC25" s="114" t="s">
        <v>218</v>
      </c>
      <c r="AD25" s="114">
        <f>SUM(IF($W25='[9]Evaluación Diseño Control'!$C$2,15)+IF($X25='[9]Evaluación Diseño Control'!$C$3,15)+IF($Y25='[9]Evaluación Diseño Control'!$C$4,15)+IF($Z25='[9]Evaluación Diseño Control'!$C$5,15,IF($Z25='[9]Evaluación Diseño Control'!$D$5,10))+IF($AA25='[9]Evaluación Diseño Control'!$C$6,15)+IF($AB25='[9]Evaluación Diseño Control'!$C$7,15)+IF($AC25='[9]Evaluación Diseño Control'!$C$8,10,IF($AC25='[9]Evaluación Diseño Control'!$D$8,5)))</f>
        <v>100</v>
      </c>
      <c r="AE25" s="114" t="str">
        <f t="shared" si="0"/>
        <v>FUERTE</v>
      </c>
      <c r="AF25" s="117" t="s">
        <v>243</v>
      </c>
      <c r="AG25" s="117" t="str">
        <f>VLOOKUP(CONCATENATE($AE25,$AF25),'[9]Listas Nuevas'!$X$3:$Z$11,2,0)</f>
        <v>FUERTE</v>
      </c>
      <c r="AH25" s="117">
        <f t="shared" si="1"/>
        <v>100</v>
      </c>
      <c r="AI25" s="121" t="str">
        <f>VLOOKUP(CONCATENATE($AE25,$AF25),'[9]Listas Nuevas'!$X$3:$Z$11,3,0)</f>
        <v>No</v>
      </c>
      <c r="AJ25" s="162" t="s">
        <v>243</v>
      </c>
      <c r="AK25" s="153" t="s">
        <v>220</v>
      </c>
      <c r="AL25" s="153">
        <f>IFERROR(VLOOKUP(CONCATENATE(AJ25,AK25),'[9]Listas Nuevas'!$AC$6:$AD$7,2,0),0)</f>
        <v>2</v>
      </c>
      <c r="AM25" s="153" t="s">
        <v>221</v>
      </c>
      <c r="AN25" s="153">
        <f>IFERROR(VLOOKUP(CONCATENATE(AJ25,AM25),'[9]Listas Nuevas'!$AE$6:AI99,2,0),0)</f>
        <v>0</v>
      </c>
      <c r="AO25" s="153" t="s">
        <v>244</v>
      </c>
      <c r="AP25" s="153" t="s">
        <v>202</v>
      </c>
      <c r="AQ25" s="159" t="str">
        <f>INDEX('[9]MATRIZ DE CALIFICACIÓN'!$D$4:$H$8,MID($AO25,1,1),MID($AP25,1,1))</f>
        <v>(4) ZONA DE RIESGO ALTA
Reducir, Evitar, Compartir o Transferir el Riesgo</v>
      </c>
      <c r="AR25" s="153" t="s">
        <v>223</v>
      </c>
      <c r="AS25" s="105"/>
      <c r="AT25" s="99"/>
      <c r="AU25" s="99"/>
      <c r="AV25" s="99"/>
      <c r="AW25" s="99"/>
      <c r="AX25" s="127"/>
      <c r="AY25" s="156" t="s">
        <v>551</v>
      </c>
    </row>
    <row r="26" spans="1:51" s="91" customFormat="1" ht="75.75" customHeight="1" x14ac:dyDescent="0.2">
      <c r="A26" s="157"/>
      <c r="B26" s="157"/>
      <c r="C26" s="166"/>
      <c r="D26" s="154"/>
      <c r="E26" s="99"/>
      <c r="F26" s="99"/>
      <c r="G26" s="99"/>
      <c r="H26" s="166"/>
      <c r="I26" s="166"/>
      <c r="J26" s="154"/>
      <c r="K26" s="154"/>
      <c r="L26" s="154"/>
      <c r="M26" s="160"/>
      <c r="N26" s="117" t="s">
        <v>203</v>
      </c>
      <c r="O26" s="117" t="s">
        <v>204</v>
      </c>
      <c r="P26" s="99" t="s">
        <v>406</v>
      </c>
      <c r="Q26" s="95" t="s">
        <v>407</v>
      </c>
      <c r="R26" s="95" t="s">
        <v>119</v>
      </c>
      <c r="S26" s="96" t="s">
        <v>408</v>
      </c>
      <c r="T26" s="114" t="s">
        <v>409</v>
      </c>
      <c r="U26" s="114" t="s">
        <v>410</v>
      </c>
      <c r="V26" s="117" t="s">
        <v>406</v>
      </c>
      <c r="W26" s="114" t="s">
        <v>212</v>
      </c>
      <c r="X26" s="114" t="s">
        <v>213</v>
      </c>
      <c r="Y26" s="114" t="s">
        <v>214</v>
      </c>
      <c r="Z26" s="114" t="s">
        <v>215</v>
      </c>
      <c r="AA26" s="114" t="s">
        <v>242</v>
      </c>
      <c r="AB26" s="114" t="s">
        <v>217</v>
      </c>
      <c r="AC26" s="114" t="s">
        <v>218</v>
      </c>
      <c r="AD26" s="114">
        <f>SUM(IF($W26='[9]Evaluación Diseño Control'!$C$2,15)+IF($X26='[9]Evaluación Diseño Control'!$C$3,15)+IF($Y26='[9]Evaluación Diseño Control'!$C$4,15)+IF($Z26='[9]Evaluación Diseño Control'!$C$5,15,IF($Z26='[9]Evaluación Diseño Control'!$D$5,10))+IF($AA26='[9]Evaluación Diseño Control'!$C$6,15)+IF($AB26='[9]Evaluación Diseño Control'!$C$7,15)+IF($AC26='[9]Evaluación Diseño Control'!$C$8,10,IF($AC26='[9]Evaluación Diseño Control'!$D$8,5)))</f>
        <v>100</v>
      </c>
      <c r="AE26" s="114" t="str">
        <f t="shared" si="0"/>
        <v>FUERTE</v>
      </c>
      <c r="AF26" s="117" t="s">
        <v>243</v>
      </c>
      <c r="AG26" s="117" t="str">
        <f>VLOOKUP(CONCATENATE($AE26,$AF26),'[9]Listas Nuevas'!$X$3:$Z$11,2,0)</f>
        <v>FUERTE</v>
      </c>
      <c r="AH26" s="117">
        <f t="shared" si="1"/>
        <v>100</v>
      </c>
      <c r="AI26" s="121" t="str">
        <f>VLOOKUP(CONCATENATE($AE26,$AF26),'[9]Listas Nuevas'!$X$3:$Z$11,3,0)</f>
        <v>No</v>
      </c>
      <c r="AJ26" s="163"/>
      <c r="AK26" s="154"/>
      <c r="AL26" s="154"/>
      <c r="AM26" s="154"/>
      <c r="AN26" s="154"/>
      <c r="AO26" s="154"/>
      <c r="AP26" s="154"/>
      <c r="AQ26" s="160"/>
      <c r="AR26" s="154"/>
      <c r="AS26" s="99"/>
      <c r="AT26" s="99"/>
      <c r="AU26" s="99"/>
      <c r="AV26" s="99"/>
      <c r="AW26" s="99"/>
      <c r="AX26" s="127"/>
      <c r="AY26" s="157"/>
    </row>
    <row r="27" spans="1:51" s="91" customFormat="1" ht="75.75" customHeight="1" x14ac:dyDescent="0.2">
      <c r="A27" s="158"/>
      <c r="B27" s="158"/>
      <c r="C27" s="167"/>
      <c r="D27" s="155"/>
      <c r="E27" s="99"/>
      <c r="F27" s="99"/>
      <c r="G27" s="99"/>
      <c r="H27" s="167"/>
      <c r="I27" s="167"/>
      <c r="J27" s="155"/>
      <c r="K27" s="155"/>
      <c r="L27" s="155"/>
      <c r="M27" s="161"/>
      <c r="N27" s="117" t="s">
        <v>203</v>
      </c>
      <c r="O27" s="117" t="s">
        <v>204</v>
      </c>
      <c r="P27" s="95" t="s">
        <v>411</v>
      </c>
      <c r="Q27" s="95" t="s">
        <v>407</v>
      </c>
      <c r="R27" s="95" t="s">
        <v>207</v>
      </c>
      <c r="S27" s="96" t="s">
        <v>403</v>
      </c>
      <c r="T27" s="114" t="s">
        <v>412</v>
      </c>
      <c r="U27" s="114" t="s">
        <v>410</v>
      </c>
      <c r="V27" s="114" t="s">
        <v>411</v>
      </c>
      <c r="W27" s="114" t="s">
        <v>212</v>
      </c>
      <c r="X27" s="114" t="s">
        <v>213</v>
      </c>
      <c r="Y27" s="114" t="s">
        <v>214</v>
      </c>
      <c r="Z27" s="114" t="s">
        <v>215</v>
      </c>
      <c r="AA27" s="114" t="s">
        <v>242</v>
      </c>
      <c r="AB27" s="114" t="s">
        <v>217</v>
      </c>
      <c r="AC27" s="114" t="s">
        <v>218</v>
      </c>
      <c r="AD27" s="114">
        <f>SUM(IF($W27='[9]Evaluación Diseño Control'!$C$2,15)+IF($X27='[9]Evaluación Diseño Control'!$C$3,15)+IF($Y27='[9]Evaluación Diseño Control'!$C$4,15)+IF($Z27='[9]Evaluación Diseño Control'!$C$5,15,IF($Z27='[9]Evaluación Diseño Control'!$D$5,10))+IF($AA27='[9]Evaluación Diseño Control'!$C$6,15)+IF($AB27='[9]Evaluación Diseño Control'!$C$7,15)+IF($AC27='[9]Evaluación Diseño Control'!$C$8,10,IF($AC27='[9]Evaluación Diseño Control'!$D$8,5)))</f>
        <v>100</v>
      </c>
      <c r="AE27" s="114" t="str">
        <f t="shared" si="0"/>
        <v>FUERTE</v>
      </c>
      <c r="AF27" s="114" t="s">
        <v>243</v>
      </c>
      <c r="AG27" s="114" t="str">
        <f>VLOOKUP(CONCATENATE($AE27,$AF27),'[9]Listas Nuevas'!$X$3:$Z$11,2,0)</f>
        <v>FUERTE</v>
      </c>
      <c r="AH27" s="114">
        <f t="shared" si="1"/>
        <v>100</v>
      </c>
      <c r="AI27" s="120" t="str">
        <f>VLOOKUP(CONCATENATE($AE27,$AF27),'[9]Listas Nuevas'!$X$3:$Z$11,3,0)</f>
        <v>No</v>
      </c>
      <c r="AJ27" s="164"/>
      <c r="AK27" s="155"/>
      <c r="AL27" s="155"/>
      <c r="AM27" s="155"/>
      <c r="AN27" s="155"/>
      <c r="AO27" s="155"/>
      <c r="AP27" s="155"/>
      <c r="AQ27" s="161"/>
      <c r="AR27" s="155"/>
      <c r="AS27" s="99"/>
      <c r="AT27" s="99"/>
      <c r="AU27" s="99"/>
      <c r="AV27" s="99"/>
      <c r="AW27" s="99"/>
      <c r="AX27" s="127"/>
      <c r="AY27" s="158"/>
    </row>
    <row r="28" spans="1:51" s="91" customFormat="1" ht="41.25" customHeight="1" x14ac:dyDescent="0.2">
      <c r="A28" s="156" t="s">
        <v>413</v>
      </c>
      <c r="B28" s="156" t="s">
        <v>414</v>
      </c>
      <c r="C28" s="165" t="s">
        <v>557</v>
      </c>
      <c r="D28" s="153" t="s">
        <v>198</v>
      </c>
      <c r="E28" s="95"/>
      <c r="F28" s="95"/>
      <c r="G28" s="99"/>
      <c r="H28" s="165" t="s">
        <v>415</v>
      </c>
      <c r="I28" s="165" t="s">
        <v>416</v>
      </c>
      <c r="J28" s="153" t="s">
        <v>417</v>
      </c>
      <c r="K28" s="153">
        <f>VLOOKUP($J28,'[10]Listas Nuevas'!$L$2:$N$6,2,0)</f>
        <v>2</v>
      </c>
      <c r="L28" s="153" t="s">
        <v>202</v>
      </c>
      <c r="M28" s="159" t="str">
        <f>INDEX('[10]MATRIZ DE CALIFICACIÓN'!$D$4:$H$8,MID($K28,1,1),MID($L28,1,1))</f>
        <v>(8) ZONA DE RIESGO ALTA
Reducir, Evitar, Compartir o Transferir el Riesgo</v>
      </c>
      <c r="N28" s="114" t="s">
        <v>203</v>
      </c>
      <c r="O28" s="114" t="s">
        <v>204</v>
      </c>
      <c r="P28" s="99" t="s">
        <v>418</v>
      </c>
      <c r="Q28" s="95" t="s">
        <v>419</v>
      </c>
      <c r="R28" s="95" t="s">
        <v>207</v>
      </c>
      <c r="S28" s="95" t="s">
        <v>420</v>
      </c>
      <c r="T28" s="114" t="s">
        <v>421</v>
      </c>
      <c r="U28" s="114" t="s">
        <v>422</v>
      </c>
      <c r="V28" s="114" t="s">
        <v>423</v>
      </c>
      <c r="W28" s="114" t="s">
        <v>212</v>
      </c>
      <c r="X28" s="114" t="s">
        <v>213</v>
      </c>
      <c r="Y28" s="114" t="s">
        <v>214</v>
      </c>
      <c r="Z28" s="114" t="s">
        <v>215</v>
      </c>
      <c r="AA28" s="114" t="s">
        <v>242</v>
      </c>
      <c r="AB28" s="114" t="s">
        <v>217</v>
      </c>
      <c r="AC28" s="114" t="s">
        <v>218</v>
      </c>
      <c r="AD28" s="114">
        <f>SUM(IF($W28='[10]Evaluación Diseño Control'!$C$2,15)+IF($X28='[10]Evaluación Diseño Control'!$C$3,15)+IF($Y28='[10]Evaluación Diseño Control'!$C$4,15)+IF($Z28='[10]Evaluación Diseño Control'!$C$5,15,IF($Z28='[10]Evaluación Diseño Control'!$D$5,10))+IF($AA28='[10]Evaluación Diseño Control'!$C$6,15)+IF($AB28='[10]Evaluación Diseño Control'!$C$7,15)+IF($AC28='[10]Evaluación Diseño Control'!$C$8,10,IF($AC28='[10]Evaluación Diseño Control'!$D$8,5)))</f>
        <v>100</v>
      </c>
      <c r="AE28" s="114" t="str">
        <f t="shared" si="0"/>
        <v>FUERTE</v>
      </c>
      <c r="AF28" s="114" t="s">
        <v>243</v>
      </c>
      <c r="AG28" s="114" t="str">
        <f>VLOOKUP(CONCATENATE($AE28,$AF28),'[10]Listas Nuevas'!$X$3:$Z$11,2,0)</f>
        <v>FUERTE</v>
      </c>
      <c r="AH28" s="114">
        <f t="shared" si="1"/>
        <v>100</v>
      </c>
      <c r="AI28" s="120" t="str">
        <f>VLOOKUP(CONCATENATE($AE28,$AF28),'[10]Listas Nuevas'!$X$3:$Z$11,3,0)</f>
        <v>No</v>
      </c>
      <c r="AJ28" s="120" t="s">
        <v>243</v>
      </c>
      <c r="AK28" s="114" t="s">
        <v>220</v>
      </c>
      <c r="AL28" s="114">
        <f>IFERROR(VLOOKUP(CONCATENATE(AJ28,AK28),'[10]Listas Nuevas'!$AC$6:$AD$7,2,0),0)</f>
        <v>2</v>
      </c>
      <c r="AM28" s="114" t="s">
        <v>384</v>
      </c>
      <c r="AN28" s="114">
        <f>IFERROR(VLOOKUP(CONCATENATE(AJ28,AM28),'[10]Listas Nuevas'!$AE$6:AI109,2,0),0)</f>
        <v>1</v>
      </c>
      <c r="AO28" s="153" t="s">
        <v>244</v>
      </c>
      <c r="AP28" s="153" t="s">
        <v>202</v>
      </c>
      <c r="AQ28" s="159" t="str">
        <f>INDEX('[10]MATRIZ DE CALIFICACIÓN'!$D$4:$H$8,MID($AO28,1,1),MID($AP28,1,1))</f>
        <v>(4) ZONA DE RIESGO ALTA
Reducir, Evitar, Compartir o Transferir el Riesgo</v>
      </c>
      <c r="AR28" s="153" t="s">
        <v>223</v>
      </c>
      <c r="AS28" s="95"/>
      <c r="AT28" s="95"/>
      <c r="AU28" s="95"/>
      <c r="AV28" s="95"/>
      <c r="AW28" s="95"/>
      <c r="AX28" s="126"/>
      <c r="AY28" s="156" t="s">
        <v>551</v>
      </c>
    </row>
    <row r="29" spans="1:51" s="91" customFormat="1" ht="41.25" customHeight="1" x14ac:dyDescent="0.2">
      <c r="A29" s="157"/>
      <c r="B29" s="157"/>
      <c r="C29" s="166"/>
      <c r="D29" s="154"/>
      <c r="E29" s="95"/>
      <c r="F29" s="95"/>
      <c r="G29" s="99"/>
      <c r="H29" s="166"/>
      <c r="I29" s="166"/>
      <c r="J29" s="154"/>
      <c r="K29" s="154"/>
      <c r="L29" s="154"/>
      <c r="M29" s="160"/>
      <c r="N29" s="114" t="s">
        <v>203</v>
      </c>
      <c r="O29" s="114" t="s">
        <v>204</v>
      </c>
      <c r="P29" s="95" t="s">
        <v>424</v>
      </c>
      <c r="Q29" s="95" t="s">
        <v>425</v>
      </c>
      <c r="R29" s="95" t="s">
        <v>207</v>
      </c>
      <c r="S29" s="95" t="s">
        <v>426</v>
      </c>
      <c r="T29" s="114" t="s">
        <v>427</v>
      </c>
      <c r="U29" s="114" t="s">
        <v>428</v>
      </c>
      <c r="V29" s="114" t="s">
        <v>429</v>
      </c>
      <c r="W29" s="114" t="s">
        <v>212</v>
      </c>
      <c r="X29" s="114" t="s">
        <v>213</v>
      </c>
      <c r="Y29" s="114" t="s">
        <v>214</v>
      </c>
      <c r="Z29" s="114" t="s">
        <v>215</v>
      </c>
      <c r="AA29" s="114" t="s">
        <v>242</v>
      </c>
      <c r="AB29" s="114" t="s">
        <v>217</v>
      </c>
      <c r="AC29" s="114" t="s">
        <v>218</v>
      </c>
      <c r="AD29" s="114">
        <f>SUM(IF($W29='[10]Evaluación Diseño Control'!$C$2,15)+IF($X29='[10]Evaluación Diseño Control'!$C$3,15)+IF($Y29='[10]Evaluación Diseño Control'!$C$4,15)+IF($Z29='[10]Evaluación Diseño Control'!$C$5,15,IF($Z29='[10]Evaluación Diseño Control'!$D$5,10))+IF($AA29='[10]Evaluación Diseño Control'!$C$6,15)+IF($AB29='[10]Evaluación Diseño Control'!$C$7,15)+IF($AC29='[10]Evaluación Diseño Control'!$C$8,10,IF($AC29='[10]Evaluación Diseño Control'!$D$8,5)))</f>
        <v>100</v>
      </c>
      <c r="AE29" s="114" t="str">
        <f t="shared" si="0"/>
        <v>FUERTE</v>
      </c>
      <c r="AF29" s="114" t="s">
        <v>243</v>
      </c>
      <c r="AG29" s="114" t="str">
        <f>VLOOKUP(CONCATENATE($AE29,$AF29),'[10]Listas Nuevas'!$X$3:$Z$11,2,0)</f>
        <v>FUERTE</v>
      </c>
      <c r="AH29" s="114">
        <f t="shared" si="1"/>
        <v>100</v>
      </c>
      <c r="AI29" s="120" t="str">
        <f>VLOOKUP(CONCATENATE($AE29,$AF29),'[10]Listas Nuevas'!$X$3:$Z$11,3,0)</f>
        <v>No</v>
      </c>
      <c r="AJ29" s="120" t="s">
        <v>243</v>
      </c>
      <c r="AK29" s="114" t="s">
        <v>220</v>
      </c>
      <c r="AL29" s="114">
        <f>IFERROR(VLOOKUP(CONCATENATE(AJ29,AK29),'[10]Listas Nuevas'!$AC$6:$AD$7,2,0),0)</f>
        <v>2</v>
      </c>
      <c r="AM29" s="114" t="s">
        <v>384</v>
      </c>
      <c r="AN29" s="114">
        <f>IFERROR(VLOOKUP(CONCATENATE(AJ29,AM29),'[10]Listas Nuevas'!$AE$6:AI110,2,0),0)</f>
        <v>1</v>
      </c>
      <c r="AO29" s="154"/>
      <c r="AP29" s="154"/>
      <c r="AQ29" s="160"/>
      <c r="AR29" s="154"/>
      <c r="AS29" s="95"/>
      <c r="AT29" s="95"/>
      <c r="AU29" s="95"/>
      <c r="AV29" s="95"/>
      <c r="AW29" s="95"/>
      <c r="AX29" s="126"/>
      <c r="AY29" s="157"/>
    </row>
    <row r="30" spans="1:51" s="91" customFormat="1" ht="41.25" customHeight="1" thickBot="1" x14ac:dyDescent="0.25">
      <c r="A30" s="171"/>
      <c r="B30" s="171"/>
      <c r="C30" s="168"/>
      <c r="D30" s="169"/>
      <c r="E30" s="95"/>
      <c r="F30" s="95"/>
      <c r="G30" s="99"/>
      <c r="H30" s="168"/>
      <c r="I30" s="168"/>
      <c r="J30" s="169"/>
      <c r="K30" s="169"/>
      <c r="L30" s="169"/>
      <c r="M30" s="170"/>
      <c r="N30" s="114" t="s">
        <v>203</v>
      </c>
      <c r="O30" s="114" t="s">
        <v>204</v>
      </c>
      <c r="P30" s="95" t="s">
        <v>328</v>
      </c>
      <c r="Q30" s="95" t="s">
        <v>430</v>
      </c>
      <c r="R30" s="95" t="s">
        <v>112</v>
      </c>
      <c r="S30" s="95" t="s">
        <v>431</v>
      </c>
      <c r="T30" s="95" t="s">
        <v>432</v>
      </c>
      <c r="U30" s="95" t="s">
        <v>433</v>
      </c>
      <c r="V30" s="95" t="s">
        <v>434</v>
      </c>
      <c r="W30" s="114" t="s">
        <v>212</v>
      </c>
      <c r="X30" s="114" t="s">
        <v>213</v>
      </c>
      <c r="Y30" s="114" t="s">
        <v>214</v>
      </c>
      <c r="Z30" s="114" t="s">
        <v>215</v>
      </c>
      <c r="AA30" s="114" t="s">
        <v>242</v>
      </c>
      <c r="AB30" s="114" t="s">
        <v>217</v>
      </c>
      <c r="AC30" s="114" t="s">
        <v>218</v>
      </c>
      <c r="AD30" s="114">
        <f>SUM(IF($W30='[10]Evaluación Diseño Control'!$C$2,15)+IF($X30='[10]Evaluación Diseño Control'!$C$3,15)+IF($Y30='[10]Evaluación Diseño Control'!$C$4,15)+IF($Z30='[10]Evaluación Diseño Control'!$C$5,15,IF($Z30='[10]Evaluación Diseño Control'!$D$5,10))+IF($AA30='[10]Evaluación Diseño Control'!$C$6,15)+IF($AB30='[10]Evaluación Diseño Control'!$C$7,15)+IF($AC30='[10]Evaluación Diseño Control'!$C$8,10,IF($AC30='[10]Evaluación Diseño Control'!$D$8,5)))</f>
        <v>100</v>
      </c>
      <c r="AE30" s="114" t="str">
        <f t="shared" si="0"/>
        <v>FUERTE</v>
      </c>
      <c r="AF30" s="114" t="s">
        <v>243</v>
      </c>
      <c r="AG30" s="114" t="str">
        <f>VLOOKUP(CONCATENATE($AE30,$AF30),'[10]Listas Nuevas'!$X$3:$Z$11,2,0)</f>
        <v>FUERTE</v>
      </c>
      <c r="AH30" s="114">
        <f t="shared" si="1"/>
        <v>100</v>
      </c>
      <c r="AI30" s="120" t="str">
        <f>VLOOKUP(CONCATENATE($AE30,$AF30),'[10]Listas Nuevas'!$X$3:$Z$11,3,0)</f>
        <v>No</v>
      </c>
      <c r="AJ30" s="120" t="s">
        <v>243</v>
      </c>
      <c r="AK30" s="114" t="s">
        <v>220</v>
      </c>
      <c r="AL30" s="114">
        <f>IFERROR(VLOOKUP(CONCATENATE(AJ30,AK30),'[10]Listas Nuevas'!$AC$6:$AD$7,2,0),0)</f>
        <v>2</v>
      </c>
      <c r="AM30" s="114" t="s">
        <v>384</v>
      </c>
      <c r="AN30" s="114">
        <f>IFERROR(VLOOKUP(CONCATENATE(AJ30,AM30),'[10]Listas Nuevas'!$AE$6:AI111,2,0),0)</f>
        <v>1</v>
      </c>
      <c r="AO30" s="155"/>
      <c r="AP30" s="155"/>
      <c r="AQ30" s="161"/>
      <c r="AR30" s="155"/>
      <c r="AS30" s="95"/>
      <c r="AT30" s="95"/>
      <c r="AU30" s="95"/>
      <c r="AV30" s="95"/>
      <c r="AW30" s="95"/>
      <c r="AX30" s="126"/>
      <c r="AY30" s="158"/>
    </row>
    <row r="31" spans="1:51" s="91" customFormat="1" ht="83.25" customHeight="1" x14ac:dyDescent="0.2">
      <c r="A31" s="106" t="s">
        <v>435</v>
      </c>
      <c r="B31" s="107" t="s">
        <v>436</v>
      </c>
      <c r="C31" s="108" t="s">
        <v>437</v>
      </c>
      <c r="D31" s="118" t="s">
        <v>198</v>
      </c>
      <c r="E31" s="95"/>
      <c r="F31" s="95"/>
      <c r="G31" s="95"/>
      <c r="H31" s="108" t="s">
        <v>438</v>
      </c>
      <c r="I31" s="108" t="s">
        <v>439</v>
      </c>
      <c r="J31" s="118" t="s">
        <v>292</v>
      </c>
      <c r="K31" s="118">
        <f>VLOOKUP($J31,'[11]Listas Nuevas'!$L$2:$N$6,2,0)</f>
        <v>1</v>
      </c>
      <c r="L31" s="118" t="s">
        <v>202</v>
      </c>
      <c r="M31" s="109" t="str">
        <f>INDEX('[11]MATRIZ DE CALIFICACIÓN'!$D$4:$H$8,MID($K31,1,1),MID($L31,1,1))</f>
        <v>(4) ZONA DE RIESGO ALTA
Reducir, Evitar, Compartir o Transferir el Riesgo</v>
      </c>
      <c r="N31" s="114" t="s">
        <v>203</v>
      </c>
      <c r="O31" s="114" t="s">
        <v>204</v>
      </c>
      <c r="P31" s="96" t="s">
        <v>440</v>
      </c>
      <c r="Q31" s="96" t="s">
        <v>441</v>
      </c>
      <c r="R31" s="96" t="s">
        <v>442</v>
      </c>
      <c r="S31" s="96" t="s">
        <v>443</v>
      </c>
      <c r="T31" s="96" t="s">
        <v>444</v>
      </c>
      <c r="U31" s="96" t="s">
        <v>445</v>
      </c>
      <c r="V31" s="96" t="s">
        <v>446</v>
      </c>
      <c r="W31" s="114" t="s">
        <v>212</v>
      </c>
      <c r="X31" s="114" t="s">
        <v>213</v>
      </c>
      <c r="Y31" s="114" t="s">
        <v>214</v>
      </c>
      <c r="Z31" s="114" t="s">
        <v>215</v>
      </c>
      <c r="AA31" s="114" t="s">
        <v>242</v>
      </c>
      <c r="AB31" s="114" t="s">
        <v>217</v>
      </c>
      <c r="AC31" s="114" t="s">
        <v>218</v>
      </c>
      <c r="AD31" s="114">
        <f>SUM(IF($W31='[11]Evaluación Diseño Control'!$C$2,15)+IF($X31='[11]Evaluación Diseño Control'!$C$3,15)+IF($Y31='[11]Evaluación Diseño Control'!$C$4,15)+IF($Z31='[11]Evaluación Diseño Control'!$C$5,15,IF($Z31='[11]Evaluación Diseño Control'!$D$5,10))+IF($AA31='[11]Evaluación Diseño Control'!$C$6,15)+IF($AB31='[11]Evaluación Diseño Control'!$C$7,15)+IF($AC31='[11]Evaluación Diseño Control'!$C$8,10,IF($AC31='[11]Evaluación Diseño Control'!$D$8,5)))</f>
        <v>100</v>
      </c>
      <c r="AE31" s="114" t="str">
        <f t="shared" si="0"/>
        <v>FUERTE</v>
      </c>
      <c r="AF31" s="114" t="s">
        <v>243</v>
      </c>
      <c r="AG31" s="114" t="str">
        <f>VLOOKUP(CONCATENATE($AE31,$AF31),'[11]Listas Nuevas'!$X$3:$Z$11,2,0)</f>
        <v>FUERTE</v>
      </c>
      <c r="AH31" s="114">
        <f t="shared" si="1"/>
        <v>100</v>
      </c>
      <c r="AI31" s="120" t="str">
        <f>VLOOKUP(CONCATENATE($AE31,$AF31),'[11]Listas Nuevas'!$X$3:$Z$11,3,0)</f>
        <v>No</v>
      </c>
      <c r="AJ31" s="120" t="s">
        <v>243</v>
      </c>
      <c r="AK31" s="114" t="s">
        <v>220</v>
      </c>
      <c r="AL31" s="114">
        <f>IFERROR(VLOOKUP(CONCATENATE(AJ31,AK31),'[11]Listas Nuevas'!$AC$6:$AD$7,2,0),0)</f>
        <v>2</v>
      </c>
      <c r="AM31" s="114" t="s">
        <v>384</v>
      </c>
      <c r="AN31" s="114">
        <f>IFERROR(VLOOKUP(CONCATENATE(AJ31,AM31),'[11]Listas Nuevas'!$AE$6:AI112,2,0),0)</f>
        <v>1</v>
      </c>
      <c r="AO31" s="114" t="s">
        <v>244</v>
      </c>
      <c r="AP31" s="114" t="s">
        <v>202</v>
      </c>
      <c r="AQ31" s="98" t="str">
        <f>INDEX('[11]MATRIZ DE CALIFICACIÓN'!$D$4:$H$8,MID($AO31,1,1),MID($AP31,1,1))</f>
        <v>(4) ZONA DE RIESGO ALTA
Reducir, Evitar, Compartir o Transferir el Riesgo</v>
      </c>
      <c r="AR31" s="114" t="s">
        <v>223</v>
      </c>
      <c r="AS31" s="95"/>
      <c r="AT31" s="95"/>
      <c r="AU31" s="95"/>
      <c r="AV31" s="95"/>
      <c r="AW31" s="95"/>
      <c r="AX31" s="126"/>
      <c r="AY31" s="99" t="s">
        <v>551</v>
      </c>
    </row>
    <row r="32" spans="1:51" s="91" customFormat="1" ht="72.75" customHeight="1" x14ac:dyDescent="0.2">
      <c r="A32" s="156" t="s">
        <v>435</v>
      </c>
      <c r="B32" s="165" t="s">
        <v>447</v>
      </c>
      <c r="C32" s="165" t="s">
        <v>448</v>
      </c>
      <c r="D32" s="153" t="s">
        <v>198</v>
      </c>
      <c r="E32" s="95"/>
      <c r="F32" s="95"/>
      <c r="G32" s="99"/>
      <c r="H32" s="165" t="s">
        <v>449</v>
      </c>
      <c r="I32" s="165" t="s">
        <v>450</v>
      </c>
      <c r="J32" s="153" t="s">
        <v>292</v>
      </c>
      <c r="K32" s="153">
        <f>VLOOKUP($J32,'[11]Listas Nuevas'!$L$2:$N$6,2,0)</f>
        <v>1</v>
      </c>
      <c r="L32" s="153" t="s">
        <v>234</v>
      </c>
      <c r="M32" s="159" t="str">
        <f>INDEX('[11]MATRIZ DE CALIFICACIÓN'!$D$4:$H$8,MID($K32,1,1),MID($L32,1,1))</f>
        <v>(5) ZONA DE RIESGO ALTA
Reducir, Evitar, Compartir o Transferir el Riesgo</v>
      </c>
      <c r="N32" s="114" t="s">
        <v>203</v>
      </c>
      <c r="O32" s="114" t="s">
        <v>204</v>
      </c>
      <c r="P32" s="96" t="s">
        <v>451</v>
      </c>
      <c r="Q32" s="96" t="s">
        <v>452</v>
      </c>
      <c r="R32" s="96" t="s">
        <v>453</v>
      </c>
      <c r="S32" s="96" t="s">
        <v>454</v>
      </c>
      <c r="T32" s="96" t="s">
        <v>455</v>
      </c>
      <c r="U32" s="96" t="s">
        <v>456</v>
      </c>
      <c r="V32" s="96" t="s">
        <v>457</v>
      </c>
      <c r="W32" s="114" t="s">
        <v>212</v>
      </c>
      <c r="X32" s="114" t="s">
        <v>213</v>
      </c>
      <c r="Y32" s="114" t="s">
        <v>214</v>
      </c>
      <c r="Z32" s="114" t="s">
        <v>215</v>
      </c>
      <c r="AA32" s="114" t="s">
        <v>242</v>
      </c>
      <c r="AB32" s="114" t="s">
        <v>217</v>
      </c>
      <c r="AC32" s="114" t="s">
        <v>218</v>
      </c>
      <c r="AD32" s="114">
        <f>SUM(IF($W32='[11]Evaluación Diseño Control'!$C$2,15)+IF($X32='[11]Evaluación Diseño Control'!$C$3,15)+IF($Y32='[11]Evaluación Diseño Control'!$C$4,15)+IF($Z32='[11]Evaluación Diseño Control'!$C$5,15,IF($Z32='[11]Evaluación Diseño Control'!$D$5,10))+IF($AA32='[11]Evaluación Diseño Control'!$C$6,15)+IF($AB32='[11]Evaluación Diseño Control'!$C$7,15)+IF($AC32='[11]Evaluación Diseño Control'!$C$8,10,IF($AC32='[11]Evaluación Diseño Control'!$D$8,5)))</f>
        <v>100</v>
      </c>
      <c r="AE32" s="114" t="str">
        <f t="shared" si="0"/>
        <v>FUERTE</v>
      </c>
      <c r="AF32" s="114" t="s">
        <v>243</v>
      </c>
      <c r="AG32" s="114" t="str">
        <f>VLOOKUP(CONCATENATE($AE32,$AF32),'[11]Listas Nuevas'!$X$3:$Z$11,2,0)</f>
        <v>FUERTE</v>
      </c>
      <c r="AH32" s="114">
        <f t="shared" si="1"/>
        <v>100</v>
      </c>
      <c r="AI32" s="120" t="str">
        <f>VLOOKUP(CONCATENATE($AE32,$AF32),'[11]Listas Nuevas'!$X$3:$Z$11,3,0)</f>
        <v>No</v>
      </c>
      <c r="AJ32" s="120" t="s">
        <v>243</v>
      </c>
      <c r="AK32" s="114" t="s">
        <v>220</v>
      </c>
      <c r="AL32" s="114">
        <f>IFERROR(VLOOKUP(CONCATENATE(AJ32,AK32),'[11]Listas Nuevas'!$AC$6:$AD$7,2,0),0)</f>
        <v>2</v>
      </c>
      <c r="AM32" s="114" t="s">
        <v>384</v>
      </c>
      <c r="AN32" s="114">
        <f>IFERROR(VLOOKUP(CONCATENATE(AJ32,AM32),'[11]Listas Nuevas'!$AE$6:AI113,2,0),0)</f>
        <v>1</v>
      </c>
      <c r="AO32" s="114" t="s">
        <v>244</v>
      </c>
      <c r="AP32" s="114" t="s">
        <v>234</v>
      </c>
      <c r="AQ32" s="159" t="str">
        <f>INDEX('[11]MATRIZ DE CALIFICACIÓN'!$D$4:$H$8,MID($AO32,1,1),MID($AP32,1,1))</f>
        <v>(5) ZONA DE RIESGO ALTA
Reducir, Evitar, Compartir o Transferir el Riesgo</v>
      </c>
      <c r="AR32" s="153" t="s">
        <v>223</v>
      </c>
      <c r="AS32" s="95"/>
      <c r="AT32" s="95"/>
      <c r="AU32" s="95"/>
      <c r="AV32" s="95"/>
      <c r="AW32" s="95"/>
      <c r="AX32" s="126"/>
      <c r="AY32" s="156" t="s">
        <v>551</v>
      </c>
    </row>
    <row r="33" spans="1:51" s="91" customFormat="1" ht="72.75" customHeight="1" x14ac:dyDescent="0.2">
      <c r="A33" s="157"/>
      <c r="B33" s="166"/>
      <c r="C33" s="166"/>
      <c r="D33" s="154"/>
      <c r="E33" s="95"/>
      <c r="F33" s="95"/>
      <c r="G33" s="99"/>
      <c r="H33" s="166"/>
      <c r="I33" s="166"/>
      <c r="J33" s="154"/>
      <c r="K33" s="154"/>
      <c r="L33" s="154"/>
      <c r="M33" s="160"/>
      <c r="N33" s="114" t="s">
        <v>203</v>
      </c>
      <c r="O33" s="114" t="s">
        <v>204</v>
      </c>
      <c r="P33" s="96" t="s">
        <v>458</v>
      </c>
      <c r="Q33" s="96" t="s">
        <v>113</v>
      </c>
      <c r="R33" s="96" t="s">
        <v>453</v>
      </c>
      <c r="S33" s="96" t="s">
        <v>459</v>
      </c>
      <c r="T33" s="96" t="s">
        <v>558</v>
      </c>
      <c r="U33" s="96" t="s">
        <v>460</v>
      </c>
      <c r="V33" s="96" t="s">
        <v>559</v>
      </c>
      <c r="W33" s="114" t="s">
        <v>212</v>
      </c>
      <c r="X33" s="114" t="s">
        <v>213</v>
      </c>
      <c r="Y33" s="114" t="s">
        <v>214</v>
      </c>
      <c r="Z33" s="114" t="s">
        <v>215</v>
      </c>
      <c r="AA33" s="114" t="s">
        <v>242</v>
      </c>
      <c r="AB33" s="114" t="s">
        <v>217</v>
      </c>
      <c r="AC33" s="114" t="s">
        <v>218</v>
      </c>
      <c r="AD33" s="114"/>
      <c r="AE33" s="114"/>
      <c r="AF33" s="114"/>
      <c r="AG33" s="114"/>
      <c r="AH33" s="114"/>
      <c r="AI33" s="120"/>
      <c r="AJ33" s="120" t="s">
        <v>243</v>
      </c>
      <c r="AK33" s="114"/>
      <c r="AL33" s="114"/>
      <c r="AM33" s="114"/>
      <c r="AN33" s="114"/>
      <c r="AO33" s="114"/>
      <c r="AP33" s="114"/>
      <c r="AQ33" s="160"/>
      <c r="AR33" s="154"/>
      <c r="AS33" s="95"/>
      <c r="AT33" s="95"/>
      <c r="AU33" s="95"/>
      <c r="AV33" s="95"/>
      <c r="AW33" s="95"/>
      <c r="AX33" s="126"/>
      <c r="AY33" s="157"/>
    </row>
    <row r="34" spans="1:51" s="91" customFormat="1" ht="72.75" customHeight="1" x14ac:dyDescent="0.2">
      <c r="A34" s="157"/>
      <c r="B34" s="166"/>
      <c r="C34" s="166"/>
      <c r="D34" s="154"/>
      <c r="E34" s="95"/>
      <c r="F34" s="95"/>
      <c r="G34" s="99"/>
      <c r="H34" s="166"/>
      <c r="I34" s="166"/>
      <c r="J34" s="154"/>
      <c r="K34" s="154"/>
      <c r="L34" s="154"/>
      <c r="M34" s="160"/>
      <c r="N34" s="114" t="s">
        <v>203</v>
      </c>
      <c r="O34" s="114" t="s">
        <v>204</v>
      </c>
      <c r="P34" s="96" t="s">
        <v>461</v>
      </c>
      <c r="Q34" s="96" t="s">
        <v>462</v>
      </c>
      <c r="R34" s="96" t="s">
        <v>442</v>
      </c>
      <c r="S34" s="96" t="s">
        <v>463</v>
      </c>
      <c r="T34" s="96" t="s">
        <v>560</v>
      </c>
      <c r="U34" s="96" t="s">
        <v>460</v>
      </c>
      <c r="V34" s="96" t="s">
        <v>464</v>
      </c>
      <c r="W34" s="114" t="s">
        <v>212</v>
      </c>
      <c r="X34" s="114" t="s">
        <v>213</v>
      </c>
      <c r="Y34" s="114" t="s">
        <v>214</v>
      </c>
      <c r="Z34" s="114" t="s">
        <v>215</v>
      </c>
      <c r="AA34" s="114" t="s">
        <v>242</v>
      </c>
      <c r="AB34" s="114" t="s">
        <v>217</v>
      </c>
      <c r="AC34" s="114" t="s">
        <v>218</v>
      </c>
      <c r="AD34" s="114"/>
      <c r="AE34" s="114"/>
      <c r="AF34" s="114"/>
      <c r="AG34" s="114"/>
      <c r="AH34" s="114"/>
      <c r="AI34" s="120"/>
      <c r="AJ34" s="120" t="s">
        <v>243</v>
      </c>
      <c r="AK34" s="114"/>
      <c r="AL34" s="114"/>
      <c r="AM34" s="114"/>
      <c r="AN34" s="114"/>
      <c r="AO34" s="114"/>
      <c r="AP34" s="114"/>
      <c r="AQ34" s="160"/>
      <c r="AR34" s="154"/>
      <c r="AS34" s="95"/>
      <c r="AT34" s="95"/>
      <c r="AU34" s="95"/>
      <c r="AV34" s="95"/>
      <c r="AW34" s="95"/>
      <c r="AX34" s="126"/>
      <c r="AY34" s="157"/>
    </row>
    <row r="35" spans="1:51" s="91" customFormat="1" ht="72.75" customHeight="1" x14ac:dyDescent="0.2">
      <c r="A35" s="158"/>
      <c r="B35" s="167"/>
      <c r="C35" s="167"/>
      <c r="D35" s="155"/>
      <c r="E35" s="95"/>
      <c r="F35" s="95"/>
      <c r="G35" s="99"/>
      <c r="H35" s="167"/>
      <c r="I35" s="167"/>
      <c r="J35" s="155"/>
      <c r="K35" s="155"/>
      <c r="L35" s="155"/>
      <c r="M35" s="161"/>
      <c r="N35" s="114" t="s">
        <v>203</v>
      </c>
      <c r="O35" s="114" t="s">
        <v>204</v>
      </c>
      <c r="P35" s="96" t="s">
        <v>465</v>
      </c>
      <c r="Q35" s="96" t="s">
        <v>561</v>
      </c>
      <c r="R35" s="96" t="s">
        <v>442</v>
      </c>
      <c r="S35" s="96" t="s">
        <v>466</v>
      </c>
      <c r="T35" s="96" t="s">
        <v>562</v>
      </c>
      <c r="U35" s="96" t="s">
        <v>460</v>
      </c>
      <c r="V35" s="96" t="s">
        <v>467</v>
      </c>
      <c r="W35" s="114" t="s">
        <v>212</v>
      </c>
      <c r="X35" s="114" t="s">
        <v>213</v>
      </c>
      <c r="Y35" s="114" t="s">
        <v>214</v>
      </c>
      <c r="Z35" s="114" t="s">
        <v>215</v>
      </c>
      <c r="AA35" s="114" t="s">
        <v>242</v>
      </c>
      <c r="AB35" s="114" t="s">
        <v>217</v>
      </c>
      <c r="AC35" s="114" t="s">
        <v>218</v>
      </c>
      <c r="AD35" s="114"/>
      <c r="AE35" s="114"/>
      <c r="AF35" s="114"/>
      <c r="AG35" s="114"/>
      <c r="AH35" s="114"/>
      <c r="AI35" s="120"/>
      <c r="AJ35" s="120" t="s">
        <v>243</v>
      </c>
      <c r="AK35" s="114"/>
      <c r="AL35" s="114"/>
      <c r="AM35" s="114"/>
      <c r="AN35" s="114"/>
      <c r="AO35" s="114"/>
      <c r="AP35" s="114"/>
      <c r="AQ35" s="161"/>
      <c r="AR35" s="155"/>
      <c r="AS35" s="95"/>
      <c r="AT35" s="95"/>
      <c r="AU35" s="95"/>
      <c r="AV35" s="95"/>
      <c r="AW35" s="95"/>
      <c r="AX35" s="126"/>
      <c r="AY35" s="158"/>
    </row>
    <row r="36" spans="1:51" s="91" customFormat="1" ht="84.75" customHeight="1" x14ac:dyDescent="0.2">
      <c r="A36" s="156" t="s">
        <v>435</v>
      </c>
      <c r="B36" s="156" t="s">
        <v>468</v>
      </c>
      <c r="C36" s="165" t="s">
        <v>469</v>
      </c>
      <c r="D36" s="153" t="s">
        <v>198</v>
      </c>
      <c r="E36" s="99"/>
      <c r="F36" s="99"/>
      <c r="G36" s="99"/>
      <c r="H36" s="165" t="s">
        <v>470</v>
      </c>
      <c r="I36" s="165" t="s">
        <v>450</v>
      </c>
      <c r="J36" s="153" t="s">
        <v>292</v>
      </c>
      <c r="K36" s="153">
        <f>VLOOKUP($J36,'[11]Listas Nuevas'!$L$2:$N$6,2,0)</f>
        <v>1</v>
      </c>
      <c r="L36" s="117" t="s">
        <v>202</v>
      </c>
      <c r="M36" s="100" t="str">
        <f>INDEX('[11]MATRIZ DE CALIFICACIÓN'!$D$4:$H$8,MID($K36,1,1),MID($L36,1,1))</f>
        <v>(4) ZONA DE RIESGO ALTA
Reducir, Evitar, Compartir o Transferir el Riesgo</v>
      </c>
      <c r="N36" s="117" t="s">
        <v>203</v>
      </c>
      <c r="O36" s="117" t="s">
        <v>204</v>
      </c>
      <c r="P36" s="104" t="s">
        <v>471</v>
      </c>
      <c r="Q36" s="104" t="s">
        <v>472</v>
      </c>
      <c r="R36" s="104" t="s">
        <v>442</v>
      </c>
      <c r="S36" s="104" t="s">
        <v>473</v>
      </c>
      <c r="T36" s="104" t="s">
        <v>474</v>
      </c>
      <c r="U36" s="104" t="s">
        <v>475</v>
      </c>
      <c r="V36" s="104" t="s">
        <v>476</v>
      </c>
      <c r="W36" s="114" t="s">
        <v>212</v>
      </c>
      <c r="X36" s="114" t="s">
        <v>213</v>
      </c>
      <c r="Y36" s="114" t="s">
        <v>214</v>
      </c>
      <c r="Z36" s="113" t="s">
        <v>215</v>
      </c>
      <c r="AA36" s="113" t="s">
        <v>242</v>
      </c>
      <c r="AB36" s="114" t="s">
        <v>217</v>
      </c>
      <c r="AC36" s="117" t="s">
        <v>218</v>
      </c>
      <c r="AD36" s="117">
        <f>SUM(IF($W36='[11]Evaluación Diseño Control'!$C$2,15)+IF($X36='[11]Evaluación Diseño Control'!$C$3,15)+IF($Y36='[11]Evaluación Diseño Control'!$C$4,15)+IF($Z36='[11]Evaluación Diseño Control'!$C$5,15,IF($Z36='[11]Evaluación Diseño Control'!$D$5,10))+IF($AA36='[11]Evaluación Diseño Control'!$C$6,15)+IF($AB36='[11]Evaluación Diseño Control'!$C$7,15)+IF($AC36='[11]Evaluación Diseño Control'!$C$8,10,IF($AC36='[11]Evaluación Diseño Control'!$D$8,5)))</f>
        <v>100</v>
      </c>
      <c r="AE36" s="112" t="str">
        <f t="shared" si="0"/>
        <v>FUERTE</v>
      </c>
      <c r="AF36" s="112" t="s">
        <v>243</v>
      </c>
      <c r="AG36" s="117" t="str">
        <f>VLOOKUP(CONCATENATE($AE36,$AF36),'[11]Listas Nuevas'!$X$3:$Z$11,2,0)</f>
        <v>FUERTE</v>
      </c>
      <c r="AH36" s="117">
        <f t="shared" si="1"/>
        <v>100</v>
      </c>
      <c r="AI36" s="121" t="str">
        <f>VLOOKUP(CONCATENATE($AE36,$AF36),'[11]Listas Nuevas'!$X$3:$Z$11,3,0)</f>
        <v>No</v>
      </c>
      <c r="AJ36" s="121" t="s">
        <v>243</v>
      </c>
      <c r="AK36" s="114" t="s">
        <v>220</v>
      </c>
      <c r="AL36" s="114">
        <f>IFERROR(VLOOKUP(CONCATENATE(AJ36,AK36),'[11]Listas Nuevas'!$AC$6:$AD$7,2,0),0)</f>
        <v>2</v>
      </c>
      <c r="AM36" s="114" t="s">
        <v>384</v>
      </c>
      <c r="AN36" s="114">
        <f>IFERROR(VLOOKUP(CONCATENATE(AJ36,AM36),'[11]Listas Nuevas'!$AE$6:AI114,2,0),0)</f>
        <v>1</v>
      </c>
      <c r="AO36" s="114" t="s">
        <v>244</v>
      </c>
      <c r="AP36" s="114" t="s">
        <v>202</v>
      </c>
      <c r="AQ36" s="159" t="str">
        <f>INDEX('[11]MATRIZ DE CALIFICACIÓN'!$D$4:$H$8,MID($AO36,1,1),MID($AP36,1,1))</f>
        <v>(4) ZONA DE RIESGO ALTA
Reducir, Evitar, Compartir o Transferir el Riesgo</v>
      </c>
      <c r="AR36" s="153" t="s">
        <v>223</v>
      </c>
      <c r="AS36" s="95"/>
      <c r="AT36" s="95"/>
      <c r="AU36" s="95"/>
      <c r="AV36" s="95"/>
      <c r="AW36" s="95"/>
      <c r="AX36" s="126"/>
      <c r="AY36" s="156" t="s">
        <v>551</v>
      </c>
    </row>
    <row r="37" spans="1:51" s="91" customFormat="1" ht="84.75" customHeight="1" x14ac:dyDescent="0.2">
      <c r="A37" s="157"/>
      <c r="B37" s="157"/>
      <c r="C37" s="166"/>
      <c r="D37" s="154"/>
      <c r="E37" s="95"/>
      <c r="F37" s="95"/>
      <c r="G37" s="99"/>
      <c r="H37" s="166"/>
      <c r="I37" s="166"/>
      <c r="J37" s="154"/>
      <c r="K37" s="154"/>
      <c r="L37" s="113"/>
      <c r="M37" s="100"/>
      <c r="N37" s="117" t="s">
        <v>203</v>
      </c>
      <c r="O37" s="117" t="s">
        <v>204</v>
      </c>
      <c r="P37" s="104" t="s">
        <v>477</v>
      </c>
      <c r="Q37" s="104" t="s">
        <v>472</v>
      </c>
      <c r="R37" s="104" t="s">
        <v>442</v>
      </c>
      <c r="S37" s="96" t="s">
        <v>478</v>
      </c>
      <c r="T37" s="96" t="s">
        <v>479</v>
      </c>
      <c r="U37" s="104" t="s">
        <v>475</v>
      </c>
      <c r="V37" s="96" t="s">
        <v>480</v>
      </c>
      <c r="W37" s="114" t="s">
        <v>212</v>
      </c>
      <c r="X37" s="114" t="s">
        <v>213</v>
      </c>
      <c r="Y37" s="114" t="s">
        <v>214</v>
      </c>
      <c r="Z37" s="113" t="s">
        <v>215</v>
      </c>
      <c r="AA37" s="113" t="s">
        <v>242</v>
      </c>
      <c r="AB37" s="114" t="s">
        <v>217</v>
      </c>
      <c r="AC37" s="117" t="s">
        <v>218</v>
      </c>
      <c r="AD37" s="112"/>
      <c r="AE37" s="112"/>
      <c r="AF37" s="112"/>
      <c r="AG37" s="117"/>
      <c r="AH37" s="117"/>
      <c r="AI37" s="121"/>
      <c r="AJ37" s="121"/>
      <c r="AK37" s="115"/>
      <c r="AL37" s="115"/>
      <c r="AM37" s="115"/>
      <c r="AN37" s="115"/>
      <c r="AO37" s="115"/>
      <c r="AP37" s="115"/>
      <c r="AQ37" s="160"/>
      <c r="AR37" s="154"/>
      <c r="AS37" s="95"/>
      <c r="AT37" s="95"/>
      <c r="AU37" s="95"/>
      <c r="AV37" s="95"/>
      <c r="AW37" s="95"/>
      <c r="AX37" s="126"/>
      <c r="AY37" s="157"/>
    </row>
    <row r="38" spans="1:51" s="91" customFormat="1" ht="84.75" customHeight="1" x14ac:dyDescent="0.2">
      <c r="A38" s="158"/>
      <c r="B38" s="158"/>
      <c r="C38" s="167"/>
      <c r="D38" s="155"/>
      <c r="E38" s="95"/>
      <c r="F38" s="95"/>
      <c r="G38" s="99"/>
      <c r="H38" s="167"/>
      <c r="I38" s="167"/>
      <c r="J38" s="155"/>
      <c r="K38" s="155"/>
      <c r="L38" s="113"/>
      <c r="M38" s="100" t="e">
        <f>INDEX('[11]MATRIZ DE CALIFICACIÓN'!$D$4:$H$8,MID($K38,1,1),MID($L38,1,1))</f>
        <v>#VALUE!</v>
      </c>
      <c r="N38" s="117" t="s">
        <v>203</v>
      </c>
      <c r="O38" s="117" t="s">
        <v>204</v>
      </c>
      <c r="P38" s="104" t="s">
        <v>481</v>
      </c>
      <c r="Q38" s="104" t="s">
        <v>472</v>
      </c>
      <c r="R38" s="104" t="s">
        <v>442</v>
      </c>
      <c r="S38" s="96" t="s">
        <v>482</v>
      </c>
      <c r="T38" s="96" t="s">
        <v>483</v>
      </c>
      <c r="U38" s="104" t="s">
        <v>475</v>
      </c>
      <c r="V38" s="96" t="s">
        <v>480</v>
      </c>
      <c r="W38" s="114" t="s">
        <v>212</v>
      </c>
      <c r="X38" s="114" t="s">
        <v>213</v>
      </c>
      <c r="Y38" s="114" t="s">
        <v>214</v>
      </c>
      <c r="Z38" s="113" t="s">
        <v>215</v>
      </c>
      <c r="AA38" s="113" t="s">
        <v>242</v>
      </c>
      <c r="AB38" s="114" t="s">
        <v>217</v>
      </c>
      <c r="AC38" s="117" t="s">
        <v>218</v>
      </c>
      <c r="AD38" s="112"/>
      <c r="AE38" s="112"/>
      <c r="AF38" s="112"/>
      <c r="AG38" s="117"/>
      <c r="AH38" s="117"/>
      <c r="AI38" s="121"/>
      <c r="AJ38" s="121"/>
      <c r="AK38" s="115"/>
      <c r="AL38" s="115"/>
      <c r="AM38" s="115"/>
      <c r="AN38" s="115"/>
      <c r="AO38" s="115"/>
      <c r="AP38" s="115"/>
      <c r="AQ38" s="161"/>
      <c r="AR38" s="155"/>
      <c r="AS38" s="95"/>
      <c r="AT38" s="95"/>
      <c r="AU38" s="95"/>
      <c r="AV38" s="95"/>
      <c r="AW38" s="95"/>
      <c r="AX38" s="126"/>
      <c r="AY38" s="158"/>
    </row>
    <row r="39" spans="1:51" s="91" customFormat="1" ht="45" customHeight="1" x14ac:dyDescent="0.2">
      <c r="A39" s="156" t="s">
        <v>484</v>
      </c>
      <c r="B39" s="156" t="s">
        <v>485</v>
      </c>
      <c r="C39" s="165" t="s">
        <v>486</v>
      </c>
      <c r="D39" s="153" t="s">
        <v>198</v>
      </c>
      <c r="E39" s="95"/>
      <c r="F39" s="95"/>
      <c r="G39" s="99"/>
      <c r="H39" s="165" t="s">
        <v>487</v>
      </c>
      <c r="I39" s="165" t="s">
        <v>488</v>
      </c>
      <c r="J39" s="153" t="s">
        <v>233</v>
      </c>
      <c r="K39" s="153">
        <f>VLOOKUP($J39,'[12]Listas Nuevas'!$L$2:$N$6,2,0)</f>
        <v>3</v>
      </c>
      <c r="L39" s="153" t="s">
        <v>234</v>
      </c>
      <c r="M39" s="159" t="str">
        <f>INDEX('[12]MATRIZ DE CALIFICACIÓN'!$D$4:$H$8,MID($K39,1,1),MID($L39,1,1))</f>
        <v>(15) ZONA DE RIESGO EXTREMA
Reducir, Evitar, Compartir o Transferir el Riesgo</v>
      </c>
      <c r="N39" s="114" t="s">
        <v>203</v>
      </c>
      <c r="O39" s="114" t="s">
        <v>204</v>
      </c>
      <c r="P39" s="99" t="s">
        <v>489</v>
      </c>
      <c r="Q39" s="95" t="s">
        <v>126</v>
      </c>
      <c r="R39" s="95" t="s">
        <v>207</v>
      </c>
      <c r="S39" s="96" t="s">
        <v>490</v>
      </c>
      <c r="T39" s="96" t="s">
        <v>491</v>
      </c>
      <c r="U39" s="96" t="s">
        <v>492</v>
      </c>
      <c r="V39" s="95" t="s">
        <v>493</v>
      </c>
      <c r="W39" s="114" t="s">
        <v>212</v>
      </c>
      <c r="X39" s="114" t="s">
        <v>213</v>
      </c>
      <c r="Y39" s="114" t="s">
        <v>214</v>
      </c>
      <c r="Z39" s="114" t="s">
        <v>215</v>
      </c>
      <c r="AA39" s="114" t="s">
        <v>242</v>
      </c>
      <c r="AB39" s="114" t="s">
        <v>217</v>
      </c>
      <c r="AC39" s="114" t="s">
        <v>218</v>
      </c>
      <c r="AD39" s="114">
        <f>SUM(IF($W39='[12]Evaluación Diseño Control'!$C$2,15)+IF($X39='[12]Evaluación Diseño Control'!$C$3,15)+IF($Y39='[12]Evaluación Diseño Control'!$C$4,15)+IF($Z39='[12]Evaluación Diseño Control'!$C$5,15,IF($Z39='[12]Evaluación Diseño Control'!$D$5,10))+IF($AA39='[12]Evaluación Diseño Control'!$C$6,15)+IF($AB39='[12]Evaluación Diseño Control'!$C$7,15)+IF($AC39='[12]Evaluación Diseño Control'!$C$8,10,IF($AC39='[12]Evaluación Diseño Control'!$D$8,5)))</f>
        <v>100</v>
      </c>
      <c r="AE39" s="114" t="str">
        <f t="shared" si="0"/>
        <v>FUERTE</v>
      </c>
      <c r="AF39" s="114" t="s">
        <v>243</v>
      </c>
      <c r="AG39" s="114" t="str">
        <f>VLOOKUP(CONCATENATE($AE39,$AF39),'[12]Listas Nuevas'!$X$3:$Z$11,2,0)</f>
        <v>FUERTE</v>
      </c>
      <c r="AH39" s="114">
        <f t="shared" si="1"/>
        <v>100</v>
      </c>
      <c r="AI39" s="120" t="str">
        <f>VLOOKUP(CONCATENATE($AE39,$AF39),'[12]Listas Nuevas'!$X$3:$Z$11,3,0)</f>
        <v>No</v>
      </c>
      <c r="AJ39" s="162" t="s">
        <v>243</v>
      </c>
      <c r="AK39" s="153" t="s">
        <v>220</v>
      </c>
      <c r="AL39" s="153">
        <f>IFERROR(VLOOKUP(CONCATENATE(AJ39,AK39),'[12]Listas Nuevas'!$AC$6:$AD$7,2,0),0)</f>
        <v>2</v>
      </c>
      <c r="AM39" s="153" t="s">
        <v>384</v>
      </c>
      <c r="AN39" s="153">
        <f>IFERROR(VLOOKUP(CONCATENATE(AJ39,AM39),'[12]Listas Nuevas'!$AE$6:AI228,2,0),0)</f>
        <v>1</v>
      </c>
      <c r="AO39" s="153" t="s">
        <v>244</v>
      </c>
      <c r="AP39" s="153" t="s">
        <v>234</v>
      </c>
      <c r="AQ39" s="159" t="str">
        <f>INDEX('[12]MATRIZ DE CALIFICACIÓN'!$D$4:$H$8,MID($AO39,1,1),MID($AP39,1,1))</f>
        <v>(5) ZONA DE RIESGO ALTA
Reducir, Evitar, Compartir o Transferir el Riesgo</v>
      </c>
      <c r="AR39" s="153" t="s">
        <v>223</v>
      </c>
      <c r="AS39" s="99"/>
      <c r="AT39" s="99"/>
      <c r="AU39" s="99"/>
      <c r="AV39" s="99"/>
      <c r="AW39" s="110"/>
      <c r="AX39" s="127"/>
      <c r="AY39" s="156" t="s">
        <v>551</v>
      </c>
    </row>
    <row r="40" spans="1:51" s="91" customFormat="1" ht="40.5" customHeight="1" x14ac:dyDescent="0.2">
      <c r="A40" s="157"/>
      <c r="B40" s="157"/>
      <c r="C40" s="166"/>
      <c r="D40" s="154"/>
      <c r="E40" s="95"/>
      <c r="F40" s="95"/>
      <c r="G40" s="99"/>
      <c r="H40" s="166"/>
      <c r="I40" s="166"/>
      <c r="J40" s="154"/>
      <c r="K40" s="154"/>
      <c r="L40" s="154"/>
      <c r="M40" s="160"/>
      <c r="N40" s="114" t="s">
        <v>203</v>
      </c>
      <c r="O40" s="114" t="s">
        <v>204</v>
      </c>
      <c r="P40" s="95" t="s">
        <v>494</v>
      </c>
      <c r="Q40" s="95" t="s">
        <v>495</v>
      </c>
      <c r="R40" s="96" t="s">
        <v>109</v>
      </c>
      <c r="S40" s="96" t="s">
        <v>496</v>
      </c>
      <c r="T40" s="96" t="s">
        <v>497</v>
      </c>
      <c r="U40" s="96" t="s">
        <v>498</v>
      </c>
      <c r="V40" s="95" t="s">
        <v>499</v>
      </c>
      <c r="W40" s="114" t="s">
        <v>212</v>
      </c>
      <c r="X40" s="114" t="s">
        <v>213</v>
      </c>
      <c r="Y40" s="114" t="s">
        <v>214</v>
      </c>
      <c r="Z40" s="114" t="s">
        <v>215</v>
      </c>
      <c r="AA40" s="114" t="s">
        <v>242</v>
      </c>
      <c r="AB40" s="114" t="s">
        <v>217</v>
      </c>
      <c r="AC40" s="114" t="s">
        <v>218</v>
      </c>
      <c r="AD40" s="114">
        <f>SUM(IF($W40='[12]Evaluación Diseño Control'!$C$2,15)+IF($X40='[12]Evaluación Diseño Control'!$C$3,15)+IF($Y40='[12]Evaluación Diseño Control'!$C$4,15)+IF($Z40='[12]Evaluación Diseño Control'!$C$5,15,IF($Z40='[12]Evaluación Diseño Control'!$D$5,10))+IF($AA40='[12]Evaluación Diseño Control'!$C$6,15)+IF($AB40='[12]Evaluación Diseño Control'!$C$7,15)+IF($AC40='[12]Evaluación Diseño Control'!$C$8,10,IF($AC40='[12]Evaluación Diseño Control'!$D$8,5)))</f>
        <v>100</v>
      </c>
      <c r="AE40" s="114" t="str">
        <f t="shared" si="0"/>
        <v>FUERTE</v>
      </c>
      <c r="AF40" s="114" t="s">
        <v>243</v>
      </c>
      <c r="AG40" s="114" t="str">
        <f>VLOOKUP(CONCATENATE($AE40,$AF40),'[12]Listas Nuevas'!$X$3:$Z$11,2,0)</f>
        <v>FUERTE</v>
      </c>
      <c r="AH40" s="114">
        <f t="shared" si="1"/>
        <v>100</v>
      </c>
      <c r="AI40" s="120" t="str">
        <f>VLOOKUP(CONCATENATE($AE40,$AF40),'[12]Listas Nuevas'!$X$3:$Z$11,3,0)</f>
        <v>No</v>
      </c>
      <c r="AJ40" s="163"/>
      <c r="AK40" s="154"/>
      <c r="AL40" s="154"/>
      <c r="AM40" s="154"/>
      <c r="AN40" s="154"/>
      <c r="AO40" s="154"/>
      <c r="AP40" s="154"/>
      <c r="AQ40" s="160"/>
      <c r="AR40" s="154"/>
      <c r="AS40" s="95"/>
      <c r="AT40" s="95"/>
      <c r="AU40" s="95"/>
      <c r="AV40" s="95"/>
      <c r="AW40" s="111"/>
      <c r="AX40" s="126"/>
      <c r="AY40" s="157"/>
    </row>
    <row r="41" spans="1:51" s="91" customFormat="1" ht="22.5" customHeight="1" x14ac:dyDescent="0.2">
      <c r="A41" s="157"/>
      <c r="B41" s="157"/>
      <c r="C41" s="166"/>
      <c r="D41" s="154"/>
      <c r="E41" s="95"/>
      <c r="F41" s="95"/>
      <c r="G41" s="99"/>
      <c r="H41" s="166"/>
      <c r="I41" s="166"/>
      <c r="J41" s="154"/>
      <c r="K41" s="154"/>
      <c r="L41" s="154"/>
      <c r="M41" s="160"/>
      <c r="N41" s="114" t="s">
        <v>203</v>
      </c>
      <c r="O41" s="114" t="s">
        <v>204</v>
      </c>
      <c r="P41" s="99" t="s">
        <v>500</v>
      </c>
      <c r="Q41" s="95" t="s">
        <v>126</v>
      </c>
      <c r="R41" s="95" t="s">
        <v>207</v>
      </c>
      <c r="S41" s="96" t="s">
        <v>501</v>
      </c>
      <c r="T41" s="96" t="s">
        <v>502</v>
      </c>
      <c r="U41" s="96" t="s">
        <v>503</v>
      </c>
      <c r="V41" s="95" t="s">
        <v>504</v>
      </c>
      <c r="W41" s="114" t="s">
        <v>212</v>
      </c>
      <c r="X41" s="114" t="s">
        <v>213</v>
      </c>
      <c r="Y41" s="114" t="s">
        <v>214</v>
      </c>
      <c r="Z41" s="114" t="s">
        <v>215</v>
      </c>
      <c r="AA41" s="114" t="s">
        <v>242</v>
      </c>
      <c r="AB41" s="114" t="s">
        <v>217</v>
      </c>
      <c r="AC41" s="114" t="s">
        <v>218</v>
      </c>
      <c r="AD41" s="114">
        <f>SUM(IF($W41='[12]Evaluación Diseño Control'!$C$2,15)+IF($X41='[12]Evaluación Diseño Control'!$C$3,15)+IF($Y41='[12]Evaluación Diseño Control'!$C$4,15)+IF($Z41='[12]Evaluación Diseño Control'!$C$5,15,IF($Z41='[12]Evaluación Diseño Control'!$D$5,10))+IF($AA41='[12]Evaluación Diseño Control'!$C$6,15)+IF($AB41='[12]Evaluación Diseño Control'!$C$7,15)+IF($AC41='[12]Evaluación Diseño Control'!$C$8,10,IF($AC41='[12]Evaluación Diseño Control'!$D$8,5)))</f>
        <v>100</v>
      </c>
      <c r="AE41" s="114" t="str">
        <f t="shared" si="0"/>
        <v>FUERTE</v>
      </c>
      <c r="AF41" s="114" t="s">
        <v>243</v>
      </c>
      <c r="AG41" s="114" t="str">
        <f>VLOOKUP(CONCATENATE($AE41,$AF41),'[12]Listas Nuevas'!$X$3:$Z$11,2,0)</f>
        <v>FUERTE</v>
      </c>
      <c r="AH41" s="114">
        <f t="shared" si="1"/>
        <v>100</v>
      </c>
      <c r="AI41" s="120" t="str">
        <f>VLOOKUP(CONCATENATE($AE41,$AF41),'[12]Listas Nuevas'!$X$3:$Z$11,3,0)</f>
        <v>No</v>
      </c>
      <c r="AJ41" s="163"/>
      <c r="AK41" s="154"/>
      <c r="AL41" s="154"/>
      <c r="AM41" s="154"/>
      <c r="AN41" s="154"/>
      <c r="AO41" s="154"/>
      <c r="AP41" s="154"/>
      <c r="AQ41" s="160"/>
      <c r="AR41" s="154"/>
      <c r="AS41" s="95"/>
      <c r="AT41" s="95"/>
      <c r="AU41" s="95"/>
      <c r="AV41" s="95"/>
      <c r="AW41" s="111"/>
      <c r="AX41" s="126"/>
      <c r="AY41" s="157"/>
    </row>
    <row r="42" spans="1:51" s="91" customFormat="1" ht="32.25" customHeight="1" x14ac:dyDescent="0.2">
      <c r="A42" s="157"/>
      <c r="B42" s="157"/>
      <c r="C42" s="166"/>
      <c r="D42" s="154"/>
      <c r="E42" s="95"/>
      <c r="F42" s="95"/>
      <c r="G42" s="99"/>
      <c r="H42" s="166"/>
      <c r="I42" s="166"/>
      <c r="J42" s="154"/>
      <c r="K42" s="154"/>
      <c r="L42" s="154"/>
      <c r="M42" s="160"/>
      <c r="N42" s="114" t="s">
        <v>203</v>
      </c>
      <c r="O42" s="114" t="s">
        <v>204</v>
      </c>
      <c r="P42" s="99" t="s">
        <v>505</v>
      </c>
      <c r="Q42" s="95" t="s">
        <v>506</v>
      </c>
      <c r="R42" s="95" t="s">
        <v>207</v>
      </c>
      <c r="S42" s="96" t="s">
        <v>507</v>
      </c>
      <c r="T42" s="96" t="s">
        <v>508</v>
      </c>
      <c r="U42" s="96" t="s">
        <v>509</v>
      </c>
      <c r="V42" s="95" t="s">
        <v>510</v>
      </c>
      <c r="W42" s="114" t="s">
        <v>212</v>
      </c>
      <c r="X42" s="114" t="s">
        <v>213</v>
      </c>
      <c r="Y42" s="114" t="s">
        <v>214</v>
      </c>
      <c r="Z42" s="114" t="s">
        <v>215</v>
      </c>
      <c r="AA42" s="114" t="s">
        <v>242</v>
      </c>
      <c r="AB42" s="114" t="s">
        <v>217</v>
      </c>
      <c r="AC42" s="114" t="s">
        <v>218</v>
      </c>
      <c r="AD42" s="114">
        <f>SUM(IF($W42='[12]Evaluación Diseño Control'!$C$2,15)+IF($X42='[12]Evaluación Diseño Control'!$C$3,15)+IF($Y42='[12]Evaluación Diseño Control'!$C$4,15)+IF($Z42='[12]Evaluación Diseño Control'!$C$5,15,IF($Z42='[12]Evaluación Diseño Control'!$D$5,10))+IF($AA42='[12]Evaluación Diseño Control'!$C$6,15)+IF($AB42='[12]Evaluación Diseño Control'!$C$7,15)+IF($AC42='[12]Evaluación Diseño Control'!$C$8,10,IF($AC42='[12]Evaluación Diseño Control'!$D$8,5)))</f>
        <v>100</v>
      </c>
      <c r="AE42" s="114" t="str">
        <f t="shared" si="0"/>
        <v>FUERTE</v>
      </c>
      <c r="AF42" s="114" t="s">
        <v>243</v>
      </c>
      <c r="AG42" s="114" t="str">
        <f>VLOOKUP(CONCATENATE($AE42,$AF42),'[12]Listas Nuevas'!$X$3:$Z$11,2,0)</f>
        <v>FUERTE</v>
      </c>
      <c r="AH42" s="114">
        <f t="shared" si="1"/>
        <v>100</v>
      </c>
      <c r="AI42" s="120" t="str">
        <f>VLOOKUP(CONCATENATE($AE42,$AF42),'[12]Listas Nuevas'!$X$3:$Z$11,3,0)</f>
        <v>No</v>
      </c>
      <c r="AJ42" s="163"/>
      <c r="AK42" s="154"/>
      <c r="AL42" s="154"/>
      <c r="AM42" s="154"/>
      <c r="AN42" s="154"/>
      <c r="AO42" s="154"/>
      <c r="AP42" s="154"/>
      <c r="AQ42" s="160"/>
      <c r="AR42" s="154"/>
      <c r="AS42" s="95"/>
      <c r="AT42" s="95"/>
      <c r="AU42" s="95"/>
      <c r="AV42" s="95"/>
      <c r="AW42" s="111"/>
      <c r="AX42" s="126"/>
      <c r="AY42" s="157"/>
    </row>
    <row r="43" spans="1:51" s="91" customFormat="1" ht="33.75" customHeight="1" x14ac:dyDescent="0.2">
      <c r="A43" s="157"/>
      <c r="B43" s="157"/>
      <c r="C43" s="166"/>
      <c r="D43" s="154"/>
      <c r="E43" s="95"/>
      <c r="F43" s="95"/>
      <c r="G43" s="99"/>
      <c r="H43" s="166"/>
      <c r="I43" s="166"/>
      <c r="J43" s="154"/>
      <c r="K43" s="154"/>
      <c r="L43" s="154"/>
      <c r="M43" s="160"/>
      <c r="N43" s="114" t="s">
        <v>203</v>
      </c>
      <c r="O43" s="114" t="s">
        <v>204</v>
      </c>
      <c r="P43" s="99" t="s">
        <v>511</v>
      </c>
      <c r="Q43" s="95" t="s">
        <v>512</v>
      </c>
      <c r="R43" s="95" t="s">
        <v>207</v>
      </c>
      <c r="S43" s="96" t="s">
        <v>513</v>
      </c>
      <c r="T43" s="96" t="s">
        <v>514</v>
      </c>
      <c r="U43" s="96" t="s">
        <v>515</v>
      </c>
      <c r="V43" s="95" t="s">
        <v>516</v>
      </c>
      <c r="W43" s="114" t="s">
        <v>212</v>
      </c>
      <c r="X43" s="114" t="s">
        <v>213</v>
      </c>
      <c r="Y43" s="114" t="s">
        <v>214</v>
      </c>
      <c r="Z43" s="114" t="s">
        <v>215</v>
      </c>
      <c r="AA43" s="114" t="s">
        <v>242</v>
      </c>
      <c r="AB43" s="114" t="s">
        <v>217</v>
      </c>
      <c r="AC43" s="114" t="s">
        <v>218</v>
      </c>
      <c r="AD43" s="114">
        <f>SUM(IF($W43='[12]Evaluación Diseño Control'!$C$2,15)+IF($X43='[12]Evaluación Diseño Control'!$C$3,15)+IF($Y43='[12]Evaluación Diseño Control'!$C$4,15)+IF($Z43='[12]Evaluación Diseño Control'!$C$5,15,IF($Z43='[12]Evaluación Diseño Control'!$D$5,10))+IF($AA43='[12]Evaluación Diseño Control'!$C$6,15)+IF($AB43='[12]Evaluación Diseño Control'!$C$7,15)+IF($AC43='[12]Evaluación Diseño Control'!$C$8,10,IF($AC43='[12]Evaluación Diseño Control'!$D$8,5)))</f>
        <v>100</v>
      </c>
      <c r="AE43" s="114" t="str">
        <f t="shared" si="0"/>
        <v>FUERTE</v>
      </c>
      <c r="AF43" s="114" t="s">
        <v>243</v>
      </c>
      <c r="AG43" s="114" t="str">
        <f>VLOOKUP(CONCATENATE($AE43,$AF43),'[12]Listas Nuevas'!$X$3:$Z$11,2,0)</f>
        <v>FUERTE</v>
      </c>
      <c r="AH43" s="114">
        <f t="shared" si="1"/>
        <v>100</v>
      </c>
      <c r="AI43" s="120" t="str">
        <f>VLOOKUP(CONCATENATE($AE43,$AF43),'[12]Listas Nuevas'!$X$3:$Z$11,3,0)</f>
        <v>No</v>
      </c>
      <c r="AJ43" s="163"/>
      <c r="AK43" s="154"/>
      <c r="AL43" s="154"/>
      <c r="AM43" s="154"/>
      <c r="AN43" s="154"/>
      <c r="AO43" s="154"/>
      <c r="AP43" s="154"/>
      <c r="AQ43" s="160"/>
      <c r="AR43" s="154"/>
      <c r="AS43" s="95"/>
      <c r="AT43" s="95"/>
      <c r="AU43" s="95"/>
      <c r="AV43" s="95"/>
      <c r="AW43" s="111"/>
      <c r="AX43" s="126"/>
      <c r="AY43" s="157"/>
    </row>
    <row r="44" spans="1:51" s="91" customFormat="1" ht="45" x14ac:dyDescent="0.2">
      <c r="A44" s="158"/>
      <c r="B44" s="158"/>
      <c r="C44" s="167"/>
      <c r="D44" s="155"/>
      <c r="E44" s="95"/>
      <c r="F44" s="95"/>
      <c r="G44" s="99"/>
      <c r="H44" s="167"/>
      <c r="I44" s="167"/>
      <c r="J44" s="155"/>
      <c r="K44" s="155"/>
      <c r="L44" s="155"/>
      <c r="M44" s="161"/>
      <c r="N44" s="114" t="s">
        <v>203</v>
      </c>
      <c r="O44" s="114" t="s">
        <v>204</v>
      </c>
      <c r="P44" s="99" t="s">
        <v>517</v>
      </c>
      <c r="Q44" s="95" t="s">
        <v>126</v>
      </c>
      <c r="R44" s="95" t="s">
        <v>453</v>
      </c>
      <c r="S44" s="96" t="s">
        <v>518</v>
      </c>
      <c r="T44" s="96" t="s">
        <v>519</v>
      </c>
      <c r="U44" s="96" t="s">
        <v>509</v>
      </c>
      <c r="V44" s="95" t="s">
        <v>520</v>
      </c>
      <c r="W44" s="114" t="s">
        <v>212</v>
      </c>
      <c r="X44" s="114" t="s">
        <v>213</v>
      </c>
      <c r="Y44" s="114" t="s">
        <v>214</v>
      </c>
      <c r="Z44" s="114" t="s">
        <v>215</v>
      </c>
      <c r="AA44" s="114" t="s">
        <v>242</v>
      </c>
      <c r="AB44" s="114" t="s">
        <v>217</v>
      </c>
      <c r="AC44" s="114" t="s">
        <v>218</v>
      </c>
      <c r="AD44" s="114">
        <f>SUM(IF($W44='[12]Evaluación Diseño Control'!$C$2,15)+IF($X44='[12]Evaluación Diseño Control'!$C$3,15)+IF($Y44='[12]Evaluación Diseño Control'!$C$4,15)+IF($Z44='[12]Evaluación Diseño Control'!$C$5,15,IF($Z44='[12]Evaluación Diseño Control'!$D$5,10))+IF($AA44='[12]Evaluación Diseño Control'!$C$6,15)+IF($AB44='[12]Evaluación Diseño Control'!$C$7,15)+IF($AC44='[12]Evaluación Diseño Control'!$C$8,10,IF($AC44='[12]Evaluación Diseño Control'!$D$8,5)))</f>
        <v>100</v>
      </c>
      <c r="AE44" s="114" t="str">
        <f t="shared" si="0"/>
        <v>FUERTE</v>
      </c>
      <c r="AF44" s="114" t="s">
        <v>243</v>
      </c>
      <c r="AG44" s="114" t="str">
        <f>VLOOKUP(CONCATENATE($AE44,$AF44),'[12]Listas Nuevas'!$X$3:$Z$11,2,0)</f>
        <v>FUERTE</v>
      </c>
      <c r="AH44" s="114">
        <f t="shared" si="1"/>
        <v>100</v>
      </c>
      <c r="AI44" s="120" t="str">
        <f>VLOOKUP(CONCATENATE($AE44,$AF44),'[12]Listas Nuevas'!$X$3:$Z$11,3,0)</f>
        <v>No</v>
      </c>
      <c r="AJ44" s="164"/>
      <c r="AK44" s="155"/>
      <c r="AL44" s="155"/>
      <c r="AM44" s="155"/>
      <c r="AN44" s="155"/>
      <c r="AO44" s="155"/>
      <c r="AP44" s="155"/>
      <c r="AQ44" s="161"/>
      <c r="AR44" s="155"/>
      <c r="AS44" s="95"/>
      <c r="AT44" s="95"/>
      <c r="AU44" s="95"/>
      <c r="AV44" s="95"/>
      <c r="AW44" s="111"/>
      <c r="AX44" s="126"/>
      <c r="AY44" s="158"/>
    </row>
    <row r="45" spans="1:51" s="91" customFormat="1" ht="34.5" customHeight="1" x14ac:dyDescent="0.2">
      <c r="A45" s="156" t="s">
        <v>484</v>
      </c>
      <c r="B45" s="156" t="s">
        <v>521</v>
      </c>
      <c r="C45" s="156" t="s">
        <v>522</v>
      </c>
      <c r="D45" s="153" t="s">
        <v>198</v>
      </c>
      <c r="E45" s="95"/>
      <c r="F45" s="95"/>
      <c r="G45" s="99"/>
      <c r="H45" s="156" t="s">
        <v>523</v>
      </c>
      <c r="I45" s="156" t="s">
        <v>488</v>
      </c>
      <c r="J45" s="153" t="s">
        <v>417</v>
      </c>
      <c r="K45" s="153">
        <f>VLOOKUP($J45,'[12]Listas Nuevas'!$L$2:$N$6,2,0)</f>
        <v>2</v>
      </c>
      <c r="L45" s="153" t="s">
        <v>234</v>
      </c>
      <c r="M45" s="159" t="str">
        <f>INDEX('[12]MATRIZ DE CALIFICACIÓN'!$D$4:$H$8,MID($K45,1,1),MID($L45,1,1))</f>
        <v>(10) ZONA DE RIESGO EXTREMA
Reducir, Evitar, Compartir o Transferir el Riesgo</v>
      </c>
      <c r="N45" s="114" t="s">
        <v>203</v>
      </c>
      <c r="O45" s="114" t="s">
        <v>204</v>
      </c>
      <c r="P45" s="99" t="s">
        <v>505</v>
      </c>
      <c r="Q45" s="95" t="s">
        <v>506</v>
      </c>
      <c r="R45" s="95" t="s">
        <v>207</v>
      </c>
      <c r="S45" s="96" t="s">
        <v>507</v>
      </c>
      <c r="T45" s="96" t="s">
        <v>508</v>
      </c>
      <c r="U45" s="96" t="s">
        <v>509</v>
      </c>
      <c r="V45" s="95" t="s">
        <v>510</v>
      </c>
      <c r="W45" s="114" t="s">
        <v>212</v>
      </c>
      <c r="X45" s="114" t="s">
        <v>213</v>
      </c>
      <c r="Y45" s="114" t="s">
        <v>214</v>
      </c>
      <c r="Z45" s="114" t="s">
        <v>215</v>
      </c>
      <c r="AA45" s="114" t="s">
        <v>242</v>
      </c>
      <c r="AB45" s="114" t="s">
        <v>217</v>
      </c>
      <c r="AC45" s="114" t="s">
        <v>218</v>
      </c>
      <c r="AD45" s="114">
        <f>SUM(IF($W45='[12]Evaluación Diseño Control'!$C$2,15)+IF($X45='[12]Evaluación Diseño Control'!$C$3,15)+IF($Y45='[12]Evaluación Diseño Control'!$C$4,15)+IF($Z45='[12]Evaluación Diseño Control'!$C$5,15,IF($Z45='[12]Evaluación Diseño Control'!$D$5,10))+IF($AA45='[12]Evaluación Diseño Control'!$C$6,15)+IF($AB45='[12]Evaluación Diseño Control'!$C$7,15)+IF($AC45='[12]Evaluación Diseño Control'!$C$8,10,IF($AC45='[12]Evaluación Diseño Control'!$D$8,5)))</f>
        <v>100</v>
      </c>
      <c r="AE45" s="114" t="str">
        <f t="shared" si="0"/>
        <v>FUERTE</v>
      </c>
      <c r="AF45" s="114" t="s">
        <v>243</v>
      </c>
      <c r="AG45" s="114" t="str">
        <f>VLOOKUP(CONCATENATE($AE45,$AF45),'[12]Listas Nuevas'!$X$3:$Z$11,2,0)</f>
        <v>FUERTE</v>
      </c>
      <c r="AH45" s="114">
        <f t="shared" si="1"/>
        <v>100</v>
      </c>
      <c r="AI45" s="120" t="str">
        <f>VLOOKUP(CONCATENATE($AE45,$AF45),'[12]Listas Nuevas'!$X$3:$Z$11,3,0)</f>
        <v>No</v>
      </c>
      <c r="AJ45" s="162" t="s">
        <v>243</v>
      </c>
      <c r="AK45" s="153" t="s">
        <v>220</v>
      </c>
      <c r="AL45" s="153">
        <f>IFERROR(VLOOKUP(CONCATENATE(AJ45,AK45),'[12]Listas Nuevas'!$AC$6:$AD$7,2,0),0)</f>
        <v>2</v>
      </c>
      <c r="AM45" s="153" t="s">
        <v>384</v>
      </c>
      <c r="AN45" s="153">
        <f>IFERROR(VLOOKUP(CONCATENATE(AJ45,AM45),'[12]Listas Nuevas'!$AE$6:AI234,2,0),0)</f>
        <v>1</v>
      </c>
      <c r="AO45" s="153" t="s">
        <v>244</v>
      </c>
      <c r="AP45" s="153" t="s">
        <v>234</v>
      </c>
      <c r="AQ45" s="159" t="str">
        <f>INDEX('[12]MATRIZ DE CALIFICACIÓN'!$D$4:$H$8,MID($AO45,1,1),MID($AP45,1,1))</f>
        <v>(5) ZONA DE RIESGO ALTA
Reducir, Evitar, Compartir o Transferir el Riesgo</v>
      </c>
      <c r="AR45" s="153" t="s">
        <v>223</v>
      </c>
      <c r="AS45" s="95"/>
      <c r="AT45" s="95"/>
      <c r="AU45" s="95"/>
      <c r="AV45" s="95"/>
      <c r="AW45" s="111"/>
      <c r="AX45" s="126"/>
      <c r="AY45" s="156" t="s">
        <v>551</v>
      </c>
    </row>
    <row r="46" spans="1:51" s="91" customFormat="1" ht="34.5" customHeight="1" x14ac:dyDescent="0.2">
      <c r="A46" s="157"/>
      <c r="B46" s="157"/>
      <c r="C46" s="157"/>
      <c r="D46" s="154"/>
      <c r="E46" s="95"/>
      <c r="F46" s="95"/>
      <c r="G46" s="99"/>
      <c r="H46" s="157"/>
      <c r="I46" s="157"/>
      <c r="J46" s="154"/>
      <c r="K46" s="154"/>
      <c r="L46" s="154"/>
      <c r="M46" s="160"/>
      <c r="N46" s="114" t="s">
        <v>203</v>
      </c>
      <c r="O46" s="114" t="s">
        <v>204</v>
      </c>
      <c r="P46" s="95" t="s">
        <v>524</v>
      </c>
      <c r="Q46" s="95" t="s">
        <v>126</v>
      </c>
      <c r="R46" s="95" t="s">
        <v>207</v>
      </c>
      <c r="S46" s="96" t="s">
        <v>525</v>
      </c>
      <c r="T46" s="96" t="s">
        <v>526</v>
      </c>
      <c r="U46" s="96" t="s">
        <v>527</v>
      </c>
      <c r="V46" s="95" t="s">
        <v>528</v>
      </c>
      <c r="W46" s="114" t="s">
        <v>212</v>
      </c>
      <c r="X46" s="114" t="s">
        <v>213</v>
      </c>
      <c r="Y46" s="114" t="s">
        <v>214</v>
      </c>
      <c r="Z46" s="114" t="s">
        <v>215</v>
      </c>
      <c r="AA46" s="114" t="s">
        <v>242</v>
      </c>
      <c r="AB46" s="114" t="s">
        <v>217</v>
      </c>
      <c r="AC46" s="114" t="s">
        <v>218</v>
      </c>
      <c r="AD46" s="114">
        <f>SUM(IF($W46='[12]Evaluación Diseño Control'!$C$2,15)+IF($X46='[12]Evaluación Diseño Control'!$C$3,15)+IF($Y46='[12]Evaluación Diseño Control'!$C$4,15)+IF($Z46='[12]Evaluación Diseño Control'!$C$5,15,IF($Z46='[12]Evaluación Diseño Control'!$D$5,10))+IF($AA46='[12]Evaluación Diseño Control'!$C$6,15)+IF($AB46='[12]Evaluación Diseño Control'!$C$7,15)+IF($AC46='[12]Evaluación Diseño Control'!$C$8,10,IF($AC46='[12]Evaluación Diseño Control'!$D$8,5)))</f>
        <v>100</v>
      </c>
      <c r="AE46" s="114" t="str">
        <f t="shared" si="0"/>
        <v>FUERTE</v>
      </c>
      <c r="AF46" s="114" t="s">
        <v>243</v>
      </c>
      <c r="AG46" s="114" t="str">
        <f>VLOOKUP(CONCATENATE($AE46,$AF46),'[12]Listas Nuevas'!$X$3:$Z$11,2,0)</f>
        <v>FUERTE</v>
      </c>
      <c r="AH46" s="114">
        <f t="shared" si="1"/>
        <v>100</v>
      </c>
      <c r="AI46" s="120" t="str">
        <f>VLOOKUP(CONCATENATE($AE46,$AF46),'[12]Listas Nuevas'!$X$3:$Z$11,3,0)</f>
        <v>No</v>
      </c>
      <c r="AJ46" s="163"/>
      <c r="AK46" s="154"/>
      <c r="AL46" s="154"/>
      <c r="AM46" s="154"/>
      <c r="AN46" s="154"/>
      <c r="AO46" s="154"/>
      <c r="AP46" s="154"/>
      <c r="AQ46" s="160"/>
      <c r="AR46" s="154"/>
      <c r="AS46" s="95"/>
      <c r="AT46" s="95"/>
      <c r="AU46" s="95"/>
      <c r="AV46" s="95"/>
      <c r="AW46" s="111"/>
      <c r="AX46" s="126"/>
      <c r="AY46" s="157"/>
    </row>
    <row r="47" spans="1:51" s="91" customFormat="1" ht="34.5" customHeight="1" x14ac:dyDescent="0.2">
      <c r="A47" s="157"/>
      <c r="B47" s="157"/>
      <c r="C47" s="157"/>
      <c r="D47" s="154"/>
      <c r="E47" s="95"/>
      <c r="F47" s="95"/>
      <c r="G47" s="99"/>
      <c r="H47" s="157"/>
      <c r="I47" s="157"/>
      <c r="J47" s="154"/>
      <c r="K47" s="154"/>
      <c r="L47" s="154"/>
      <c r="M47" s="160"/>
      <c r="N47" s="114" t="s">
        <v>203</v>
      </c>
      <c r="O47" s="114" t="s">
        <v>204</v>
      </c>
      <c r="P47" s="95" t="s">
        <v>529</v>
      </c>
      <c r="Q47" s="95" t="s">
        <v>530</v>
      </c>
      <c r="R47" s="95" t="s">
        <v>207</v>
      </c>
      <c r="S47" s="96" t="s">
        <v>531</v>
      </c>
      <c r="T47" s="96" t="s">
        <v>532</v>
      </c>
      <c r="U47" s="96" t="s">
        <v>533</v>
      </c>
      <c r="V47" s="95" t="s">
        <v>534</v>
      </c>
      <c r="W47" s="114" t="s">
        <v>212</v>
      </c>
      <c r="X47" s="114" t="s">
        <v>213</v>
      </c>
      <c r="Y47" s="114" t="s">
        <v>214</v>
      </c>
      <c r="Z47" s="114" t="s">
        <v>215</v>
      </c>
      <c r="AA47" s="114" t="s">
        <v>242</v>
      </c>
      <c r="AB47" s="114" t="s">
        <v>217</v>
      </c>
      <c r="AC47" s="114" t="s">
        <v>218</v>
      </c>
      <c r="AD47" s="114">
        <f>SUM(IF($W47='[12]Evaluación Diseño Control'!$C$2,15)+IF($X47='[12]Evaluación Diseño Control'!$C$3,15)+IF($Y47='[12]Evaluación Diseño Control'!$C$4,15)+IF($Z47='[12]Evaluación Diseño Control'!$C$5,15,IF($Z47='[12]Evaluación Diseño Control'!$D$5,10))+IF($AA47='[12]Evaluación Diseño Control'!$C$6,15)+IF($AB47='[12]Evaluación Diseño Control'!$C$7,15)+IF($AC47='[12]Evaluación Diseño Control'!$C$8,10,IF($AC47='[12]Evaluación Diseño Control'!$D$8,5)))</f>
        <v>100</v>
      </c>
      <c r="AE47" s="114" t="str">
        <f t="shared" si="0"/>
        <v>FUERTE</v>
      </c>
      <c r="AF47" s="114" t="s">
        <v>243</v>
      </c>
      <c r="AG47" s="114" t="str">
        <f>VLOOKUP(CONCATENATE($AE47,$AF47),'[12]Listas Nuevas'!$X$3:$Z$11,2,0)</f>
        <v>FUERTE</v>
      </c>
      <c r="AH47" s="114">
        <f t="shared" si="1"/>
        <v>100</v>
      </c>
      <c r="AI47" s="120" t="str">
        <f>VLOOKUP(CONCATENATE($AE47,$AF47),'[12]Listas Nuevas'!$X$3:$Z$11,3,0)</f>
        <v>No</v>
      </c>
      <c r="AJ47" s="163"/>
      <c r="AK47" s="154"/>
      <c r="AL47" s="154"/>
      <c r="AM47" s="154"/>
      <c r="AN47" s="154"/>
      <c r="AO47" s="154"/>
      <c r="AP47" s="154"/>
      <c r="AQ47" s="160"/>
      <c r="AR47" s="154"/>
      <c r="AS47" s="95"/>
      <c r="AT47" s="95"/>
      <c r="AU47" s="95"/>
      <c r="AV47" s="95"/>
      <c r="AW47" s="111"/>
      <c r="AX47" s="126"/>
      <c r="AY47" s="157"/>
    </row>
    <row r="48" spans="1:51" s="91" customFormat="1" ht="34.5" customHeight="1" x14ac:dyDescent="0.2">
      <c r="A48" s="158"/>
      <c r="B48" s="158"/>
      <c r="C48" s="158"/>
      <c r="D48" s="155"/>
      <c r="E48" s="95"/>
      <c r="F48" s="95"/>
      <c r="G48" s="99"/>
      <c r="H48" s="158"/>
      <c r="I48" s="158"/>
      <c r="J48" s="155"/>
      <c r="K48" s="155"/>
      <c r="L48" s="155"/>
      <c r="M48" s="161"/>
      <c r="N48" s="114" t="s">
        <v>203</v>
      </c>
      <c r="O48" s="114" t="s">
        <v>204</v>
      </c>
      <c r="P48" s="95" t="s">
        <v>535</v>
      </c>
      <c r="Q48" s="95" t="s">
        <v>530</v>
      </c>
      <c r="R48" s="95" t="s">
        <v>207</v>
      </c>
      <c r="S48" s="96" t="s">
        <v>536</v>
      </c>
      <c r="T48" s="104" t="s">
        <v>537</v>
      </c>
      <c r="U48" s="96" t="s">
        <v>538</v>
      </c>
      <c r="V48" s="95" t="s">
        <v>539</v>
      </c>
      <c r="W48" s="114" t="s">
        <v>212</v>
      </c>
      <c r="X48" s="114" t="s">
        <v>213</v>
      </c>
      <c r="Y48" s="114" t="s">
        <v>214</v>
      </c>
      <c r="Z48" s="114" t="s">
        <v>215</v>
      </c>
      <c r="AA48" s="114" t="s">
        <v>242</v>
      </c>
      <c r="AB48" s="114" t="s">
        <v>217</v>
      </c>
      <c r="AC48" s="114" t="s">
        <v>218</v>
      </c>
      <c r="AD48" s="114">
        <f>SUM(IF($W48='[12]Evaluación Diseño Control'!$C$2,15)+IF($X48='[12]Evaluación Diseño Control'!$C$3,15)+IF($Y48='[12]Evaluación Diseño Control'!$C$4,15)+IF($Z48='[12]Evaluación Diseño Control'!$C$5,15,IF($Z48='[12]Evaluación Diseño Control'!$D$5,10))+IF($AA48='[12]Evaluación Diseño Control'!$C$6,15)+IF($AB48='[12]Evaluación Diseño Control'!$C$7,15)+IF($AC48='[12]Evaluación Diseño Control'!$C$8,10,IF($AC48='[12]Evaluación Diseño Control'!$D$8,5)))</f>
        <v>100</v>
      </c>
      <c r="AE48" s="114" t="str">
        <f t="shared" si="0"/>
        <v>FUERTE</v>
      </c>
      <c r="AF48" s="114" t="s">
        <v>243</v>
      </c>
      <c r="AG48" s="114" t="str">
        <f>VLOOKUP(CONCATENATE($AE48,$AF48),'[12]Listas Nuevas'!$X$3:$Z$11,2,0)</f>
        <v>FUERTE</v>
      </c>
      <c r="AH48" s="114">
        <f t="shared" si="1"/>
        <v>100</v>
      </c>
      <c r="AI48" s="120" t="str">
        <f>VLOOKUP(CONCATENATE($AE48,$AF48),'[12]Listas Nuevas'!$X$3:$Z$11,3,0)</f>
        <v>No</v>
      </c>
      <c r="AJ48" s="164"/>
      <c r="AK48" s="155"/>
      <c r="AL48" s="155"/>
      <c r="AM48" s="155"/>
      <c r="AN48" s="155"/>
      <c r="AO48" s="155"/>
      <c r="AP48" s="155"/>
      <c r="AQ48" s="161"/>
      <c r="AR48" s="155"/>
      <c r="AS48" s="95"/>
      <c r="AT48" s="95"/>
      <c r="AU48" s="95"/>
      <c r="AV48" s="95"/>
      <c r="AW48" s="111"/>
      <c r="AX48" s="126"/>
      <c r="AY48" s="158"/>
    </row>
    <row r="49" spans="1:15" ht="11.25" customHeight="1" x14ac:dyDescent="0.2">
      <c r="N49" s="124"/>
      <c r="O49" s="124"/>
    </row>
    <row r="50" spans="1:15" ht="12" customHeight="1" x14ac:dyDescent="0.2">
      <c r="A50" s="204" t="s">
        <v>571</v>
      </c>
      <c r="B50" s="204"/>
      <c r="C50" s="204"/>
      <c r="D50" s="204"/>
    </row>
  </sheetData>
  <dataConsolidate/>
  <mergeCells count="266">
    <mergeCell ref="E3:I3"/>
    <mergeCell ref="J3:M3"/>
    <mergeCell ref="N3:V3"/>
    <mergeCell ref="W3:X3"/>
    <mergeCell ref="A50:D50"/>
    <mergeCell ref="N2:V2"/>
    <mergeCell ref="W2:AJ2"/>
    <mergeCell ref="AK2:AQ2"/>
    <mergeCell ref="AO3:AQ3"/>
    <mergeCell ref="D8:D10"/>
    <mergeCell ref="H8:H10"/>
    <mergeCell ref="I8:I10"/>
    <mergeCell ref="J8:J10"/>
    <mergeCell ref="K8:K10"/>
    <mergeCell ref="L8:L10"/>
    <mergeCell ref="A2:A3"/>
    <mergeCell ref="B2:D2"/>
    <mergeCell ref="E2:M2"/>
    <mergeCell ref="A11:A12"/>
    <mergeCell ref="B11:B12"/>
    <mergeCell ref="C11:C12"/>
    <mergeCell ref="D11:D12"/>
    <mergeCell ref="H11:H12"/>
    <mergeCell ref="I11:I12"/>
    <mergeCell ref="AY36:AY38"/>
    <mergeCell ref="AY39:AY44"/>
    <mergeCell ref="AY45:AY48"/>
    <mergeCell ref="A1:AY1"/>
    <mergeCell ref="AQ36:AQ38"/>
    <mergeCell ref="AQ32:AQ35"/>
    <mergeCell ref="AR36:AR38"/>
    <mergeCell ref="AR32:AR35"/>
    <mergeCell ref="AY2:AY4"/>
    <mergeCell ref="AY8:AY10"/>
    <mergeCell ref="AY11:AY12"/>
    <mergeCell ref="AY14:AY15"/>
    <mergeCell ref="AY18:AY20"/>
    <mergeCell ref="AY21:AY22"/>
    <mergeCell ref="AY23:AY24"/>
    <mergeCell ref="AY25:AY27"/>
    <mergeCell ref="AY28:AY30"/>
    <mergeCell ref="AY32:AY35"/>
    <mergeCell ref="AR2:AX2"/>
    <mergeCell ref="B3:D3"/>
    <mergeCell ref="AR3:AX3"/>
    <mergeCell ref="A8:A10"/>
    <mergeCell ref="B8:B10"/>
    <mergeCell ref="C8:C10"/>
    <mergeCell ref="AU8:AU10"/>
    <mergeCell ref="AV8:AV10"/>
    <mergeCell ref="AW8:AW10"/>
    <mergeCell ref="AX8:AX10"/>
    <mergeCell ref="AR8:AR10"/>
    <mergeCell ref="AS8:AS10"/>
    <mergeCell ref="AT8:AT10"/>
    <mergeCell ref="AD3:AE3"/>
    <mergeCell ref="AG3:AH3"/>
    <mergeCell ref="AK3:AL3"/>
    <mergeCell ref="AM3:AN3"/>
    <mergeCell ref="AO8:AO10"/>
    <mergeCell ref="AP8:AP10"/>
    <mergeCell ref="AQ8:AQ10"/>
    <mergeCell ref="M8:M10"/>
    <mergeCell ref="AJ8:AJ10"/>
    <mergeCell ref="AK8:AK10"/>
    <mergeCell ref="AL8:AL10"/>
    <mergeCell ref="AM8:AM10"/>
    <mergeCell ref="AN8:AN10"/>
    <mergeCell ref="A14:A15"/>
    <mergeCell ref="B14:B15"/>
    <mergeCell ref="C14:C15"/>
    <mergeCell ref="D14:D15"/>
    <mergeCell ref="H14:H15"/>
    <mergeCell ref="I14:I15"/>
    <mergeCell ref="J14:J15"/>
    <mergeCell ref="K14:K15"/>
    <mergeCell ref="L14:L15"/>
    <mergeCell ref="M14:M15"/>
    <mergeCell ref="AJ14:AJ15"/>
    <mergeCell ref="AK14:AK15"/>
    <mergeCell ref="AL14:AL15"/>
    <mergeCell ref="AM14:AM15"/>
    <mergeCell ref="AN14:AN15"/>
    <mergeCell ref="AP11:AP12"/>
    <mergeCell ref="AQ11:AQ12"/>
    <mergeCell ref="AJ11:AJ12"/>
    <mergeCell ref="AK11:AK12"/>
    <mergeCell ref="AL11:AL12"/>
    <mergeCell ref="AM11:AM12"/>
    <mergeCell ref="AN11:AN12"/>
    <mergeCell ref="AO11:AO12"/>
    <mergeCell ref="J11:J12"/>
    <mergeCell ref="K11:K12"/>
    <mergeCell ref="L11:L12"/>
    <mergeCell ref="M11:M12"/>
    <mergeCell ref="N11:N12"/>
    <mergeCell ref="O11:O12"/>
    <mergeCell ref="AV11:AV12"/>
    <mergeCell ref="AW11:AW12"/>
    <mergeCell ref="AX11:AX12"/>
    <mergeCell ref="AR11:AR12"/>
    <mergeCell ref="AS11:AS12"/>
    <mergeCell ref="AT11:AT12"/>
    <mergeCell ref="AU11:AU12"/>
    <mergeCell ref="AS14:AS15"/>
    <mergeCell ref="AT14:AT15"/>
    <mergeCell ref="AU14:AU15"/>
    <mergeCell ref="AV14:AV15"/>
    <mergeCell ref="AW14:AW15"/>
    <mergeCell ref="AX14:AX15"/>
    <mergeCell ref="AO14:AO15"/>
    <mergeCell ref="AP14:AP15"/>
    <mergeCell ref="AQ14:AQ15"/>
    <mergeCell ref="AR14:AR15"/>
    <mergeCell ref="L18:L20"/>
    <mergeCell ref="M18:M20"/>
    <mergeCell ref="AJ18:AJ20"/>
    <mergeCell ref="AK18:AK20"/>
    <mergeCell ref="A18:A20"/>
    <mergeCell ref="B18:B20"/>
    <mergeCell ref="C18:C20"/>
    <mergeCell ref="D18:D20"/>
    <mergeCell ref="H18:H20"/>
    <mergeCell ref="I18:I20"/>
    <mergeCell ref="AX18:AX20"/>
    <mergeCell ref="A21:A22"/>
    <mergeCell ref="B21:B22"/>
    <mergeCell ref="C21:C22"/>
    <mergeCell ref="D21:D22"/>
    <mergeCell ref="H21:H22"/>
    <mergeCell ref="I21:I22"/>
    <mergeCell ref="J21:J22"/>
    <mergeCell ref="K21:K22"/>
    <mergeCell ref="L21:L22"/>
    <mergeCell ref="AR18:AR20"/>
    <mergeCell ref="AS18:AS20"/>
    <mergeCell ref="AT18:AT20"/>
    <mergeCell ref="AU18:AU20"/>
    <mergeCell ref="AV18:AV20"/>
    <mergeCell ref="AW18:AW20"/>
    <mergeCell ref="AL18:AL20"/>
    <mergeCell ref="AM18:AM20"/>
    <mergeCell ref="AN18:AN20"/>
    <mergeCell ref="AO18:AO20"/>
    <mergeCell ref="AP18:AP20"/>
    <mergeCell ref="AQ18:AQ20"/>
    <mergeCell ref="J18:J20"/>
    <mergeCell ref="K18:K20"/>
    <mergeCell ref="AO21:AO22"/>
    <mergeCell ref="AP21:AP22"/>
    <mergeCell ref="AQ21:AQ22"/>
    <mergeCell ref="AR21:AR22"/>
    <mergeCell ref="A23:A24"/>
    <mergeCell ref="B23:B24"/>
    <mergeCell ref="C23:C24"/>
    <mergeCell ref="D23:D24"/>
    <mergeCell ref="H23:H24"/>
    <mergeCell ref="I23:I24"/>
    <mergeCell ref="M21:M22"/>
    <mergeCell ref="AJ21:AJ22"/>
    <mergeCell ref="AK21:AK22"/>
    <mergeCell ref="AL21:AL22"/>
    <mergeCell ref="AM21:AM22"/>
    <mergeCell ref="AN21:AN22"/>
    <mergeCell ref="AR23:AR24"/>
    <mergeCell ref="AL23:AL24"/>
    <mergeCell ref="AM23:AM24"/>
    <mergeCell ref="AN23:AN24"/>
    <mergeCell ref="AO23:AO24"/>
    <mergeCell ref="AP23:AP24"/>
    <mergeCell ref="AQ23:AQ24"/>
    <mergeCell ref="J23:J24"/>
    <mergeCell ref="AP25:AP27"/>
    <mergeCell ref="AQ25:AQ27"/>
    <mergeCell ref="AR25:AR27"/>
    <mergeCell ref="AL25:AL27"/>
    <mergeCell ref="AM25:AM27"/>
    <mergeCell ref="AN25:AN27"/>
    <mergeCell ref="A25:A27"/>
    <mergeCell ref="B25:B27"/>
    <mergeCell ref="C25:C27"/>
    <mergeCell ref="D25:D27"/>
    <mergeCell ref="H25:H27"/>
    <mergeCell ref="I25:I27"/>
    <mergeCell ref="J25:J27"/>
    <mergeCell ref="K25:K27"/>
    <mergeCell ref="L25:L27"/>
    <mergeCell ref="M25:M27"/>
    <mergeCell ref="AJ25:AJ27"/>
    <mergeCell ref="AK25:AK27"/>
    <mergeCell ref="K23:K24"/>
    <mergeCell ref="L23:L24"/>
    <mergeCell ref="M23:M24"/>
    <mergeCell ref="AJ23:AJ24"/>
    <mergeCell ref="AK23:AK24"/>
    <mergeCell ref="AO25:AO27"/>
    <mergeCell ref="AQ28:AQ30"/>
    <mergeCell ref="AR28:AR30"/>
    <mergeCell ref="A32:A35"/>
    <mergeCell ref="B32:B35"/>
    <mergeCell ref="C32:C35"/>
    <mergeCell ref="D32:D35"/>
    <mergeCell ref="H32:H35"/>
    <mergeCell ref="I32:I35"/>
    <mergeCell ref="J32:J35"/>
    <mergeCell ref="K32:K35"/>
    <mergeCell ref="J28:J30"/>
    <mergeCell ref="K28:K30"/>
    <mergeCell ref="L28:L30"/>
    <mergeCell ref="M28:M30"/>
    <mergeCell ref="AO28:AO30"/>
    <mergeCell ref="AP28:AP30"/>
    <mergeCell ref="A28:A30"/>
    <mergeCell ref="B28:B30"/>
    <mergeCell ref="C28:C30"/>
    <mergeCell ref="D28:D30"/>
    <mergeCell ref="H28:H30"/>
    <mergeCell ref="I28:I30"/>
    <mergeCell ref="L32:L35"/>
    <mergeCell ref="M32:M35"/>
    <mergeCell ref="A36:A38"/>
    <mergeCell ref="B36:B38"/>
    <mergeCell ref="C36:C38"/>
    <mergeCell ref="D36:D38"/>
    <mergeCell ref="H36:H38"/>
    <mergeCell ref="I36:I38"/>
    <mergeCell ref="J36:J38"/>
    <mergeCell ref="K36:K38"/>
    <mergeCell ref="AP39:AP44"/>
    <mergeCell ref="AQ39:AQ44"/>
    <mergeCell ref="J39:J44"/>
    <mergeCell ref="K39:K44"/>
    <mergeCell ref="L39:L44"/>
    <mergeCell ref="M39:M44"/>
    <mergeCell ref="AJ39:AJ44"/>
    <mergeCell ref="AK39:AK44"/>
    <mergeCell ref="A39:A44"/>
    <mergeCell ref="B39:B44"/>
    <mergeCell ref="C39:C44"/>
    <mergeCell ref="D39:D44"/>
    <mergeCell ref="H39:H44"/>
    <mergeCell ref="I39:I44"/>
    <mergeCell ref="AR39:AR44"/>
    <mergeCell ref="A45:A48"/>
    <mergeCell ref="B45:B48"/>
    <mergeCell ref="C45:C48"/>
    <mergeCell ref="D45:D48"/>
    <mergeCell ref="H45:H48"/>
    <mergeCell ref="I45:I48"/>
    <mergeCell ref="J45:J48"/>
    <mergeCell ref="K45:K48"/>
    <mergeCell ref="L45:L48"/>
    <mergeCell ref="AL39:AL44"/>
    <mergeCell ref="AM39:AM44"/>
    <mergeCell ref="AN39:AN44"/>
    <mergeCell ref="AO45:AO48"/>
    <mergeCell ref="AP45:AP48"/>
    <mergeCell ref="AQ45:AQ48"/>
    <mergeCell ref="AR45:AR48"/>
    <mergeCell ref="M45:M48"/>
    <mergeCell ref="AJ45:AJ48"/>
    <mergeCell ref="AK45:AK48"/>
    <mergeCell ref="AL45:AL48"/>
    <mergeCell ref="AM45:AM48"/>
    <mergeCell ref="AN45:AN48"/>
    <mergeCell ref="AO39:AO44"/>
  </mergeCells>
  <conditionalFormatting sqref="E5:G5 E8:G10 E14:G17 E21:G27">
    <cfRule type="expression" dxfId="148" priority="87">
      <formula>$D5&lt;&gt;"Riesgo_Seguridad_Digital"</formula>
    </cfRule>
  </conditionalFormatting>
  <conditionalFormatting sqref="M5 AQ5">
    <cfRule type="containsText" dxfId="147" priority="83" operator="containsText" text="BAJA">
      <formula>NOT(ISERROR(SEARCH("BAJA",M5)))</formula>
    </cfRule>
    <cfRule type="containsText" dxfId="146" priority="84" operator="containsText" text="EXTREMA">
      <formula>NOT(ISERROR(SEARCH("EXTREMA",M5)))</formula>
    </cfRule>
    <cfRule type="containsText" dxfId="145" priority="85" operator="containsText" text="ALTA">
      <formula>NOT(ISERROR(SEARCH("ALTA",M5)))</formula>
    </cfRule>
    <cfRule type="containsText" dxfId="144" priority="86" operator="containsText" text="MODERADA">
      <formula>NOT(ISERROR(SEARCH("MODERADA",M5)))</formula>
    </cfRule>
  </conditionalFormatting>
  <conditionalFormatting sqref="E6:G6">
    <cfRule type="expression" dxfId="143" priority="81">
      <formula>$D6&lt;&gt;"Riesgo_Seguridad_Digital"</formula>
    </cfRule>
  </conditionalFormatting>
  <conditionalFormatting sqref="M6 AQ6">
    <cfRule type="containsText" dxfId="142" priority="77" operator="containsText" text="BAJA">
      <formula>NOT(ISERROR(SEARCH("BAJA",M6)))</formula>
    </cfRule>
    <cfRule type="containsText" dxfId="141" priority="78" operator="containsText" text="EXTREMA">
      <formula>NOT(ISERROR(SEARCH("EXTREMA",M6)))</formula>
    </cfRule>
    <cfRule type="containsText" dxfId="140" priority="79" operator="containsText" text="ALTA">
      <formula>NOT(ISERROR(SEARCH("ALTA",M6)))</formula>
    </cfRule>
    <cfRule type="containsText" dxfId="139" priority="80" operator="containsText" text="MODERADA">
      <formula>NOT(ISERROR(SEARCH("MODERADA",M6)))</formula>
    </cfRule>
  </conditionalFormatting>
  <conditionalFormatting sqref="E7:G7">
    <cfRule type="expression" dxfId="138" priority="76">
      <formula>$D7&lt;&gt;"Riesgo_Seguridad_Digital"</formula>
    </cfRule>
  </conditionalFormatting>
  <conditionalFormatting sqref="M7 AQ7">
    <cfRule type="containsText" dxfId="137" priority="72" operator="containsText" text="BAJA">
      <formula>NOT(ISERROR(SEARCH("BAJA",M7)))</formula>
    </cfRule>
    <cfRule type="containsText" dxfId="136" priority="73" operator="containsText" text="EXTREMA">
      <formula>NOT(ISERROR(SEARCH("EXTREMA",M7)))</formula>
    </cfRule>
    <cfRule type="containsText" dxfId="135" priority="74" operator="containsText" text="ALTA">
      <formula>NOT(ISERROR(SEARCH("ALTA",M7)))</formula>
    </cfRule>
    <cfRule type="containsText" dxfId="134" priority="75" operator="containsText" text="MODERADA">
      <formula>NOT(ISERROR(SEARCH("MODERADA",M7)))</formula>
    </cfRule>
  </conditionalFormatting>
  <conditionalFormatting sqref="M8 AQ8">
    <cfRule type="containsText" dxfId="133" priority="68" operator="containsText" text="BAJA">
      <formula>NOT(ISERROR(SEARCH("BAJA",M8)))</formula>
    </cfRule>
    <cfRule type="containsText" dxfId="132" priority="69" operator="containsText" text="EXTREMA">
      <formula>NOT(ISERROR(SEARCH("EXTREMA",M8)))</formula>
    </cfRule>
    <cfRule type="containsText" dxfId="131" priority="70" operator="containsText" text="ALTA">
      <formula>NOT(ISERROR(SEARCH("ALTA",M8)))</formula>
    </cfRule>
    <cfRule type="containsText" dxfId="130" priority="71" operator="containsText" text="MODERADA">
      <formula>NOT(ISERROR(SEARCH("MODERADA",M8)))</formula>
    </cfRule>
  </conditionalFormatting>
  <conditionalFormatting sqref="E13:G13">
    <cfRule type="expression" dxfId="129" priority="66">
      <formula>$D13&lt;&gt;"Riesgo_Seguridad_Digital"</formula>
    </cfRule>
  </conditionalFormatting>
  <conditionalFormatting sqref="M11 AQ13 M13">
    <cfRule type="containsText" dxfId="128" priority="62" operator="containsText" text="BAJA">
      <formula>NOT(ISERROR(SEARCH("BAJA",M11)))</formula>
    </cfRule>
    <cfRule type="containsText" dxfId="127" priority="63" operator="containsText" text="EXTREMA">
      <formula>NOT(ISERROR(SEARCH("EXTREMA",M11)))</formula>
    </cfRule>
    <cfRule type="containsText" dxfId="126" priority="64" operator="containsText" text="ALTA">
      <formula>NOT(ISERROR(SEARCH("ALTA",M11)))</formula>
    </cfRule>
    <cfRule type="containsText" dxfId="125" priority="65" operator="containsText" text="MODERADA">
      <formula>NOT(ISERROR(SEARCH("MODERADA",M11)))</formula>
    </cfRule>
  </conditionalFormatting>
  <conditionalFormatting sqref="E11:G12">
    <cfRule type="expression" dxfId="124" priority="67">
      <formula>#REF!&lt;&gt;"Riesgo_Seguridad_Digital"</formula>
    </cfRule>
  </conditionalFormatting>
  <conditionalFormatting sqref="AQ11">
    <cfRule type="containsText" dxfId="123" priority="58" operator="containsText" text="BAJA">
      <formula>NOT(ISERROR(SEARCH("BAJA",AQ11)))</formula>
    </cfRule>
    <cfRule type="containsText" dxfId="122" priority="59" operator="containsText" text="EXTREMA">
      <formula>NOT(ISERROR(SEARCH("EXTREMA",AQ11)))</formula>
    </cfRule>
    <cfRule type="containsText" dxfId="121" priority="60" operator="containsText" text="ALTA">
      <formula>NOT(ISERROR(SEARCH("ALTA",AQ11)))</formula>
    </cfRule>
    <cfRule type="containsText" dxfId="120" priority="61" operator="containsText" text="MODERADA">
      <formula>NOT(ISERROR(SEARCH("MODERADA",AQ11)))</formula>
    </cfRule>
  </conditionalFormatting>
  <conditionalFormatting sqref="AQ14 AQ16:AQ17">
    <cfRule type="containsText" dxfId="119" priority="54" operator="containsText" text="BAJA">
      <formula>NOT(ISERROR(SEARCH("BAJA",AQ14)))</formula>
    </cfRule>
    <cfRule type="containsText" dxfId="118" priority="55" operator="containsText" text="EXTREMA">
      <formula>NOT(ISERROR(SEARCH("EXTREMA",AQ14)))</formula>
    </cfRule>
    <cfRule type="containsText" dxfId="117" priority="56" operator="containsText" text="ALTA">
      <formula>NOT(ISERROR(SEARCH("ALTA",AQ14)))</formula>
    </cfRule>
    <cfRule type="containsText" dxfId="116" priority="57" operator="containsText" text="MODERADA">
      <formula>NOT(ISERROR(SEARCH("MODERADA",AQ14)))</formula>
    </cfRule>
  </conditionalFormatting>
  <conditionalFormatting sqref="M14 M16:M17">
    <cfRule type="containsText" dxfId="115" priority="50" operator="containsText" text="BAJA">
      <formula>NOT(ISERROR(SEARCH("BAJA",M14)))</formula>
    </cfRule>
    <cfRule type="containsText" dxfId="114" priority="51" operator="containsText" text="EXTREMA">
      <formula>NOT(ISERROR(SEARCH("EXTREMA",M14)))</formula>
    </cfRule>
    <cfRule type="containsText" dxfId="113" priority="52" operator="containsText" text="ALTA">
      <formula>NOT(ISERROR(SEARCH("ALTA",M14)))</formula>
    </cfRule>
    <cfRule type="containsText" dxfId="112" priority="53" operator="containsText" text="MODERADA">
      <formula>NOT(ISERROR(SEARCH("MODERADA",M14)))</formula>
    </cfRule>
  </conditionalFormatting>
  <conditionalFormatting sqref="E20:F20">
    <cfRule type="expression" dxfId="111" priority="49">
      <formula>$D20&lt;&gt;"Riesgo_Seguridad_Digital"</formula>
    </cfRule>
  </conditionalFormatting>
  <conditionalFormatting sqref="G20">
    <cfRule type="expression" dxfId="110" priority="48">
      <formula>$D20&lt;&gt;"Riesgo_Seguridad_Digital"</formula>
    </cfRule>
  </conditionalFormatting>
  <conditionalFormatting sqref="AQ18 M18">
    <cfRule type="containsText" dxfId="109" priority="43" operator="containsText" text="BAJA">
      <formula>NOT(ISERROR(SEARCH("BAJA",M18)))</formula>
    </cfRule>
    <cfRule type="containsText" dxfId="108" priority="44" operator="containsText" text="EXTREMA">
      <formula>NOT(ISERROR(SEARCH("EXTREMA",M18)))</formula>
    </cfRule>
    <cfRule type="containsText" dxfId="107" priority="45" operator="containsText" text="ALTA">
      <formula>NOT(ISERROR(SEARCH("ALTA",M18)))</formula>
    </cfRule>
    <cfRule type="containsText" dxfId="106" priority="46" operator="containsText" text="MODERADA">
      <formula>NOT(ISERROR(SEARCH("MODERADA",M18)))</formula>
    </cfRule>
  </conditionalFormatting>
  <conditionalFormatting sqref="E18:F18">
    <cfRule type="expression" dxfId="105" priority="47">
      <formula>$D18&lt;&gt;"Riesgo_Seguridad_Digital"</formula>
    </cfRule>
  </conditionalFormatting>
  <conditionalFormatting sqref="G18">
    <cfRule type="expression" dxfId="104" priority="42">
      <formula>$D18&lt;&gt;"Riesgo_Seguridad_Digital"</formula>
    </cfRule>
  </conditionalFormatting>
  <conditionalFormatting sqref="E19:F19">
    <cfRule type="expression" dxfId="103" priority="41">
      <formula>$D19&lt;&gt;"Riesgo_Seguridad_Digital"</formula>
    </cfRule>
  </conditionalFormatting>
  <conditionalFormatting sqref="G19">
    <cfRule type="expression" dxfId="102" priority="40">
      <formula>$D19&lt;&gt;"Riesgo_Seguridad_Digital"</formula>
    </cfRule>
  </conditionalFormatting>
  <conditionalFormatting sqref="M21 M23 AQ21 AQ23">
    <cfRule type="containsText" dxfId="101" priority="36" operator="containsText" text="BAJA">
      <formula>NOT(ISERROR(SEARCH("BAJA",M21)))</formula>
    </cfRule>
    <cfRule type="containsText" dxfId="100" priority="37" operator="containsText" text="EXTREMA">
      <formula>NOT(ISERROR(SEARCH("EXTREMA",M21)))</formula>
    </cfRule>
    <cfRule type="containsText" dxfId="99" priority="38" operator="containsText" text="ALTA">
      <formula>NOT(ISERROR(SEARCH("ALTA",M21)))</formula>
    </cfRule>
    <cfRule type="containsText" dxfId="98" priority="39" operator="containsText" text="MODERADA">
      <formula>NOT(ISERROR(SEARCH("MODERADA",M21)))</formula>
    </cfRule>
  </conditionalFormatting>
  <conditionalFormatting sqref="M25">
    <cfRule type="containsText" dxfId="97" priority="32" operator="containsText" text="BAJA">
      <formula>NOT(ISERROR(SEARCH("BAJA",M25)))</formula>
    </cfRule>
    <cfRule type="containsText" dxfId="96" priority="33" operator="containsText" text="EXTREMA">
      <formula>NOT(ISERROR(SEARCH("EXTREMA",M25)))</formula>
    </cfRule>
    <cfRule type="containsText" dxfId="95" priority="34" operator="containsText" text="ALTA">
      <formula>NOT(ISERROR(SEARCH("ALTA",M25)))</formula>
    </cfRule>
    <cfRule type="containsText" dxfId="94" priority="35" operator="containsText" text="MODERADA">
      <formula>NOT(ISERROR(SEARCH("MODERADA",M25)))</formula>
    </cfRule>
  </conditionalFormatting>
  <conditionalFormatting sqref="AQ25">
    <cfRule type="containsText" dxfId="93" priority="28" operator="containsText" text="BAJA">
      <formula>NOT(ISERROR(SEARCH("BAJA",AQ25)))</formula>
    </cfRule>
    <cfRule type="containsText" dxfId="92" priority="29" operator="containsText" text="EXTREMA">
      <formula>NOT(ISERROR(SEARCH("EXTREMA",AQ25)))</formula>
    </cfRule>
    <cfRule type="containsText" dxfId="91" priority="30" operator="containsText" text="ALTA">
      <formula>NOT(ISERROR(SEARCH("ALTA",AQ25)))</formula>
    </cfRule>
    <cfRule type="containsText" dxfId="90" priority="31" operator="containsText" text="MODERADA">
      <formula>NOT(ISERROR(SEARCH("MODERADA",AQ25)))</formula>
    </cfRule>
  </conditionalFormatting>
  <conditionalFormatting sqref="E28:G30">
    <cfRule type="expression" dxfId="89" priority="22">
      <formula>$D28&lt;&gt;"Riesgo_Seguridad_Digital"</formula>
    </cfRule>
  </conditionalFormatting>
  <conditionalFormatting sqref="M28">
    <cfRule type="containsText" dxfId="88" priority="18" operator="containsText" text="BAJA">
      <formula>NOT(ISERROR(SEARCH("BAJA",M28)))</formula>
    </cfRule>
    <cfRule type="containsText" dxfId="87" priority="19" operator="containsText" text="EXTREMA">
      <formula>NOT(ISERROR(SEARCH("EXTREMA",M28)))</formula>
    </cfRule>
    <cfRule type="containsText" dxfId="86" priority="20" operator="containsText" text="ALTA">
      <formula>NOT(ISERROR(SEARCH("ALTA",M28)))</formula>
    </cfRule>
    <cfRule type="containsText" dxfId="85" priority="21" operator="containsText" text="MODERADA">
      <formula>NOT(ISERROR(SEARCH("MODERADA",M28)))</formula>
    </cfRule>
  </conditionalFormatting>
  <conditionalFormatting sqref="AQ28">
    <cfRule type="containsText" dxfId="84" priority="14" operator="containsText" text="BAJA">
      <formula>NOT(ISERROR(SEARCH("BAJA",AQ28)))</formula>
    </cfRule>
    <cfRule type="containsText" dxfId="83" priority="15" operator="containsText" text="EXTREMA">
      <formula>NOT(ISERROR(SEARCH("EXTREMA",AQ28)))</formula>
    </cfRule>
    <cfRule type="containsText" dxfId="82" priority="16" operator="containsText" text="ALTA">
      <formula>NOT(ISERROR(SEARCH("ALTA",AQ28)))</formula>
    </cfRule>
    <cfRule type="containsText" dxfId="81" priority="17" operator="containsText" text="MODERADA">
      <formula>NOT(ISERROR(SEARCH("MODERADA",AQ28)))</formula>
    </cfRule>
  </conditionalFormatting>
  <conditionalFormatting sqref="E31:G38">
    <cfRule type="expression" dxfId="80" priority="13">
      <formula>$D31&lt;&gt;"Riesgo_Seguridad_Digital"</formula>
    </cfRule>
  </conditionalFormatting>
  <conditionalFormatting sqref="M31:M32 AQ31:AQ32 M36:M38 AQ36">
    <cfRule type="containsText" dxfId="79" priority="9" operator="containsText" text="BAJA">
      <formula>NOT(ISERROR(SEARCH("BAJA",M31)))</formula>
    </cfRule>
    <cfRule type="containsText" dxfId="78" priority="10" operator="containsText" text="EXTREMA">
      <formula>NOT(ISERROR(SEARCH("EXTREMA",M31)))</formula>
    </cfRule>
    <cfRule type="containsText" dxfId="77" priority="11" operator="containsText" text="ALTA">
      <formula>NOT(ISERROR(SEARCH("ALTA",M31)))</formula>
    </cfRule>
    <cfRule type="containsText" dxfId="76" priority="12" operator="containsText" text="MODERADA">
      <formula>NOT(ISERROR(SEARCH("MODERADA",M31)))</formula>
    </cfRule>
  </conditionalFormatting>
  <conditionalFormatting sqref="B31">
    <cfRule type="cellIs" dxfId="75" priority="7" operator="equal">
      <formula>0</formula>
    </cfRule>
  </conditionalFormatting>
  <conditionalFormatting sqref="B31">
    <cfRule type="containsErrors" dxfId="74" priority="8">
      <formula>ISERROR(B31)</formula>
    </cfRule>
  </conditionalFormatting>
  <conditionalFormatting sqref="G39:G44 E39:F48">
    <cfRule type="expression" dxfId="73" priority="6">
      <formula>$D39&lt;&gt;"Riesgo_Seguridad_Digital"</formula>
    </cfRule>
  </conditionalFormatting>
  <conditionalFormatting sqref="M39:M40 AQ39 M45 AQ45">
    <cfRule type="containsText" dxfId="72" priority="2" operator="containsText" text="BAJA">
      <formula>NOT(ISERROR(SEARCH("BAJA",M39)))</formula>
    </cfRule>
    <cfRule type="containsText" dxfId="71" priority="3" operator="containsText" text="EXTREMA">
      <formula>NOT(ISERROR(SEARCH("EXTREMA",M39)))</formula>
    </cfRule>
    <cfRule type="containsText" dxfId="70" priority="4" operator="containsText" text="ALTA">
      <formula>NOT(ISERROR(SEARCH("ALTA",M39)))</formula>
    </cfRule>
    <cfRule type="containsText" dxfId="69" priority="5" operator="containsText" text="MODERADA">
      <formula>NOT(ISERROR(SEARCH("MODERADA",M39)))</formula>
    </cfRule>
  </conditionalFormatting>
  <conditionalFormatting sqref="G45:G48">
    <cfRule type="expression" dxfId="68" priority="1">
      <formula>$D45&lt;&gt;"Riesgo_Seguridad_Digital"</formula>
    </cfRule>
  </conditionalFormatting>
  <dataValidations count="10">
    <dataValidation allowBlank="1" showInputMessage="1" showErrorMessage="1" promptTitle="Riesgos de seguridad digital" prompt="La probabilidad y el impacto se determinan con base a la amenaza, no en las vulnerabilidades." sqref="G4" xr:uid="{00000000-0002-0000-0100-000000000000}"/>
    <dataValidation type="list" allowBlank="1" showInputMessage="1" showErrorMessage="1" sqref="A18 A39:A40 A45" xr:uid="{00000000-0002-0000-0100-000001000000}">
      <formula1>PROCESO</formula1>
    </dataValidation>
    <dataValidation type="list" allowBlank="1" showInputMessage="1" showErrorMessage="1" sqref="D11 D16:D18 D25 D21 D23 D28 D13:D14 D45 D5:D8 D31:D32 D36:D37 D39:D40" xr:uid="{00000000-0002-0000-0100-000002000000}">
      <formula1>TIPOLOGÍA</formula1>
    </dataValidation>
    <dataValidation type="list" allowBlank="1" showInputMessage="1" showErrorMessage="1" sqref="J11 J13:J14 J16:J18 J25 J21 J23 J28 J5:J8 J45 J31:J32 J36:J37 J39:J40" xr:uid="{00000000-0002-0000-0100-000003000000}">
      <formula1>FRECUENCIA</formula1>
    </dataValidation>
    <dataValidation type="list" allowBlank="1" showInputMessage="1" showErrorMessage="1" sqref="AP23 AP21 L23 L21 AP45 AP39 L45 L39:L40 AP28 L28 AP25 L25 AP16:AP17 L16:L17 AP11 L11 AP5:AP8 L5:L8 L13:L14 AP13:AP14" xr:uid="{00000000-0002-0000-0100-000004000000}">
      <formula1>IF(#REF!="Riesgo_de_Corrupción",Riesgo_de_Corrupción,Riesgo_General)</formula1>
    </dataValidation>
    <dataValidation type="list" allowBlank="1" showInputMessage="1" showErrorMessage="1" sqref="AJ16:AJ18 AJ23 AJ21 AJ25 AJ45 AJ5:AJ8 AJ13:AJ14 AF39:AF48 AF5:AF37 AJ28:AJ39" xr:uid="{00000000-0002-0000-0100-000005000000}">
      <formula1>EJECUCIÓN</formula1>
    </dataValidation>
    <dataValidation type="list" allowBlank="1" showInputMessage="1" showErrorMessage="1" sqref="O5:O11 O13:O48" xr:uid="{00000000-0002-0000-0100-000006000000}">
      <formula1>APLICACIÓN</formula1>
    </dataValidation>
    <dataValidation type="list" allowBlank="1" showInputMessage="1" showErrorMessage="1" sqref="N5:N11 N13:N48" xr:uid="{00000000-0002-0000-0100-000007000000}">
      <formula1>TIPO_CONTROL</formula1>
    </dataValidation>
    <dataValidation type="list" allowBlank="1" showInputMessage="1" showErrorMessage="1" sqref="L18:L20 AP18 AP31:AP38 L31:L32 L36:L38" xr:uid="{00000000-0002-0000-0100-000008000000}">
      <formula1>Riesgo_General</formula1>
    </dataValidation>
    <dataValidation type="list" allowBlank="1" showInputMessage="1" showErrorMessage="1" sqref="E5:E48" xr:uid="{00000000-0002-0000-0100-000009000000}">
      <formula1>CID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100-00000A000000}">
          <x14:formula1>
            <xm:f>IF(D5="Riesgo_de_Corrupción",'C:\Users\carolina.olivera\AppData\Local\Microsoft\Windows\INetCache\Content.Outlook\BSMAIO3A\[Matriz Riesgos Corrupción Feb-2020.xlsx]Listas Nuevas'!#REF!,'C:\Users\carolina.olivera\AppData\Local\Microsoft\Windows\INetCache\Content.Outlook\BSMAIO3A\[Matriz Riesgos Corrupción Feb-2020.xlsx]Listas Nuevas'!#REF!)</xm:f>
          </x14:formula1>
          <xm:sqref>AR5</xm:sqref>
        </x14:dataValidation>
        <x14:dataValidation type="list" allowBlank="1" showInputMessage="1" showErrorMessage="1" xr:uid="{00000000-0002-0000-0100-00000B000000}">
          <x14:formula1>
            <xm:f>'C:\Users\carolina.olivera\AppData\Local\Microsoft\Windows\INetCache\Content.Outlook\BSMAIO3A\[Matriz Riesgos Corrupción Feb-2020.xlsx]Evaluación Diseño Control'!#REF!</xm:f>
          </x14:formula1>
          <xm:sqref>W5:AC5</xm:sqref>
        </x14:dataValidation>
        <x14:dataValidation type="list" allowBlank="1" showInputMessage="1" showErrorMessage="1" xr:uid="{00000000-0002-0000-0100-00000C000000}">
          <x14:formula1>
            <xm:f>'C:\Users\carolina.olivera\AppData\Local\Microsoft\Windows\INetCache\Content.Outlook\BSMAIO3A\[Matriz Riesgos Corrupción Feb-2020.xlsx]Listas Nuevas'!#REF!</xm:f>
          </x14:formula1>
          <xm:sqref>F5 A5 AK5 AM5 AO5</xm:sqref>
        </x14:dataValidation>
        <x14:dataValidation type="list" allowBlank="1" showInputMessage="1" showErrorMessage="1" xr:uid="{00000000-0002-0000-0100-00000D000000}">
          <x14:formula1>
            <xm:f>'C:\Users\alirio.tovar\Documents\PROCESOS Y RIESGOS\16. Gestión Documental\[CCE-DES-FM-10 Matriz de Riesgos G Documental.xlsx]Listas Nuevas'!#REF!</xm:f>
          </x14:formula1>
          <xm:sqref>AO8 A8 AK8 AM8 AM18 F8:F10</xm:sqref>
        </x14:dataValidation>
        <x14:dataValidation type="list" allowBlank="1" showInputMessage="1" showErrorMessage="1" xr:uid="{00000000-0002-0000-0100-00000E000000}">
          <x14:formula1>
            <xm:f>IF(D8="Riesgo_de_Corrupción",'C:\Users\alirio.tovar\Documents\PROCESOS Y RIESGOS\16. Gestión Documental\[CCE-DES-FM-10 Matriz de Riesgos G Documental.xlsx]Listas Nuevas'!#REF!,'C:\Users\alirio.tovar\Documents\PROCESOS Y RIESGOS\16. Gestión Documental\[CCE-DES-FM-10 Matriz de Riesgos G Documental.xlsx]Listas Nuevas'!#REF!)</xm:f>
          </x14:formula1>
          <xm:sqref>AR8</xm:sqref>
        </x14:dataValidation>
        <x14:dataValidation type="list" allowBlank="1" showInputMessage="1" showErrorMessage="1" xr:uid="{00000000-0002-0000-0100-00000F000000}">
          <x14:formula1>
            <xm:f>IF(#REF!="Riesgo_de_Corrupción",'C:\Users\alirio.tovar\Documents\PROCESOS Y RIESGOS\14. Gestión Administrativa\[CCE-DES-FM-10 Matriz de riesgos G Administrativa.xlsx]Listas Nuevas'!#REF!,'C:\Users\alirio.tovar\Documents\PROCESOS Y RIESGOS\14. Gestión Administrativa\[CCE-DES-FM-10 Matriz de riesgos G Administrativa.xlsx]Listas Nuevas'!#REF!)</xm:f>
          </x14:formula1>
          <xm:sqref>AR13</xm:sqref>
        </x14:dataValidation>
        <x14:dataValidation type="list" allowBlank="1" showInputMessage="1" showErrorMessage="1" xr:uid="{00000000-0002-0000-0100-000010000000}">
          <x14:formula1>
            <xm:f>'C:\Users\alirio.tovar\Documents\PROCESOS Y RIESGOS\14. Gestión Administrativa\[CCE-DES-FM-10 Matriz de riesgos G Administrativa.xlsx]Listas Nuevas'!#REF!</xm:f>
          </x14:formula1>
          <xm:sqref>A11 A13 AK11 AK13 AM11 AO13 AO11 AM13 F11:F13</xm:sqref>
        </x14:dataValidation>
        <x14:dataValidation type="list" allowBlank="1" showInputMessage="1" showErrorMessage="1" xr:uid="{00000000-0002-0000-0100-000011000000}">
          <x14:formula1>
            <xm:f>'C:\Users\alirio.tovar\Documents\PROCESOS Y RIESGOS\13. Gestión del Talento Humano\[CCE-DES-FM-10 Matriz Riesgos TH.xlsx]Listas Nuevas'!#REF!</xm:f>
          </x14:formula1>
          <xm:sqref>A14 A16:A17 AK14 AK16:AK17 AM14 AO16:AO17 AO14 AM16:AM17 F14:F17</xm:sqref>
        </x14:dataValidation>
        <x14:dataValidation type="list" allowBlank="1" showInputMessage="1" showErrorMessage="1" xr:uid="{00000000-0002-0000-0100-000012000000}">
          <x14:formula1>
            <xm:f>IF(D14="Riesgo_de_Corrupción",'C:\Users\alirio.tovar\Documents\PROCESOS Y RIESGOS\13. Gestión del Talento Humano\[CCE-DES-FM-10 Matriz Riesgos TH.xlsx]Listas Nuevas'!#REF!,'C:\Users\alirio.tovar\Documents\PROCESOS Y RIESGOS\13. Gestión del Talento Humano\[CCE-DES-FM-10 Matriz Riesgos TH.xlsx]Listas Nuevas'!#REF!)</xm:f>
          </x14:formula1>
          <xm:sqref>AR14 AR16:AR17</xm:sqref>
        </x14:dataValidation>
        <x14:dataValidation type="list" allowBlank="1" showInputMessage="1" showErrorMessage="1" xr:uid="{00000000-0002-0000-0100-000013000000}">
          <x14:formula1>
            <xm:f>'C:\Users\alirio.tovar\Documents\PROCESOS Y RIESGOS\11. Gestión Financiera\[CCE-DES-FM-10 Matriz de Riesgos G Financiera.xlsx]Listas Nuevas'!#REF!</xm:f>
          </x14:formula1>
          <xm:sqref>AK18 AO18 F18:F20</xm:sqref>
        </x14:dataValidation>
        <x14:dataValidation type="list" allowBlank="1" showInputMessage="1" showErrorMessage="1" xr:uid="{00000000-0002-0000-0100-000014000000}">
          <x14:formula1>
            <xm:f>IF(D18="Riesgo_de_Corrupción",'C:\Users\alirio.tovar\Documents\PROCESOS Y RIESGOS\11. Gestión Financiera\[CCE-DES-FM-10 Matriz de Riesgos G Financiera.xlsx]Listas Nuevas'!#REF!,'C:\Users\alirio.tovar\Documents\PROCESOS Y RIESGOS\11. Gestión Financiera\[CCE-DES-FM-10 Matriz de Riesgos G Financiera.xlsx]Listas Nuevas'!#REF!)</xm:f>
          </x14:formula1>
          <xm:sqref>AR18</xm:sqref>
        </x14:dataValidation>
        <x14:dataValidation type="list" allowBlank="1" showInputMessage="1" showErrorMessage="1" xr:uid="{00000000-0002-0000-0100-000015000000}">
          <x14:formula1>
            <xm:f>IF(D21="Riesgo_de_Corrupción",'C:\Users\alirio.tovar\Documents\Riesgos\G Jurídica\[CCE-DES-FM-10 Matriz de riesgos G Jurídica VF.xlsx]Listas Nuevas'!#REF!,'C:\Users\alirio.tovar\Documents\Riesgos\G Jurídica\[CCE-DES-FM-10 Matriz de riesgos G Jurídica VF.xlsx]Listas Nuevas'!#REF!)</xm:f>
          </x14:formula1>
          <xm:sqref>AR21 AR23</xm:sqref>
        </x14:dataValidation>
        <x14:dataValidation type="list" allowBlank="1" showInputMessage="1" showErrorMessage="1" xr:uid="{00000000-0002-0000-0100-000016000000}">
          <x14:formula1>
            <xm:f>'C:\Users\alirio.tovar\Documents\Riesgos\G Jurídica\[CCE-DES-FM-10 Matriz de riesgos G Jurídica VF.xlsx]Listas Nuevas'!#REF!</xm:f>
          </x14:formula1>
          <xm:sqref>A21 A23 AK21 AK23 AM21 AM23 AO21 AO23 F21:F24</xm:sqref>
        </x14:dataValidation>
        <x14:dataValidation type="list" allowBlank="1" showInputMessage="1" showErrorMessage="1" xr:uid="{00000000-0002-0000-0100-000017000000}">
          <x14:formula1>
            <xm:f>IF(D25="Riesgo_de_Corrupción",'C:\Users\alirio.tovar\Documents\PROCESOS Y RIESGOS\PQRSD\[CCE-DES-FM-10 Matriz de riesgos PQRS VF.xlsx]Listas Nuevas'!#REF!,'C:\Users\alirio.tovar\Documents\PROCESOS Y RIESGOS\PQRSD\[CCE-DES-FM-10 Matriz de riesgos PQRS VF.xlsx]Listas Nuevas'!#REF!)</xm:f>
          </x14:formula1>
          <xm:sqref>AR25</xm:sqref>
        </x14:dataValidation>
        <x14:dataValidation type="list" allowBlank="1" showInputMessage="1" showErrorMessage="1" xr:uid="{00000000-0002-0000-0100-000018000000}">
          <x14:formula1>
            <xm:f>'C:\Users\alirio.tovar\Documents\PROCESOS Y RIESGOS\PQRSD\[CCE-DES-FM-10 Matriz de riesgos PQRS VF.xlsx]Listas Nuevas'!#REF!</xm:f>
          </x14:formula1>
          <xm:sqref>A25 AK25 AM25 AO25 F25:F27</xm:sqref>
        </x14:dataValidation>
        <x14:dataValidation type="list" allowBlank="1" showInputMessage="1" showErrorMessage="1" xr:uid="{00000000-0002-0000-0100-000019000000}">
          <x14:formula1>
            <xm:f>IF(D28="Riesgo_de_Corrupción",'C:\Users\alirio.tovar\Documents\Riesgos\Gestión de Comunicaciones\[CCE-DES-FM-10 Matriz de riesgos Comunicaciones.xlsx]Listas Nuevas'!#REF!,'C:\Users\alirio.tovar\Documents\Riesgos\Gestión de Comunicaciones\[CCE-DES-FM-10 Matriz de riesgos Comunicaciones.xlsx]Listas Nuevas'!#REF!)</xm:f>
          </x14:formula1>
          <xm:sqref>AR28</xm:sqref>
        </x14:dataValidation>
        <x14:dataValidation type="list" allowBlank="1" showInputMessage="1" showErrorMessage="1" xr:uid="{00000000-0002-0000-0100-00001A000000}">
          <x14:formula1>
            <xm:f>'C:\Users\alirio.tovar\Documents\Riesgos\Gestión de Comunicaciones\[CCE-DES-FM-10 Matriz de riesgos Comunicaciones.xlsx]Listas Nuevas'!#REF!</xm:f>
          </x14:formula1>
          <xm:sqref>A28 AK28:AK30 AM28:AM38 AO28 F28:F30</xm:sqref>
        </x14:dataValidation>
        <x14:dataValidation type="list" allowBlank="1" showInputMessage="1" showErrorMessage="1" xr:uid="{00000000-0002-0000-0100-00001B000000}">
          <x14:formula1>
            <xm:f>'C:\Users\alirio.tovar\Documents\Riesgos\Gestión de Comunicaciones\[CCE-DES-FM-10 Matriz de riesgos Comunicaciones.xlsx]Evaluación Diseño Control'!#REF!</xm:f>
          </x14:formula1>
          <xm:sqref>W28:AC30</xm:sqref>
        </x14:dataValidation>
        <x14:dataValidation type="list" allowBlank="1" showInputMessage="1" showErrorMessage="1" xr:uid="{00000000-0002-0000-0100-00001C000000}">
          <x14:formula1>
            <xm:f>'C:\Users\alirio.tovar\Documents\Riesgos\Contractual\[CCE-DES-FM-10 Matriz de riesgos Contractual 3.xlsx]Listas Nuevas'!#REF!</xm:f>
          </x14:formula1>
          <xm:sqref>F31:F38 AO31:AO38 AK31:AK38 A31:A32 A36:A37</xm:sqref>
        </x14:dataValidation>
        <x14:dataValidation type="list" allowBlank="1" showInputMessage="1" showErrorMessage="1" xr:uid="{00000000-0002-0000-0100-00001D000000}">
          <x14:formula1>
            <xm:f>IF(D31="Riesgo_de_Corrupción",'C:\Users\alirio.tovar\Documents\Riesgos\Contractual\[CCE-DES-FM-10 Matriz de riesgos Contractual 3.xlsx]Listas Nuevas'!#REF!,'C:\Users\alirio.tovar\Documents\Riesgos\Contractual\[CCE-DES-FM-10 Matriz de riesgos Contractual 3.xlsx]Listas Nuevas'!#REF!)</xm:f>
          </x14:formula1>
          <xm:sqref>AR31:AR32 AR36</xm:sqref>
        </x14:dataValidation>
        <x14:dataValidation type="list" allowBlank="1" showInputMessage="1" showErrorMessage="1" xr:uid="{00000000-0002-0000-0100-00001E000000}">
          <x14:formula1>
            <xm:f>'C:\Users\alirio.tovar\Documents\Riesgos\Contractual\[CCE-DES-FM-10 Matriz de riesgos Contractual 3.xlsx]Evaluación Diseño Control'!#REF!</xm:f>
          </x14:formula1>
          <xm:sqref>W31:AC38</xm:sqref>
        </x14:dataValidation>
        <x14:dataValidation type="list" allowBlank="1" showInputMessage="1" showErrorMessage="1" xr:uid="{00000000-0002-0000-0100-00001F000000}">
          <x14:formula1>
            <xm:f>'C:\Users\alirio.tovar\Documents\Riesgos\IDT\[CCE-DES-FM-10  matriz riesgos IDT Planeación VF.xlsx]Listas Nuevas'!#REF!</xm:f>
          </x14:formula1>
          <xm:sqref>F39:F48 AK39 AK45 AM39 AM45 AO39 AO45</xm:sqref>
        </x14:dataValidation>
        <x14:dataValidation type="list" allowBlank="1" showInputMessage="1" showErrorMessage="1" xr:uid="{00000000-0002-0000-0100-000020000000}">
          <x14:formula1>
            <xm:f>'C:\Users\alirio.tovar\Documents\Riesgos\IDT\[CCE-DES-FM-10  matriz riesgos IDT Planeación VF.xlsx]Evaluación Diseño Control'!#REF!</xm:f>
          </x14:formula1>
          <xm:sqref>W39:AC48</xm:sqref>
        </x14:dataValidation>
        <x14:dataValidation type="list" allowBlank="1" showInputMessage="1" showErrorMessage="1" xr:uid="{00000000-0002-0000-0100-000021000000}">
          <x14:formula1>
            <xm:f>IF(D39="Riesgo_de_Corrupción",'C:\Users\alirio.tovar\Documents\Riesgos\IDT\[CCE-DES-FM-10  matriz riesgos IDT Planeación VF.xlsx]Listas Nuevas'!#REF!,'C:\Users\alirio.tovar\Documents\Riesgos\IDT\[CCE-DES-FM-10  matriz riesgos IDT Planeación VF.xlsx]Listas Nuevas'!#REF!)</xm:f>
          </x14:formula1>
          <xm:sqref>AR39 AR45</xm:sqref>
        </x14:dataValidation>
        <x14:dataValidation type="list" allowBlank="1" showInputMessage="1" showErrorMessage="1" xr:uid="{00000000-0002-0000-0100-000022000000}">
          <x14:formula1>
            <xm:f>'C:\Users\alirio.tovar\Documents\PROCESOS Y RIESGOS\5. EICP - Elaboración de Instrumentos\[Matriz de riesgos EICP - Gestión Contractual.xlsx]Listas Nuevas'!#REF!</xm:f>
          </x14:formula1>
          <xm:sqref>A6:A7 F6:F7 AK6:AK7 AM6:AM7 AO6:AO7</xm:sqref>
        </x14:dataValidation>
        <x14:dataValidation type="list" allowBlank="1" showInputMessage="1" showErrorMessage="1" xr:uid="{00000000-0002-0000-0100-000023000000}">
          <x14:formula1>
            <xm:f>IF(D6="Riesgo_de_Corrupción",'C:\Users\alirio.tovar\Documents\PROCESOS Y RIESGOS\5. EICP - Elaboración de Instrumentos\[Matriz de riesgos EICP - Gestión Contractual.xlsx]Listas Nuevas'!#REF!,'C:\Users\alirio.tovar\Documents\PROCESOS Y RIESGOS\5. EICP - Elaboración de Instrumentos\[Matriz de riesgos EICP - Gestión Contractual.xlsx]Listas Nuevas'!#REF!)</xm:f>
          </x14:formula1>
          <xm:sqref>AR6:AR7</xm:sqref>
        </x14:dataValidation>
        <x14:dataValidation type="list" allowBlank="1" showInputMessage="1" showErrorMessage="1" xr:uid="{00000000-0002-0000-0100-000024000000}">
          <x14:formula1>
            <xm:f>'C:\Users\alirio.tovar\Documents\PROCESOS Y RIESGOS\5. EICP - Elaboración de Instrumentos\[Matriz de riesgos EICP - Gestión Contractual.xlsx]Evaluación Diseño Control'!#REF!</xm:f>
          </x14:formula1>
          <xm:sqref>W6:AC7</xm:sqref>
        </x14:dataValidation>
        <x14:dataValidation type="list" allowBlank="1" showInputMessage="1" showErrorMessage="1" xr:uid="{00000000-0002-0000-0100-000025000000}">
          <x14:formula1>
            <xm:f>'C:\Users\alirio.tovar\Documents\PROCESOS Y RIESGOS\16. Gestión Documental\[CCE-DES-FM-10 Matriz de Riesgos G Documental.xlsx]Evaluación Diseño Control'!#REF!</xm:f>
          </x14:formula1>
          <xm:sqref>W8:AC10</xm:sqref>
        </x14:dataValidation>
        <x14:dataValidation type="list" allowBlank="1" showInputMessage="1" showErrorMessage="1" xr:uid="{00000000-0002-0000-0100-000026000000}">
          <x14:formula1>
            <xm:f>'C:\Users\alirio.tovar\Documents\PROCESOS Y RIESGOS\14. Gestión Administrativa\[CCE-DES-FM-10 Matriz de riesgos G Administrativa.xlsx]Evaluación Diseño Control'!#REF!</xm:f>
          </x14:formula1>
          <xm:sqref>W11:AC13</xm:sqref>
        </x14:dataValidation>
        <x14:dataValidation type="list" allowBlank="1" showInputMessage="1" showErrorMessage="1" xr:uid="{00000000-0002-0000-0100-000027000000}">
          <x14:formula1>
            <xm:f>'C:\Users\alirio.tovar\Documents\PROCESOS Y RIESGOS\13. Gestión del Talento Humano\[CCE-DES-FM-10 Matriz Riesgos TH.xlsx]Evaluación Diseño Control'!#REF!</xm:f>
          </x14:formula1>
          <xm:sqref>W14:AC17</xm:sqref>
        </x14:dataValidation>
        <x14:dataValidation type="list" allowBlank="1" showInputMessage="1" showErrorMessage="1" xr:uid="{00000000-0002-0000-0100-000028000000}">
          <x14:formula1>
            <xm:f>'C:\Users\alirio.tovar\AppData\Local\Microsoft\Windows\INetCache\Content.Outlook\2JC62L9T\[Copia de CCE-DES-FM-10 Formato matriz riesgos CCE.xlsx]Evaluación Diseño Control'!#REF!</xm:f>
          </x14:formula1>
          <xm:sqref>W18:Y20 AA18:AC20</xm:sqref>
        </x14:dataValidation>
        <x14:dataValidation type="list" allowBlank="1" showInputMessage="1" showErrorMessage="1" xr:uid="{00000000-0002-0000-0100-000029000000}">
          <x14:formula1>
            <xm:f>'C:\Users\alirio.tovar\Documents\PROCESOS Y RIESGOS\11. Gestión Financiera\[CCE-DES-FM-10 Matriz de Riesgos G Financiera.xlsx]Riesgos Corrp Política vigente'!#REF!</xm:f>
          </x14:formula1>
          <xm:sqref>Z18:Z20</xm:sqref>
        </x14:dataValidation>
        <x14:dataValidation type="list" allowBlank="1" showInputMessage="1" showErrorMessage="1" xr:uid="{00000000-0002-0000-0100-00002A000000}">
          <x14:formula1>
            <xm:f>'C:\Users\alirio.tovar\Documents\Riesgos\G Jurídica\[CCE-DES-FM-10 Matriz de riesgos G Jurídica VF.xlsx]Riesgos Corrp Política vigente'!#REF!</xm:f>
          </x14:formula1>
          <xm:sqref>W21:AC24</xm:sqref>
        </x14:dataValidation>
        <x14:dataValidation type="list" allowBlank="1" showInputMessage="1" showErrorMessage="1" xr:uid="{00000000-0002-0000-0100-00002B000000}">
          <x14:formula1>
            <xm:f>'C:\Users\alirio.tovar\Documents\PROCESOS Y RIESGOS\PQRSD\[CCE-DES-FM-10 Matriz de riesgos PQRS VF.xlsx]Evaluación Diseño Control'!#REF!</xm:f>
          </x14:formula1>
          <xm:sqref>W25:AC27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9" zoomScaleNormal="100" workbookViewId="0">
      <selection activeCell="B22" sqref="B22"/>
    </sheetView>
  </sheetViews>
  <sheetFormatPr baseColWidth="10" defaultColWidth="1.5" defaultRowHeight="12.75" x14ac:dyDescent="0.2"/>
  <cols>
    <col min="1" max="1" width="4.875" style="61" customWidth="1"/>
    <col min="2" max="2" width="20" style="61" customWidth="1"/>
    <col min="3" max="3" width="27.125" style="61" customWidth="1"/>
    <col min="4" max="4" width="32.125" style="61" customWidth="1"/>
    <col min="5" max="5" width="22.625" style="61" customWidth="1"/>
    <col min="6" max="6" width="3.5" style="61" bestFit="1" customWidth="1"/>
    <col min="7" max="7" width="3.375" style="61" bestFit="1" customWidth="1"/>
    <col min="8" max="8" width="10.625" style="61" customWidth="1"/>
    <col min="9" max="9" width="28.5" style="61" customWidth="1"/>
    <col min="10" max="10" width="3" style="61" bestFit="1" customWidth="1"/>
    <col min="11" max="11" width="3.5" style="61" bestFit="1" customWidth="1"/>
    <col min="12" max="12" width="10.375" style="61" customWidth="1"/>
    <col min="13" max="13" width="10.5" style="61" customWidth="1"/>
    <col min="14" max="14" width="24.125" style="61" customWidth="1"/>
    <col min="15" max="15" width="13.25" style="61" customWidth="1"/>
    <col min="16" max="16" width="11.125" style="61" bestFit="1" customWidth="1"/>
    <col min="17" max="17" width="12.5" style="61" customWidth="1"/>
    <col min="18" max="18" width="17" style="61" customWidth="1"/>
    <col min="19" max="19" width="25.5" style="61" customWidth="1"/>
    <col min="20" max="253" width="1.5" style="61"/>
    <col min="254" max="254" width="2.875" style="61" customWidth="1"/>
    <col min="255" max="255" width="4.125" style="61" customWidth="1"/>
    <col min="256" max="256" width="17" style="61" customWidth="1"/>
    <col min="257" max="257" width="27.125" style="61" customWidth="1"/>
    <col min="258" max="258" width="23.375" style="61" customWidth="1"/>
    <col min="259" max="259" width="22.625" style="61" customWidth="1"/>
    <col min="260" max="261" width="3.375" style="61" bestFit="1" customWidth="1"/>
    <col min="262" max="262" width="10.625" style="61" customWidth="1"/>
    <col min="263" max="263" width="21.125" style="61" customWidth="1"/>
    <col min="264" max="264" width="22.125" style="61" customWidth="1"/>
    <col min="265" max="265" width="2.875" style="61" bestFit="1" customWidth="1"/>
    <col min="266" max="266" width="3.375" style="61" bestFit="1" customWidth="1"/>
    <col min="267" max="267" width="10.375" style="61" customWidth="1"/>
    <col min="268" max="268" width="10.5" style="61" customWidth="1"/>
    <col min="269" max="269" width="20.625" style="61" customWidth="1"/>
    <col min="270" max="270" width="24.125" style="61" customWidth="1"/>
    <col min="271" max="271" width="12.125" style="61" customWidth="1"/>
    <col min="272" max="272" width="11.125" style="61" bestFit="1" customWidth="1"/>
    <col min="273" max="273" width="10.5" style="61" customWidth="1"/>
    <col min="274" max="274" width="17" style="61" customWidth="1"/>
    <col min="275" max="275" width="4.125" style="61" customWidth="1"/>
    <col min="276" max="509" width="1.5" style="61"/>
    <col min="510" max="510" width="2.875" style="61" customWidth="1"/>
    <col min="511" max="511" width="4.125" style="61" customWidth="1"/>
    <col min="512" max="512" width="17" style="61" customWidth="1"/>
    <col min="513" max="513" width="27.125" style="61" customWidth="1"/>
    <col min="514" max="514" width="23.375" style="61" customWidth="1"/>
    <col min="515" max="515" width="22.625" style="61" customWidth="1"/>
    <col min="516" max="517" width="3.375" style="61" bestFit="1" customWidth="1"/>
    <col min="518" max="518" width="10.625" style="61" customWidth="1"/>
    <col min="519" max="519" width="21.125" style="61" customWidth="1"/>
    <col min="520" max="520" width="22.125" style="61" customWidth="1"/>
    <col min="521" max="521" width="2.875" style="61" bestFit="1" customWidth="1"/>
    <col min="522" max="522" width="3.375" style="61" bestFit="1" customWidth="1"/>
    <col min="523" max="523" width="10.375" style="61" customWidth="1"/>
    <col min="524" max="524" width="10.5" style="61" customWidth="1"/>
    <col min="525" max="525" width="20.625" style="61" customWidth="1"/>
    <col min="526" max="526" width="24.125" style="61" customWidth="1"/>
    <col min="527" max="527" width="12.125" style="61" customWidth="1"/>
    <col min="528" max="528" width="11.125" style="61" bestFit="1" customWidth="1"/>
    <col min="529" max="529" width="10.5" style="61" customWidth="1"/>
    <col min="530" max="530" width="17" style="61" customWidth="1"/>
    <col min="531" max="531" width="4.125" style="61" customWidth="1"/>
    <col min="532" max="765" width="1.5" style="61"/>
    <col min="766" max="766" width="2.875" style="61" customWidth="1"/>
    <col min="767" max="767" width="4.125" style="61" customWidth="1"/>
    <col min="768" max="768" width="17" style="61" customWidth="1"/>
    <col min="769" max="769" width="27.125" style="61" customWidth="1"/>
    <col min="770" max="770" width="23.375" style="61" customWidth="1"/>
    <col min="771" max="771" width="22.625" style="61" customWidth="1"/>
    <col min="772" max="773" width="3.375" style="61" bestFit="1" customWidth="1"/>
    <col min="774" max="774" width="10.625" style="61" customWidth="1"/>
    <col min="775" max="775" width="21.125" style="61" customWidth="1"/>
    <col min="776" max="776" width="22.125" style="61" customWidth="1"/>
    <col min="777" max="777" width="2.875" style="61" bestFit="1" customWidth="1"/>
    <col min="778" max="778" width="3.375" style="61" bestFit="1" customWidth="1"/>
    <col min="779" max="779" width="10.375" style="61" customWidth="1"/>
    <col min="780" max="780" width="10.5" style="61" customWidth="1"/>
    <col min="781" max="781" width="20.625" style="61" customWidth="1"/>
    <col min="782" max="782" width="24.125" style="61" customWidth="1"/>
    <col min="783" max="783" width="12.125" style="61" customWidth="1"/>
    <col min="784" max="784" width="11.125" style="61" bestFit="1" customWidth="1"/>
    <col min="785" max="785" width="10.5" style="61" customWidth="1"/>
    <col min="786" max="786" width="17" style="61" customWidth="1"/>
    <col min="787" max="787" width="4.125" style="61" customWidth="1"/>
    <col min="788" max="1021" width="1.5" style="61"/>
    <col min="1022" max="1022" width="2.875" style="61" customWidth="1"/>
    <col min="1023" max="1023" width="4.125" style="61" customWidth="1"/>
    <col min="1024" max="1024" width="17" style="61" customWidth="1"/>
    <col min="1025" max="1025" width="27.125" style="61" customWidth="1"/>
    <col min="1026" max="1026" width="23.375" style="61" customWidth="1"/>
    <col min="1027" max="1027" width="22.625" style="61" customWidth="1"/>
    <col min="1028" max="1029" width="3.375" style="61" bestFit="1" customWidth="1"/>
    <col min="1030" max="1030" width="10.625" style="61" customWidth="1"/>
    <col min="1031" max="1031" width="21.125" style="61" customWidth="1"/>
    <col min="1032" max="1032" width="22.125" style="61" customWidth="1"/>
    <col min="1033" max="1033" width="2.875" style="61" bestFit="1" customWidth="1"/>
    <col min="1034" max="1034" width="3.375" style="61" bestFit="1" customWidth="1"/>
    <col min="1035" max="1035" width="10.375" style="61" customWidth="1"/>
    <col min="1036" max="1036" width="10.5" style="61" customWidth="1"/>
    <col min="1037" max="1037" width="20.625" style="61" customWidth="1"/>
    <col min="1038" max="1038" width="24.125" style="61" customWidth="1"/>
    <col min="1039" max="1039" width="12.125" style="61" customWidth="1"/>
    <col min="1040" max="1040" width="11.125" style="61" bestFit="1" customWidth="1"/>
    <col min="1041" max="1041" width="10.5" style="61" customWidth="1"/>
    <col min="1042" max="1042" width="17" style="61" customWidth="1"/>
    <col min="1043" max="1043" width="4.125" style="61" customWidth="1"/>
    <col min="1044" max="1277" width="1.5" style="61"/>
    <col min="1278" max="1278" width="2.875" style="61" customWidth="1"/>
    <col min="1279" max="1279" width="4.125" style="61" customWidth="1"/>
    <col min="1280" max="1280" width="17" style="61" customWidth="1"/>
    <col min="1281" max="1281" width="27.125" style="61" customWidth="1"/>
    <col min="1282" max="1282" width="23.375" style="61" customWidth="1"/>
    <col min="1283" max="1283" width="22.625" style="61" customWidth="1"/>
    <col min="1284" max="1285" width="3.375" style="61" bestFit="1" customWidth="1"/>
    <col min="1286" max="1286" width="10.625" style="61" customWidth="1"/>
    <col min="1287" max="1287" width="21.125" style="61" customWidth="1"/>
    <col min="1288" max="1288" width="22.125" style="61" customWidth="1"/>
    <col min="1289" max="1289" width="2.875" style="61" bestFit="1" customWidth="1"/>
    <col min="1290" max="1290" width="3.375" style="61" bestFit="1" customWidth="1"/>
    <col min="1291" max="1291" width="10.375" style="61" customWidth="1"/>
    <col min="1292" max="1292" width="10.5" style="61" customWidth="1"/>
    <col min="1293" max="1293" width="20.625" style="61" customWidth="1"/>
    <col min="1294" max="1294" width="24.125" style="61" customWidth="1"/>
    <col min="1295" max="1295" width="12.125" style="61" customWidth="1"/>
    <col min="1296" max="1296" width="11.125" style="61" bestFit="1" customWidth="1"/>
    <col min="1297" max="1297" width="10.5" style="61" customWidth="1"/>
    <col min="1298" max="1298" width="17" style="61" customWidth="1"/>
    <col min="1299" max="1299" width="4.125" style="61" customWidth="1"/>
    <col min="1300" max="1533" width="1.5" style="61"/>
    <col min="1534" max="1534" width="2.875" style="61" customWidth="1"/>
    <col min="1535" max="1535" width="4.125" style="61" customWidth="1"/>
    <col min="1536" max="1536" width="17" style="61" customWidth="1"/>
    <col min="1537" max="1537" width="27.125" style="61" customWidth="1"/>
    <col min="1538" max="1538" width="23.375" style="61" customWidth="1"/>
    <col min="1539" max="1539" width="22.625" style="61" customWidth="1"/>
    <col min="1540" max="1541" width="3.375" style="61" bestFit="1" customWidth="1"/>
    <col min="1542" max="1542" width="10.625" style="61" customWidth="1"/>
    <col min="1543" max="1543" width="21.125" style="61" customWidth="1"/>
    <col min="1544" max="1544" width="22.125" style="61" customWidth="1"/>
    <col min="1545" max="1545" width="2.875" style="61" bestFit="1" customWidth="1"/>
    <col min="1546" max="1546" width="3.375" style="61" bestFit="1" customWidth="1"/>
    <col min="1547" max="1547" width="10.375" style="61" customWidth="1"/>
    <col min="1548" max="1548" width="10.5" style="61" customWidth="1"/>
    <col min="1549" max="1549" width="20.625" style="61" customWidth="1"/>
    <col min="1550" max="1550" width="24.125" style="61" customWidth="1"/>
    <col min="1551" max="1551" width="12.125" style="61" customWidth="1"/>
    <col min="1552" max="1552" width="11.125" style="61" bestFit="1" customWidth="1"/>
    <col min="1553" max="1553" width="10.5" style="61" customWidth="1"/>
    <col min="1554" max="1554" width="17" style="61" customWidth="1"/>
    <col min="1555" max="1555" width="4.125" style="61" customWidth="1"/>
    <col min="1556" max="1789" width="1.5" style="61"/>
    <col min="1790" max="1790" width="2.875" style="61" customWidth="1"/>
    <col min="1791" max="1791" width="4.125" style="61" customWidth="1"/>
    <col min="1792" max="1792" width="17" style="61" customWidth="1"/>
    <col min="1793" max="1793" width="27.125" style="61" customWidth="1"/>
    <col min="1794" max="1794" width="23.375" style="61" customWidth="1"/>
    <col min="1795" max="1795" width="22.625" style="61" customWidth="1"/>
    <col min="1796" max="1797" width="3.375" style="61" bestFit="1" customWidth="1"/>
    <col min="1798" max="1798" width="10.625" style="61" customWidth="1"/>
    <col min="1799" max="1799" width="21.125" style="61" customWidth="1"/>
    <col min="1800" max="1800" width="22.125" style="61" customWidth="1"/>
    <col min="1801" max="1801" width="2.875" style="61" bestFit="1" customWidth="1"/>
    <col min="1802" max="1802" width="3.375" style="61" bestFit="1" customWidth="1"/>
    <col min="1803" max="1803" width="10.375" style="61" customWidth="1"/>
    <col min="1804" max="1804" width="10.5" style="61" customWidth="1"/>
    <col min="1805" max="1805" width="20.625" style="61" customWidth="1"/>
    <col min="1806" max="1806" width="24.125" style="61" customWidth="1"/>
    <col min="1807" max="1807" width="12.125" style="61" customWidth="1"/>
    <col min="1808" max="1808" width="11.125" style="61" bestFit="1" customWidth="1"/>
    <col min="1809" max="1809" width="10.5" style="61" customWidth="1"/>
    <col min="1810" max="1810" width="17" style="61" customWidth="1"/>
    <col min="1811" max="1811" width="4.125" style="61" customWidth="1"/>
    <col min="1812" max="2045" width="1.5" style="61"/>
    <col min="2046" max="2046" width="2.875" style="61" customWidth="1"/>
    <col min="2047" max="2047" width="4.125" style="61" customWidth="1"/>
    <col min="2048" max="2048" width="17" style="61" customWidth="1"/>
    <col min="2049" max="2049" width="27.125" style="61" customWidth="1"/>
    <col min="2050" max="2050" width="23.375" style="61" customWidth="1"/>
    <col min="2051" max="2051" width="22.625" style="61" customWidth="1"/>
    <col min="2052" max="2053" width="3.375" style="61" bestFit="1" customWidth="1"/>
    <col min="2054" max="2054" width="10.625" style="61" customWidth="1"/>
    <col min="2055" max="2055" width="21.125" style="61" customWidth="1"/>
    <col min="2056" max="2056" width="22.125" style="61" customWidth="1"/>
    <col min="2057" max="2057" width="2.875" style="61" bestFit="1" customWidth="1"/>
    <col min="2058" max="2058" width="3.375" style="61" bestFit="1" customWidth="1"/>
    <col min="2059" max="2059" width="10.375" style="61" customWidth="1"/>
    <col min="2060" max="2060" width="10.5" style="61" customWidth="1"/>
    <col min="2061" max="2061" width="20.625" style="61" customWidth="1"/>
    <col min="2062" max="2062" width="24.125" style="61" customWidth="1"/>
    <col min="2063" max="2063" width="12.125" style="61" customWidth="1"/>
    <col min="2064" max="2064" width="11.125" style="61" bestFit="1" customWidth="1"/>
    <col min="2065" max="2065" width="10.5" style="61" customWidth="1"/>
    <col min="2066" max="2066" width="17" style="61" customWidth="1"/>
    <col min="2067" max="2067" width="4.125" style="61" customWidth="1"/>
    <col min="2068" max="2301" width="1.5" style="61"/>
    <col min="2302" max="2302" width="2.875" style="61" customWidth="1"/>
    <col min="2303" max="2303" width="4.125" style="61" customWidth="1"/>
    <col min="2304" max="2304" width="17" style="61" customWidth="1"/>
    <col min="2305" max="2305" width="27.125" style="61" customWidth="1"/>
    <col min="2306" max="2306" width="23.375" style="61" customWidth="1"/>
    <col min="2307" max="2307" width="22.625" style="61" customWidth="1"/>
    <col min="2308" max="2309" width="3.375" style="61" bestFit="1" customWidth="1"/>
    <col min="2310" max="2310" width="10.625" style="61" customWidth="1"/>
    <col min="2311" max="2311" width="21.125" style="61" customWidth="1"/>
    <col min="2312" max="2312" width="22.125" style="61" customWidth="1"/>
    <col min="2313" max="2313" width="2.875" style="61" bestFit="1" customWidth="1"/>
    <col min="2314" max="2314" width="3.375" style="61" bestFit="1" customWidth="1"/>
    <col min="2315" max="2315" width="10.375" style="61" customWidth="1"/>
    <col min="2316" max="2316" width="10.5" style="61" customWidth="1"/>
    <col min="2317" max="2317" width="20.625" style="61" customWidth="1"/>
    <col min="2318" max="2318" width="24.125" style="61" customWidth="1"/>
    <col min="2319" max="2319" width="12.125" style="61" customWidth="1"/>
    <col min="2320" max="2320" width="11.125" style="61" bestFit="1" customWidth="1"/>
    <col min="2321" max="2321" width="10.5" style="61" customWidth="1"/>
    <col min="2322" max="2322" width="17" style="61" customWidth="1"/>
    <col min="2323" max="2323" width="4.125" style="61" customWidth="1"/>
    <col min="2324" max="2557" width="1.5" style="61"/>
    <col min="2558" max="2558" width="2.875" style="61" customWidth="1"/>
    <col min="2559" max="2559" width="4.125" style="61" customWidth="1"/>
    <col min="2560" max="2560" width="17" style="61" customWidth="1"/>
    <col min="2561" max="2561" width="27.125" style="61" customWidth="1"/>
    <col min="2562" max="2562" width="23.375" style="61" customWidth="1"/>
    <col min="2563" max="2563" width="22.625" style="61" customWidth="1"/>
    <col min="2564" max="2565" width="3.375" style="61" bestFit="1" customWidth="1"/>
    <col min="2566" max="2566" width="10.625" style="61" customWidth="1"/>
    <col min="2567" max="2567" width="21.125" style="61" customWidth="1"/>
    <col min="2568" max="2568" width="22.125" style="61" customWidth="1"/>
    <col min="2569" max="2569" width="2.875" style="61" bestFit="1" customWidth="1"/>
    <col min="2570" max="2570" width="3.375" style="61" bestFit="1" customWidth="1"/>
    <col min="2571" max="2571" width="10.375" style="61" customWidth="1"/>
    <col min="2572" max="2572" width="10.5" style="61" customWidth="1"/>
    <col min="2573" max="2573" width="20.625" style="61" customWidth="1"/>
    <col min="2574" max="2574" width="24.125" style="61" customWidth="1"/>
    <col min="2575" max="2575" width="12.125" style="61" customWidth="1"/>
    <col min="2576" max="2576" width="11.125" style="61" bestFit="1" customWidth="1"/>
    <col min="2577" max="2577" width="10.5" style="61" customWidth="1"/>
    <col min="2578" max="2578" width="17" style="61" customWidth="1"/>
    <col min="2579" max="2579" width="4.125" style="61" customWidth="1"/>
    <col min="2580" max="2813" width="1.5" style="61"/>
    <col min="2814" max="2814" width="2.875" style="61" customWidth="1"/>
    <col min="2815" max="2815" width="4.125" style="61" customWidth="1"/>
    <col min="2816" max="2816" width="17" style="61" customWidth="1"/>
    <col min="2817" max="2817" width="27.125" style="61" customWidth="1"/>
    <col min="2818" max="2818" width="23.375" style="61" customWidth="1"/>
    <col min="2819" max="2819" width="22.625" style="61" customWidth="1"/>
    <col min="2820" max="2821" width="3.375" style="61" bestFit="1" customWidth="1"/>
    <col min="2822" max="2822" width="10.625" style="61" customWidth="1"/>
    <col min="2823" max="2823" width="21.125" style="61" customWidth="1"/>
    <col min="2824" max="2824" width="22.125" style="61" customWidth="1"/>
    <col min="2825" max="2825" width="2.875" style="61" bestFit="1" customWidth="1"/>
    <col min="2826" max="2826" width="3.375" style="61" bestFit="1" customWidth="1"/>
    <col min="2827" max="2827" width="10.375" style="61" customWidth="1"/>
    <col min="2828" max="2828" width="10.5" style="61" customWidth="1"/>
    <col min="2829" max="2829" width="20.625" style="61" customWidth="1"/>
    <col min="2830" max="2830" width="24.125" style="61" customWidth="1"/>
    <col min="2831" max="2831" width="12.125" style="61" customWidth="1"/>
    <col min="2832" max="2832" width="11.125" style="61" bestFit="1" customWidth="1"/>
    <col min="2833" max="2833" width="10.5" style="61" customWidth="1"/>
    <col min="2834" max="2834" width="17" style="61" customWidth="1"/>
    <col min="2835" max="2835" width="4.125" style="61" customWidth="1"/>
    <col min="2836" max="3069" width="1.5" style="61"/>
    <col min="3070" max="3070" width="2.875" style="61" customWidth="1"/>
    <col min="3071" max="3071" width="4.125" style="61" customWidth="1"/>
    <col min="3072" max="3072" width="17" style="61" customWidth="1"/>
    <col min="3073" max="3073" width="27.125" style="61" customWidth="1"/>
    <col min="3074" max="3074" width="23.375" style="61" customWidth="1"/>
    <col min="3075" max="3075" width="22.625" style="61" customWidth="1"/>
    <col min="3076" max="3077" width="3.375" style="61" bestFit="1" customWidth="1"/>
    <col min="3078" max="3078" width="10.625" style="61" customWidth="1"/>
    <col min="3079" max="3079" width="21.125" style="61" customWidth="1"/>
    <col min="3080" max="3080" width="22.125" style="61" customWidth="1"/>
    <col min="3081" max="3081" width="2.875" style="61" bestFit="1" customWidth="1"/>
    <col min="3082" max="3082" width="3.375" style="61" bestFit="1" customWidth="1"/>
    <col min="3083" max="3083" width="10.375" style="61" customWidth="1"/>
    <col min="3084" max="3084" width="10.5" style="61" customWidth="1"/>
    <col min="3085" max="3085" width="20.625" style="61" customWidth="1"/>
    <col min="3086" max="3086" width="24.125" style="61" customWidth="1"/>
    <col min="3087" max="3087" width="12.125" style="61" customWidth="1"/>
    <col min="3088" max="3088" width="11.125" style="61" bestFit="1" customWidth="1"/>
    <col min="3089" max="3089" width="10.5" style="61" customWidth="1"/>
    <col min="3090" max="3090" width="17" style="61" customWidth="1"/>
    <col min="3091" max="3091" width="4.125" style="61" customWidth="1"/>
    <col min="3092" max="3325" width="1.5" style="61"/>
    <col min="3326" max="3326" width="2.875" style="61" customWidth="1"/>
    <col min="3327" max="3327" width="4.125" style="61" customWidth="1"/>
    <col min="3328" max="3328" width="17" style="61" customWidth="1"/>
    <col min="3329" max="3329" width="27.125" style="61" customWidth="1"/>
    <col min="3330" max="3330" width="23.375" style="61" customWidth="1"/>
    <col min="3331" max="3331" width="22.625" style="61" customWidth="1"/>
    <col min="3332" max="3333" width="3.375" style="61" bestFit="1" customWidth="1"/>
    <col min="3334" max="3334" width="10.625" style="61" customWidth="1"/>
    <col min="3335" max="3335" width="21.125" style="61" customWidth="1"/>
    <col min="3336" max="3336" width="22.125" style="61" customWidth="1"/>
    <col min="3337" max="3337" width="2.875" style="61" bestFit="1" customWidth="1"/>
    <col min="3338" max="3338" width="3.375" style="61" bestFit="1" customWidth="1"/>
    <col min="3339" max="3339" width="10.375" style="61" customWidth="1"/>
    <col min="3340" max="3340" width="10.5" style="61" customWidth="1"/>
    <col min="3341" max="3341" width="20.625" style="61" customWidth="1"/>
    <col min="3342" max="3342" width="24.125" style="61" customWidth="1"/>
    <col min="3343" max="3343" width="12.125" style="61" customWidth="1"/>
    <col min="3344" max="3344" width="11.125" style="61" bestFit="1" customWidth="1"/>
    <col min="3345" max="3345" width="10.5" style="61" customWidth="1"/>
    <col min="3346" max="3346" width="17" style="61" customWidth="1"/>
    <col min="3347" max="3347" width="4.125" style="61" customWidth="1"/>
    <col min="3348" max="3581" width="1.5" style="61"/>
    <col min="3582" max="3582" width="2.875" style="61" customWidth="1"/>
    <col min="3583" max="3583" width="4.125" style="61" customWidth="1"/>
    <col min="3584" max="3584" width="17" style="61" customWidth="1"/>
    <col min="3585" max="3585" width="27.125" style="61" customWidth="1"/>
    <col min="3586" max="3586" width="23.375" style="61" customWidth="1"/>
    <col min="3587" max="3587" width="22.625" style="61" customWidth="1"/>
    <col min="3588" max="3589" width="3.375" style="61" bestFit="1" customWidth="1"/>
    <col min="3590" max="3590" width="10.625" style="61" customWidth="1"/>
    <col min="3591" max="3591" width="21.125" style="61" customWidth="1"/>
    <col min="3592" max="3592" width="22.125" style="61" customWidth="1"/>
    <col min="3593" max="3593" width="2.875" style="61" bestFit="1" customWidth="1"/>
    <col min="3594" max="3594" width="3.375" style="61" bestFit="1" customWidth="1"/>
    <col min="3595" max="3595" width="10.375" style="61" customWidth="1"/>
    <col min="3596" max="3596" width="10.5" style="61" customWidth="1"/>
    <col min="3597" max="3597" width="20.625" style="61" customWidth="1"/>
    <col min="3598" max="3598" width="24.125" style="61" customWidth="1"/>
    <col min="3599" max="3599" width="12.125" style="61" customWidth="1"/>
    <col min="3600" max="3600" width="11.125" style="61" bestFit="1" customWidth="1"/>
    <col min="3601" max="3601" width="10.5" style="61" customWidth="1"/>
    <col min="3602" max="3602" width="17" style="61" customWidth="1"/>
    <col min="3603" max="3603" width="4.125" style="61" customWidth="1"/>
    <col min="3604" max="3837" width="1.5" style="61"/>
    <col min="3838" max="3838" width="2.875" style="61" customWidth="1"/>
    <col min="3839" max="3839" width="4.125" style="61" customWidth="1"/>
    <col min="3840" max="3840" width="17" style="61" customWidth="1"/>
    <col min="3841" max="3841" width="27.125" style="61" customWidth="1"/>
    <col min="3842" max="3842" width="23.375" style="61" customWidth="1"/>
    <col min="3843" max="3843" width="22.625" style="61" customWidth="1"/>
    <col min="3844" max="3845" width="3.375" style="61" bestFit="1" customWidth="1"/>
    <col min="3846" max="3846" width="10.625" style="61" customWidth="1"/>
    <col min="3847" max="3847" width="21.125" style="61" customWidth="1"/>
    <col min="3848" max="3848" width="22.125" style="61" customWidth="1"/>
    <col min="3849" max="3849" width="2.875" style="61" bestFit="1" customWidth="1"/>
    <col min="3850" max="3850" width="3.375" style="61" bestFit="1" customWidth="1"/>
    <col min="3851" max="3851" width="10.375" style="61" customWidth="1"/>
    <col min="3852" max="3852" width="10.5" style="61" customWidth="1"/>
    <col min="3853" max="3853" width="20.625" style="61" customWidth="1"/>
    <col min="3854" max="3854" width="24.125" style="61" customWidth="1"/>
    <col min="3855" max="3855" width="12.125" style="61" customWidth="1"/>
    <col min="3856" max="3856" width="11.125" style="61" bestFit="1" customWidth="1"/>
    <col min="3857" max="3857" width="10.5" style="61" customWidth="1"/>
    <col min="3858" max="3858" width="17" style="61" customWidth="1"/>
    <col min="3859" max="3859" width="4.125" style="61" customWidth="1"/>
    <col min="3860" max="4093" width="1.5" style="61"/>
    <col min="4094" max="4094" width="2.875" style="61" customWidth="1"/>
    <col min="4095" max="4095" width="4.125" style="61" customWidth="1"/>
    <col min="4096" max="4096" width="17" style="61" customWidth="1"/>
    <col min="4097" max="4097" width="27.125" style="61" customWidth="1"/>
    <col min="4098" max="4098" width="23.375" style="61" customWidth="1"/>
    <col min="4099" max="4099" width="22.625" style="61" customWidth="1"/>
    <col min="4100" max="4101" width="3.375" style="61" bestFit="1" customWidth="1"/>
    <col min="4102" max="4102" width="10.625" style="61" customWidth="1"/>
    <col min="4103" max="4103" width="21.125" style="61" customWidth="1"/>
    <col min="4104" max="4104" width="22.125" style="61" customWidth="1"/>
    <col min="4105" max="4105" width="2.875" style="61" bestFit="1" customWidth="1"/>
    <col min="4106" max="4106" width="3.375" style="61" bestFit="1" customWidth="1"/>
    <col min="4107" max="4107" width="10.375" style="61" customWidth="1"/>
    <col min="4108" max="4108" width="10.5" style="61" customWidth="1"/>
    <col min="4109" max="4109" width="20.625" style="61" customWidth="1"/>
    <col min="4110" max="4110" width="24.125" style="61" customWidth="1"/>
    <col min="4111" max="4111" width="12.125" style="61" customWidth="1"/>
    <col min="4112" max="4112" width="11.125" style="61" bestFit="1" customWidth="1"/>
    <col min="4113" max="4113" width="10.5" style="61" customWidth="1"/>
    <col min="4114" max="4114" width="17" style="61" customWidth="1"/>
    <col min="4115" max="4115" width="4.125" style="61" customWidth="1"/>
    <col min="4116" max="4349" width="1.5" style="61"/>
    <col min="4350" max="4350" width="2.875" style="61" customWidth="1"/>
    <col min="4351" max="4351" width="4.125" style="61" customWidth="1"/>
    <col min="4352" max="4352" width="17" style="61" customWidth="1"/>
    <col min="4353" max="4353" width="27.125" style="61" customWidth="1"/>
    <col min="4354" max="4354" width="23.375" style="61" customWidth="1"/>
    <col min="4355" max="4355" width="22.625" style="61" customWidth="1"/>
    <col min="4356" max="4357" width="3.375" style="61" bestFit="1" customWidth="1"/>
    <col min="4358" max="4358" width="10.625" style="61" customWidth="1"/>
    <col min="4359" max="4359" width="21.125" style="61" customWidth="1"/>
    <col min="4360" max="4360" width="22.125" style="61" customWidth="1"/>
    <col min="4361" max="4361" width="2.875" style="61" bestFit="1" customWidth="1"/>
    <col min="4362" max="4362" width="3.375" style="61" bestFit="1" customWidth="1"/>
    <col min="4363" max="4363" width="10.375" style="61" customWidth="1"/>
    <col min="4364" max="4364" width="10.5" style="61" customWidth="1"/>
    <col min="4365" max="4365" width="20.625" style="61" customWidth="1"/>
    <col min="4366" max="4366" width="24.125" style="61" customWidth="1"/>
    <col min="4367" max="4367" width="12.125" style="61" customWidth="1"/>
    <col min="4368" max="4368" width="11.125" style="61" bestFit="1" customWidth="1"/>
    <col min="4369" max="4369" width="10.5" style="61" customWidth="1"/>
    <col min="4370" max="4370" width="17" style="61" customWidth="1"/>
    <col min="4371" max="4371" width="4.125" style="61" customWidth="1"/>
    <col min="4372" max="4605" width="1.5" style="61"/>
    <col min="4606" max="4606" width="2.875" style="61" customWidth="1"/>
    <col min="4607" max="4607" width="4.125" style="61" customWidth="1"/>
    <col min="4608" max="4608" width="17" style="61" customWidth="1"/>
    <col min="4609" max="4609" width="27.125" style="61" customWidth="1"/>
    <col min="4610" max="4610" width="23.375" style="61" customWidth="1"/>
    <col min="4611" max="4611" width="22.625" style="61" customWidth="1"/>
    <col min="4612" max="4613" width="3.375" style="61" bestFit="1" customWidth="1"/>
    <col min="4614" max="4614" width="10.625" style="61" customWidth="1"/>
    <col min="4615" max="4615" width="21.125" style="61" customWidth="1"/>
    <col min="4616" max="4616" width="22.125" style="61" customWidth="1"/>
    <col min="4617" max="4617" width="2.875" style="61" bestFit="1" customWidth="1"/>
    <col min="4618" max="4618" width="3.375" style="61" bestFit="1" customWidth="1"/>
    <col min="4619" max="4619" width="10.375" style="61" customWidth="1"/>
    <col min="4620" max="4620" width="10.5" style="61" customWidth="1"/>
    <col min="4621" max="4621" width="20.625" style="61" customWidth="1"/>
    <col min="4622" max="4622" width="24.125" style="61" customWidth="1"/>
    <col min="4623" max="4623" width="12.125" style="61" customWidth="1"/>
    <col min="4624" max="4624" width="11.125" style="61" bestFit="1" customWidth="1"/>
    <col min="4625" max="4625" width="10.5" style="61" customWidth="1"/>
    <col min="4626" max="4626" width="17" style="61" customWidth="1"/>
    <col min="4627" max="4627" width="4.125" style="61" customWidth="1"/>
    <col min="4628" max="4861" width="1.5" style="61"/>
    <col min="4862" max="4862" width="2.875" style="61" customWidth="1"/>
    <col min="4863" max="4863" width="4.125" style="61" customWidth="1"/>
    <col min="4864" max="4864" width="17" style="61" customWidth="1"/>
    <col min="4865" max="4865" width="27.125" style="61" customWidth="1"/>
    <col min="4866" max="4866" width="23.375" style="61" customWidth="1"/>
    <col min="4867" max="4867" width="22.625" style="61" customWidth="1"/>
    <col min="4868" max="4869" width="3.375" style="61" bestFit="1" customWidth="1"/>
    <col min="4870" max="4870" width="10.625" style="61" customWidth="1"/>
    <col min="4871" max="4871" width="21.125" style="61" customWidth="1"/>
    <col min="4872" max="4872" width="22.125" style="61" customWidth="1"/>
    <col min="4873" max="4873" width="2.875" style="61" bestFit="1" customWidth="1"/>
    <col min="4874" max="4874" width="3.375" style="61" bestFit="1" customWidth="1"/>
    <col min="4875" max="4875" width="10.375" style="61" customWidth="1"/>
    <col min="4876" max="4876" width="10.5" style="61" customWidth="1"/>
    <col min="4877" max="4877" width="20.625" style="61" customWidth="1"/>
    <col min="4878" max="4878" width="24.125" style="61" customWidth="1"/>
    <col min="4879" max="4879" width="12.125" style="61" customWidth="1"/>
    <col min="4880" max="4880" width="11.125" style="61" bestFit="1" customWidth="1"/>
    <col min="4881" max="4881" width="10.5" style="61" customWidth="1"/>
    <col min="4882" max="4882" width="17" style="61" customWidth="1"/>
    <col min="4883" max="4883" width="4.125" style="61" customWidth="1"/>
    <col min="4884" max="5117" width="1.5" style="61"/>
    <col min="5118" max="5118" width="2.875" style="61" customWidth="1"/>
    <col min="5119" max="5119" width="4.125" style="61" customWidth="1"/>
    <col min="5120" max="5120" width="17" style="61" customWidth="1"/>
    <col min="5121" max="5121" width="27.125" style="61" customWidth="1"/>
    <col min="5122" max="5122" width="23.375" style="61" customWidth="1"/>
    <col min="5123" max="5123" width="22.625" style="61" customWidth="1"/>
    <col min="5124" max="5125" width="3.375" style="61" bestFit="1" customWidth="1"/>
    <col min="5126" max="5126" width="10.625" style="61" customWidth="1"/>
    <col min="5127" max="5127" width="21.125" style="61" customWidth="1"/>
    <col min="5128" max="5128" width="22.125" style="61" customWidth="1"/>
    <col min="5129" max="5129" width="2.875" style="61" bestFit="1" customWidth="1"/>
    <col min="5130" max="5130" width="3.375" style="61" bestFit="1" customWidth="1"/>
    <col min="5131" max="5131" width="10.375" style="61" customWidth="1"/>
    <col min="5132" max="5132" width="10.5" style="61" customWidth="1"/>
    <col min="5133" max="5133" width="20.625" style="61" customWidth="1"/>
    <col min="5134" max="5134" width="24.125" style="61" customWidth="1"/>
    <col min="5135" max="5135" width="12.125" style="61" customWidth="1"/>
    <col min="5136" max="5136" width="11.125" style="61" bestFit="1" customWidth="1"/>
    <col min="5137" max="5137" width="10.5" style="61" customWidth="1"/>
    <col min="5138" max="5138" width="17" style="61" customWidth="1"/>
    <col min="5139" max="5139" width="4.125" style="61" customWidth="1"/>
    <col min="5140" max="5373" width="1.5" style="61"/>
    <col min="5374" max="5374" width="2.875" style="61" customWidth="1"/>
    <col min="5375" max="5375" width="4.125" style="61" customWidth="1"/>
    <col min="5376" max="5376" width="17" style="61" customWidth="1"/>
    <col min="5377" max="5377" width="27.125" style="61" customWidth="1"/>
    <col min="5378" max="5378" width="23.375" style="61" customWidth="1"/>
    <col min="5379" max="5379" width="22.625" style="61" customWidth="1"/>
    <col min="5380" max="5381" width="3.375" style="61" bestFit="1" customWidth="1"/>
    <col min="5382" max="5382" width="10.625" style="61" customWidth="1"/>
    <col min="5383" max="5383" width="21.125" style="61" customWidth="1"/>
    <col min="5384" max="5384" width="22.125" style="61" customWidth="1"/>
    <col min="5385" max="5385" width="2.875" style="61" bestFit="1" customWidth="1"/>
    <col min="5386" max="5386" width="3.375" style="61" bestFit="1" customWidth="1"/>
    <col min="5387" max="5387" width="10.375" style="61" customWidth="1"/>
    <col min="5388" max="5388" width="10.5" style="61" customWidth="1"/>
    <col min="5389" max="5389" width="20.625" style="61" customWidth="1"/>
    <col min="5390" max="5390" width="24.125" style="61" customWidth="1"/>
    <col min="5391" max="5391" width="12.125" style="61" customWidth="1"/>
    <col min="5392" max="5392" width="11.125" style="61" bestFit="1" customWidth="1"/>
    <col min="5393" max="5393" width="10.5" style="61" customWidth="1"/>
    <col min="5394" max="5394" width="17" style="61" customWidth="1"/>
    <col min="5395" max="5395" width="4.125" style="61" customWidth="1"/>
    <col min="5396" max="5629" width="1.5" style="61"/>
    <col min="5630" max="5630" width="2.875" style="61" customWidth="1"/>
    <col min="5631" max="5631" width="4.125" style="61" customWidth="1"/>
    <col min="5632" max="5632" width="17" style="61" customWidth="1"/>
    <col min="5633" max="5633" width="27.125" style="61" customWidth="1"/>
    <col min="5634" max="5634" width="23.375" style="61" customWidth="1"/>
    <col min="5635" max="5635" width="22.625" style="61" customWidth="1"/>
    <col min="5636" max="5637" width="3.375" style="61" bestFit="1" customWidth="1"/>
    <col min="5638" max="5638" width="10.625" style="61" customWidth="1"/>
    <col min="5639" max="5639" width="21.125" style="61" customWidth="1"/>
    <col min="5640" max="5640" width="22.125" style="61" customWidth="1"/>
    <col min="5641" max="5641" width="2.875" style="61" bestFit="1" customWidth="1"/>
    <col min="5642" max="5642" width="3.375" style="61" bestFit="1" customWidth="1"/>
    <col min="5643" max="5643" width="10.375" style="61" customWidth="1"/>
    <col min="5644" max="5644" width="10.5" style="61" customWidth="1"/>
    <col min="5645" max="5645" width="20.625" style="61" customWidth="1"/>
    <col min="5646" max="5646" width="24.125" style="61" customWidth="1"/>
    <col min="5647" max="5647" width="12.125" style="61" customWidth="1"/>
    <col min="5648" max="5648" width="11.125" style="61" bestFit="1" customWidth="1"/>
    <col min="5649" max="5649" width="10.5" style="61" customWidth="1"/>
    <col min="5650" max="5650" width="17" style="61" customWidth="1"/>
    <col min="5651" max="5651" width="4.125" style="61" customWidth="1"/>
    <col min="5652" max="5885" width="1.5" style="61"/>
    <col min="5886" max="5886" width="2.875" style="61" customWidth="1"/>
    <col min="5887" max="5887" width="4.125" style="61" customWidth="1"/>
    <col min="5888" max="5888" width="17" style="61" customWidth="1"/>
    <col min="5889" max="5889" width="27.125" style="61" customWidth="1"/>
    <col min="5890" max="5890" width="23.375" style="61" customWidth="1"/>
    <col min="5891" max="5891" width="22.625" style="61" customWidth="1"/>
    <col min="5892" max="5893" width="3.375" style="61" bestFit="1" customWidth="1"/>
    <col min="5894" max="5894" width="10.625" style="61" customWidth="1"/>
    <col min="5895" max="5895" width="21.125" style="61" customWidth="1"/>
    <col min="5896" max="5896" width="22.125" style="61" customWidth="1"/>
    <col min="5897" max="5897" width="2.875" style="61" bestFit="1" customWidth="1"/>
    <col min="5898" max="5898" width="3.375" style="61" bestFit="1" customWidth="1"/>
    <col min="5899" max="5899" width="10.375" style="61" customWidth="1"/>
    <col min="5900" max="5900" width="10.5" style="61" customWidth="1"/>
    <col min="5901" max="5901" width="20.625" style="61" customWidth="1"/>
    <col min="5902" max="5902" width="24.125" style="61" customWidth="1"/>
    <col min="5903" max="5903" width="12.125" style="61" customWidth="1"/>
    <col min="5904" max="5904" width="11.125" style="61" bestFit="1" customWidth="1"/>
    <col min="5905" max="5905" width="10.5" style="61" customWidth="1"/>
    <col min="5906" max="5906" width="17" style="61" customWidth="1"/>
    <col min="5907" max="5907" width="4.125" style="61" customWidth="1"/>
    <col min="5908" max="6141" width="1.5" style="61"/>
    <col min="6142" max="6142" width="2.875" style="61" customWidth="1"/>
    <col min="6143" max="6143" width="4.125" style="61" customWidth="1"/>
    <col min="6144" max="6144" width="17" style="61" customWidth="1"/>
    <col min="6145" max="6145" width="27.125" style="61" customWidth="1"/>
    <col min="6146" max="6146" width="23.375" style="61" customWidth="1"/>
    <col min="6147" max="6147" width="22.625" style="61" customWidth="1"/>
    <col min="6148" max="6149" width="3.375" style="61" bestFit="1" customWidth="1"/>
    <col min="6150" max="6150" width="10.625" style="61" customWidth="1"/>
    <col min="6151" max="6151" width="21.125" style="61" customWidth="1"/>
    <col min="6152" max="6152" width="22.125" style="61" customWidth="1"/>
    <col min="6153" max="6153" width="2.875" style="61" bestFit="1" customWidth="1"/>
    <col min="6154" max="6154" width="3.375" style="61" bestFit="1" customWidth="1"/>
    <col min="6155" max="6155" width="10.375" style="61" customWidth="1"/>
    <col min="6156" max="6156" width="10.5" style="61" customWidth="1"/>
    <col min="6157" max="6157" width="20.625" style="61" customWidth="1"/>
    <col min="6158" max="6158" width="24.125" style="61" customWidth="1"/>
    <col min="6159" max="6159" width="12.125" style="61" customWidth="1"/>
    <col min="6160" max="6160" width="11.125" style="61" bestFit="1" customWidth="1"/>
    <col min="6161" max="6161" width="10.5" style="61" customWidth="1"/>
    <col min="6162" max="6162" width="17" style="61" customWidth="1"/>
    <col min="6163" max="6163" width="4.125" style="61" customWidth="1"/>
    <col min="6164" max="6397" width="1.5" style="61"/>
    <col min="6398" max="6398" width="2.875" style="61" customWidth="1"/>
    <col min="6399" max="6399" width="4.125" style="61" customWidth="1"/>
    <col min="6400" max="6400" width="17" style="61" customWidth="1"/>
    <col min="6401" max="6401" width="27.125" style="61" customWidth="1"/>
    <col min="6402" max="6402" width="23.375" style="61" customWidth="1"/>
    <col min="6403" max="6403" width="22.625" style="61" customWidth="1"/>
    <col min="6404" max="6405" width="3.375" style="61" bestFit="1" customWidth="1"/>
    <col min="6406" max="6406" width="10.625" style="61" customWidth="1"/>
    <col min="6407" max="6407" width="21.125" style="61" customWidth="1"/>
    <col min="6408" max="6408" width="22.125" style="61" customWidth="1"/>
    <col min="6409" max="6409" width="2.875" style="61" bestFit="1" customWidth="1"/>
    <col min="6410" max="6410" width="3.375" style="61" bestFit="1" customWidth="1"/>
    <col min="6411" max="6411" width="10.375" style="61" customWidth="1"/>
    <col min="6412" max="6412" width="10.5" style="61" customWidth="1"/>
    <col min="6413" max="6413" width="20.625" style="61" customWidth="1"/>
    <col min="6414" max="6414" width="24.125" style="61" customWidth="1"/>
    <col min="6415" max="6415" width="12.125" style="61" customWidth="1"/>
    <col min="6416" max="6416" width="11.125" style="61" bestFit="1" customWidth="1"/>
    <col min="6417" max="6417" width="10.5" style="61" customWidth="1"/>
    <col min="6418" max="6418" width="17" style="61" customWidth="1"/>
    <col min="6419" max="6419" width="4.125" style="61" customWidth="1"/>
    <col min="6420" max="6653" width="1.5" style="61"/>
    <col min="6654" max="6654" width="2.875" style="61" customWidth="1"/>
    <col min="6655" max="6655" width="4.125" style="61" customWidth="1"/>
    <col min="6656" max="6656" width="17" style="61" customWidth="1"/>
    <col min="6657" max="6657" width="27.125" style="61" customWidth="1"/>
    <col min="6658" max="6658" width="23.375" style="61" customWidth="1"/>
    <col min="6659" max="6659" width="22.625" style="61" customWidth="1"/>
    <col min="6660" max="6661" width="3.375" style="61" bestFit="1" customWidth="1"/>
    <col min="6662" max="6662" width="10.625" style="61" customWidth="1"/>
    <col min="6663" max="6663" width="21.125" style="61" customWidth="1"/>
    <col min="6664" max="6664" width="22.125" style="61" customWidth="1"/>
    <col min="6665" max="6665" width="2.875" style="61" bestFit="1" customWidth="1"/>
    <col min="6666" max="6666" width="3.375" style="61" bestFit="1" customWidth="1"/>
    <col min="6667" max="6667" width="10.375" style="61" customWidth="1"/>
    <col min="6668" max="6668" width="10.5" style="61" customWidth="1"/>
    <col min="6669" max="6669" width="20.625" style="61" customWidth="1"/>
    <col min="6670" max="6670" width="24.125" style="61" customWidth="1"/>
    <col min="6671" max="6671" width="12.125" style="61" customWidth="1"/>
    <col min="6672" max="6672" width="11.125" style="61" bestFit="1" customWidth="1"/>
    <col min="6673" max="6673" width="10.5" style="61" customWidth="1"/>
    <col min="6674" max="6674" width="17" style="61" customWidth="1"/>
    <col min="6675" max="6675" width="4.125" style="61" customWidth="1"/>
    <col min="6676" max="6909" width="1.5" style="61"/>
    <col min="6910" max="6910" width="2.875" style="61" customWidth="1"/>
    <col min="6911" max="6911" width="4.125" style="61" customWidth="1"/>
    <col min="6912" max="6912" width="17" style="61" customWidth="1"/>
    <col min="6913" max="6913" width="27.125" style="61" customWidth="1"/>
    <col min="6914" max="6914" width="23.375" style="61" customWidth="1"/>
    <col min="6915" max="6915" width="22.625" style="61" customWidth="1"/>
    <col min="6916" max="6917" width="3.375" style="61" bestFit="1" customWidth="1"/>
    <col min="6918" max="6918" width="10.625" style="61" customWidth="1"/>
    <col min="6919" max="6919" width="21.125" style="61" customWidth="1"/>
    <col min="6920" max="6920" width="22.125" style="61" customWidth="1"/>
    <col min="6921" max="6921" width="2.875" style="61" bestFit="1" customWidth="1"/>
    <col min="6922" max="6922" width="3.375" style="61" bestFit="1" customWidth="1"/>
    <col min="6923" max="6923" width="10.375" style="61" customWidth="1"/>
    <col min="6924" max="6924" width="10.5" style="61" customWidth="1"/>
    <col min="6925" max="6925" width="20.625" style="61" customWidth="1"/>
    <col min="6926" max="6926" width="24.125" style="61" customWidth="1"/>
    <col min="6927" max="6927" width="12.125" style="61" customWidth="1"/>
    <col min="6928" max="6928" width="11.125" style="61" bestFit="1" customWidth="1"/>
    <col min="6929" max="6929" width="10.5" style="61" customWidth="1"/>
    <col min="6930" max="6930" width="17" style="61" customWidth="1"/>
    <col min="6931" max="6931" width="4.125" style="61" customWidth="1"/>
    <col min="6932" max="7165" width="1.5" style="61"/>
    <col min="7166" max="7166" width="2.875" style="61" customWidth="1"/>
    <col min="7167" max="7167" width="4.125" style="61" customWidth="1"/>
    <col min="7168" max="7168" width="17" style="61" customWidth="1"/>
    <col min="7169" max="7169" width="27.125" style="61" customWidth="1"/>
    <col min="7170" max="7170" width="23.375" style="61" customWidth="1"/>
    <col min="7171" max="7171" width="22.625" style="61" customWidth="1"/>
    <col min="7172" max="7173" width="3.375" style="61" bestFit="1" customWidth="1"/>
    <col min="7174" max="7174" width="10.625" style="61" customWidth="1"/>
    <col min="7175" max="7175" width="21.125" style="61" customWidth="1"/>
    <col min="7176" max="7176" width="22.125" style="61" customWidth="1"/>
    <col min="7177" max="7177" width="2.875" style="61" bestFit="1" customWidth="1"/>
    <col min="7178" max="7178" width="3.375" style="61" bestFit="1" customWidth="1"/>
    <col min="7179" max="7179" width="10.375" style="61" customWidth="1"/>
    <col min="7180" max="7180" width="10.5" style="61" customWidth="1"/>
    <col min="7181" max="7181" width="20.625" style="61" customWidth="1"/>
    <col min="7182" max="7182" width="24.125" style="61" customWidth="1"/>
    <col min="7183" max="7183" width="12.125" style="61" customWidth="1"/>
    <col min="7184" max="7184" width="11.125" style="61" bestFit="1" customWidth="1"/>
    <col min="7185" max="7185" width="10.5" style="61" customWidth="1"/>
    <col min="7186" max="7186" width="17" style="61" customWidth="1"/>
    <col min="7187" max="7187" width="4.125" style="61" customWidth="1"/>
    <col min="7188" max="7421" width="1.5" style="61"/>
    <col min="7422" max="7422" width="2.875" style="61" customWidth="1"/>
    <col min="7423" max="7423" width="4.125" style="61" customWidth="1"/>
    <col min="7424" max="7424" width="17" style="61" customWidth="1"/>
    <col min="7425" max="7425" width="27.125" style="61" customWidth="1"/>
    <col min="7426" max="7426" width="23.375" style="61" customWidth="1"/>
    <col min="7427" max="7427" width="22.625" style="61" customWidth="1"/>
    <col min="7428" max="7429" width="3.375" style="61" bestFit="1" customWidth="1"/>
    <col min="7430" max="7430" width="10.625" style="61" customWidth="1"/>
    <col min="7431" max="7431" width="21.125" style="61" customWidth="1"/>
    <col min="7432" max="7432" width="22.125" style="61" customWidth="1"/>
    <col min="7433" max="7433" width="2.875" style="61" bestFit="1" customWidth="1"/>
    <col min="7434" max="7434" width="3.375" style="61" bestFit="1" customWidth="1"/>
    <col min="7435" max="7435" width="10.375" style="61" customWidth="1"/>
    <col min="7436" max="7436" width="10.5" style="61" customWidth="1"/>
    <col min="7437" max="7437" width="20.625" style="61" customWidth="1"/>
    <col min="7438" max="7438" width="24.125" style="61" customWidth="1"/>
    <col min="7439" max="7439" width="12.125" style="61" customWidth="1"/>
    <col min="7440" max="7440" width="11.125" style="61" bestFit="1" customWidth="1"/>
    <col min="7441" max="7441" width="10.5" style="61" customWidth="1"/>
    <col min="7442" max="7442" width="17" style="61" customWidth="1"/>
    <col min="7443" max="7443" width="4.125" style="61" customWidth="1"/>
    <col min="7444" max="7677" width="1.5" style="61"/>
    <col min="7678" max="7678" width="2.875" style="61" customWidth="1"/>
    <col min="7679" max="7679" width="4.125" style="61" customWidth="1"/>
    <col min="7680" max="7680" width="17" style="61" customWidth="1"/>
    <col min="7681" max="7681" width="27.125" style="61" customWidth="1"/>
    <col min="7682" max="7682" width="23.375" style="61" customWidth="1"/>
    <col min="7683" max="7683" width="22.625" style="61" customWidth="1"/>
    <col min="7684" max="7685" width="3.375" style="61" bestFit="1" customWidth="1"/>
    <col min="7686" max="7686" width="10.625" style="61" customWidth="1"/>
    <col min="7687" max="7687" width="21.125" style="61" customWidth="1"/>
    <col min="7688" max="7688" width="22.125" style="61" customWidth="1"/>
    <col min="7689" max="7689" width="2.875" style="61" bestFit="1" customWidth="1"/>
    <col min="7690" max="7690" width="3.375" style="61" bestFit="1" customWidth="1"/>
    <col min="7691" max="7691" width="10.375" style="61" customWidth="1"/>
    <col min="7692" max="7692" width="10.5" style="61" customWidth="1"/>
    <col min="7693" max="7693" width="20.625" style="61" customWidth="1"/>
    <col min="7694" max="7694" width="24.125" style="61" customWidth="1"/>
    <col min="7695" max="7695" width="12.125" style="61" customWidth="1"/>
    <col min="7696" max="7696" width="11.125" style="61" bestFit="1" customWidth="1"/>
    <col min="7697" max="7697" width="10.5" style="61" customWidth="1"/>
    <col min="7698" max="7698" width="17" style="61" customWidth="1"/>
    <col min="7699" max="7699" width="4.125" style="61" customWidth="1"/>
    <col min="7700" max="7933" width="1.5" style="61"/>
    <col min="7934" max="7934" width="2.875" style="61" customWidth="1"/>
    <col min="7935" max="7935" width="4.125" style="61" customWidth="1"/>
    <col min="7936" max="7936" width="17" style="61" customWidth="1"/>
    <col min="7937" max="7937" width="27.125" style="61" customWidth="1"/>
    <col min="7938" max="7938" width="23.375" style="61" customWidth="1"/>
    <col min="7939" max="7939" width="22.625" style="61" customWidth="1"/>
    <col min="7940" max="7941" width="3.375" style="61" bestFit="1" customWidth="1"/>
    <col min="7942" max="7942" width="10.625" style="61" customWidth="1"/>
    <col min="7943" max="7943" width="21.125" style="61" customWidth="1"/>
    <col min="7944" max="7944" width="22.125" style="61" customWidth="1"/>
    <col min="7945" max="7945" width="2.875" style="61" bestFit="1" customWidth="1"/>
    <col min="7946" max="7946" width="3.375" style="61" bestFit="1" customWidth="1"/>
    <col min="7947" max="7947" width="10.375" style="61" customWidth="1"/>
    <col min="7948" max="7948" width="10.5" style="61" customWidth="1"/>
    <col min="7949" max="7949" width="20.625" style="61" customWidth="1"/>
    <col min="7950" max="7950" width="24.125" style="61" customWidth="1"/>
    <col min="7951" max="7951" width="12.125" style="61" customWidth="1"/>
    <col min="7952" max="7952" width="11.125" style="61" bestFit="1" customWidth="1"/>
    <col min="7953" max="7953" width="10.5" style="61" customWidth="1"/>
    <col min="7954" max="7954" width="17" style="61" customWidth="1"/>
    <col min="7955" max="7955" width="4.125" style="61" customWidth="1"/>
    <col min="7956" max="8189" width="1.5" style="61"/>
    <col min="8190" max="8190" width="2.875" style="61" customWidth="1"/>
    <col min="8191" max="8191" width="4.125" style="61" customWidth="1"/>
    <col min="8192" max="8192" width="17" style="61" customWidth="1"/>
    <col min="8193" max="8193" width="27.125" style="61" customWidth="1"/>
    <col min="8194" max="8194" width="23.375" style="61" customWidth="1"/>
    <col min="8195" max="8195" width="22.625" style="61" customWidth="1"/>
    <col min="8196" max="8197" width="3.375" style="61" bestFit="1" customWidth="1"/>
    <col min="8198" max="8198" width="10.625" style="61" customWidth="1"/>
    <col min="8199" max="8199" width="21.125" style="61" customWidth="1"/>
    <col min="8200" max="8200" width="22.125" style="61" customWidth="1"/>
    <col min="8201" max="8201" width="2.875" style="61" bestFit="1" customWidth="1"/>
    <col min="8202" max="8202" width="3.375" style="61" bestFit="1" customWidth="1"/>
    <col min="8203" max="8203" width="10.375" style="61" customWidth="1"/>
    <col min="8204" max="8204" width="10.5" style="61" customWidth="1"/>
    <col min="8205" max="8205" width="20.625" style="61" customWidth="1"/>
    <col min="8206" max="8206" width="24.125" style="61" customWidth="1"/>
    <col min="8207" max="8207" width="12.125" style="61" customWidth="1"/>
    <col min="8208" max="8208" width="11.125" style="61" bestFit="1" customWidth="1"/>
    <col min="8209" max="8209" width="10.5" style="61" customWidth="1"/>
    <col min="8210" max="8210" width="17" style="61" customWidth="1"/>
    <col min="8211" max="8211" width="4.125" style="61" customWidth="1"/>
    <col min="8212" max="8445" width="1.5" style="61"/>
    <col min="8446" max="8446" width="2.875" style="61" customWidth="1"/>
    <col min="8447" max="8447" width="4.125" style="61" customWidth="1"/>
    <col min="8448" max="8448" width="17" style="61" customWidth="1"/>
    <col min="8449" max="8449" width="27.125" style="61" customWidth="1"/>
    <col min="8450" max="8450" width="23.375" style="61" customWidth="1"/>
    <col min="8451" max="8451" width="22.625" style="61" customWidth="1"/>
    <col min="8452" max="8453" width="3.375" style="61" bestFit="1" customWidth="1"/>
    <col min="8454" max="8454" width="10.625" style="61" customWidth="1"/>
    <col min="8455" max="8455" width="21.125" style="61" customWidth="1"/>
    <col min="8456" max="8456" width="22.125" style="61" customWidth="1"/>
    <col min="8457" max="8457" width="2.875" style="61" bestFit="1" customWidth="1"/>
    <col min="8458" max="8458" width="3.375" style="61" bestFit="1" customWidth="1"/>
    <col min="8459" max="8459" width="10.375" style="61" customWidth="1"/>
    <col min="8460" max="8460" width="10.5" style="61" customWidth="1"/>
    <col min="8461" max="8461" width="20.625" style="61" customWidth="1"/>
    <col min="8462" max="8462" width="24.125" style="61" customWidth="1"/>
    <col min="8463" max="8463" width="12.125" style="61" customWidth="1"/>
    <col min="8464" max="8464" width="11.125" style="61" bestFit="1" customWidth="1"/>
    <col min="8465" max="8465" width="10.5" style="61" customWidth="1"/>
    <col min="8466" max="8466" width="17" style="61" customWidth="1"/>
    <col min="8467" max="8467" width="4.125" style="61" customWidth="1"/>
    <col min="8468" max="8701" width="1.5" style="61"/>
    <col min="8702" max="8702" width="2.875" style="61" customWidth="1"/>
    <col min="8703" max="8703" width="4.125" style="61" customWidth="1"/>
    <col min="8704" max="8704" width="17" style="61" customWidth="1"/>
    <col min="8705" max="8705" width="27.125" style="61" customWidth="1"/>
    <col min="8706" max="8706" width="23.375" style="61" customWidth="1"/>
    <col min="8707" max="8707" width="22.625" style="61" customWidth="1"/>
    <col min="8708" max="8709" width="3.375" style="61" bestFit="1" customWidth="1"/>
    <col min="8710" max="8710" width="10.625" style="61" customWidth="1"/>
    <col min="8711" max="8711" width="21.125" style="61" customWidth="1"/>
    <col min="8712" max="8712" width="22.125" style="61" customWidth="1"/>
    <col min="8713" max="8713" width="2.875" style="61" bestFit="1" customWidth="1"/>
    <col min="8714" max="8714" width="3.375" style="61" bestFit="1" customWidth="1"/>
    <col min="8715" max="8715" width="10.375" style="61" customWidth="1"/>
    <col min="8716" max="8716" width="10.5" style="61" customWidth="1"/>
    <col min="8717" max="8717" width="20.625" style="61" customWidth="1"/>
    <col min="8718" max="8718" width="24.125" style="61" customWidth="1"/>
    <col min="8719" max="8719" width="12.125" style="61" customWidth="1"/>
    <col min="8720" max="8720" width="11.125" style="61" bestFit="1" customWidth="1"/>
    <col min="8721" max="8721" width="10.5" style="61" customWidth="1"/>
    <col min="8722" max="8722" width="17" style="61" customWidth="1"/>
    <col min="8723" max="8723" width="4.125" style="61" customWidth="1"/>
    <col min="8724" max="8957" width="1.5" style="61"/>
    <col min="8958" max="8958" width="2.875" style="61" customWidth="1"/>
    <col min="8959" max="8959" width="4.125" style="61" customWidth="1"/>
    <col min="8960" max="8960" width="17" style="61" customWidth="1"/>
    <col min="8961" max="8961" width="27.125" style="61" customWidth="1"/>
    <col min="8962" max="8962" width="23.375" style="61" customWidth="1"/>
    <col min="8963" max="8963" width="22.625" style="61" customWidth="1"/>
    <col min="8964" max="8965" width="3.375" style="61" bestFit="1" customWidth="1"/>
    <col min="8966" max="8966" width="10.625" style="61" customWidth="1"/>
    <col min="8967" max="8967" width="21.125" style="61" customWidth="1"/>
    <col min="8968" max="8968" width="22.125" style="61" customWidth="1"/>
    <col min="8969" max="8969" width="2.875" style="61" bestFit="1" customWidth="1"/>
    <col min="8970" max="8970" width="3.375" style="61" bestFit="1" customWidth="1"/>
    <col min="8971" max="8971" width="10.375" style="61" customWidth="1"/>
    <col min="8972" max="8972" width="10.5" style="61" customWidth="1"/>
    <col min="8973" max="8973" width="20.625" style="61" customWidth="1"/>
    <col min="8974" max="8974" width="24.125" style="61" customWidth="1"/>
    <col min="8975" max="8975" width="12.125" style="61" customWidth="1"/>
    <col min="8976" max="8976" width="11.125" style="61" bestFit="1" customWidth="1"/>
    <col min="8977" max="8977" width="10.5" style="61" customWidth="1"/>
    <col min="8978" max="8978" width="17" style="61" customWidth="1"/>
    <col min="8979" max="8979" width="4.125" style="61" customWidth="1"/>
    <col min="8980" max="9213" width="1.5" style="61"/>
    <col min="9214" max="9214" width="2.875" style="61" customWidth="1"/>
    <col min="9215" max="9215" width="4.125" style="61" customWidth="1"/>
    <col min="9216" max="9216" width="17" style="61" customWidth="1"/>
    <col min="9217" max="9217" width="27.125" style="61" customWidth="1"/>
    <col min="9218" max="9218" width="23.375" style="61" customWidth="1"/>
    <col min="9219" max="9219" width="22.625" style="61" customWidth="1"/>
    <col min="9220" max="9221" width="3.375" style="61" bestFit="1" customWidth="1"/>
    <col min="9222" max="9222" width="10.625" style="61" customWidth="1"/>
    <col min="9223" max="9223" width="21.125" style="61" customWidth="1"/>
    <col min="9224" max="9224" width="22.125" style="61" customWidth="1"/>
    <col min="9225" max="9225" width="2.875" style="61" bestFit="1" customWidth="1"/>
    <col min="9226" max="9226" width="3.375" style="61" bestFit="1" customWidth="1"/>
    <col min="9227" max="9227" width="10.375" style="61" customWidth="1"/>
    <col min="9228" max="9228" width="10.5" style="61" customWidth="1"/>
    <col min="9229" max="9229" width="20.625" style="61" customWidth="1"/>
    <col min="9230" max="9230" width="24.125" style="61" customWidth="1"/>
    <col min="9231" max="9231" width="12.125" style="61" customWidth="1"/>
    <col min="9232" max="9232" width="11.125" style="61" bestFit="1" customWidth="1"/>
    <col min="9233" max="9233" width="10.5" style="61" customWidth="1"/>
    <col min="9234" max="9234" width="17" style="61" customWidth="1"/>
    <col min="9235" max="9235" width="4.125" style="61" customWidth="1"/>
    <col min="9236" max="9469" width="1.5" style="61"/>
    <col min="9470" max="9470" width="2.875" style="61" customWidth="1"/>
    <col min="9471" max="9471" width="4.125" style="61" customWidth="1"/>
    <col min="9472" max="9472" width="17" style="61" customWidth="1"/>
    <col min="9473" max="9473" width="27.125" style="61" customWidth="1"/>
    <col min="9474" max="9474" width="23.375" style="61" customWidth="1"/>
    <col min="9475" max="9475" width="22.625" style="61" customWidth="1"/>
    <col min="9476" max="9477" width="3.375" style="61" bestFit="1" customWidth="1"/>
    <col min="9478" max="9478" width="10.625" style="61" customWidth="1"/>
    <col min="9479" max="9479" width="21.125" style="61" customWidth="1"/>
    <col min="9480" max="9480" width="22.125" style="61" customWidth="1"/>
    <col min="9481" max="9481" width="2.875" style="61" bestFit="1" customWidth="1"/>
    <col min="9482" max="9482" width="3.375" style="61" bestFit="1" customWidth="1"/>
    <col min="9483" max="9483" width="10.375" style="61" customWidth="1"/>
    <col min="9484" max="9484" width="10.5" style="61" customWidth="1"/>
    <col min="9485" max="9485" width="20.625" style="61" customWidth="1"/>
    <col min="9486" max="9486" width="24.125" style="61" customWidth="1"/>
    <col min="9487" max="9487" width="12.125" style="61" customWidth="1"/>
    <col min="9488" max="9488" width="11.125" style="61" bestFit="1" customWidth="1"/>
    <col min="9489" max="9489" width="10.5" style="61" customWidth="1"/>
    <col min="9490" max="9490" width="17" style="61" customWidth="1"/>
    <col min="9491" max="9491" width="4.125" style="61" customWidth="1"/>
    <col min="9492" max="9725" width="1.5" style="61"/>
    <col min="9726" max="9726" width="2.875" style="61" customWidth="1"/>
    <col min="9727" max="9727" width="4.125" style="61" customWidth="1"/>
    <col min="9728" max="9728" width="17" style="61" customWidth="1"/>
    <col min="9729" max="9729" width="27.125" style="61" customWidth="1"/>
    <col min="9730" max="9730" width="23.375" style="61" customWidth="1"/>
    <col min="9731" max="9731" width="22.625" style="61" customWidth="1"/>
    <col min="9732" max="9733" width="3.375" style="61" bestFit="1" customWidth="1"/>
    <col min="9734" max="9734" width="10.625" style="61" customWidth="1"/>
    <col min="9735" max="9735" width="21.125" style="61" customWidth="1"/>
    <col min="9736" max="9736" width="22.125" style="61" customWidth="1"/>
    <col min="9737" max="9737" width="2.875" style="61" bestFit="1" customWidth="1"/>
    <col min="9738" max="9738" width="3.375" style="61" bestFit="1" customWidth="1"/>
    <col min="9739" max="9739" width="10.375" style="61" customWidth="1"/>
    <col min="9740" max="9740" width="10.5" style="61" customWidth="1"/>
    <col min="9741" max="9741" width="20.625" style="61" customWidth="1"/>
    <col min="9742" max="9742" width="24.125" style="61" customWidth="1"/>
    <col min="9743" max="9743" width="12.125" style="61" customWidth="1"/>
    <col min="9744" max="9744" width="11.125" style="61" bestFit="1" customWidth="1"/>
    <col min="9745" max="9745" width="10.5" style="61" customWidth="1"/>
    <col min="9746" max="9746" width="17" style="61" customWidth="1"/>
    <col min="9747" max="9747" width="4.125" style="61" customWidth="1"/>
    <col min="9748" max="9981" width="1.5" style="61"/>
    <col min="9982" max="9982" width="2.875" style="61" customWidth="1"/>
    <col min="9983" max="9983" width="4.125" style="61" customWidth="1"/>
    <col min="9984" max="9984" width="17" style="61" customWidth="1"/>
    <col min="9985" max="9985" width="27.125" style="61" customWidth="1"/>
    <col min="9986" max="9986" width="23.375" style="61" customWidth="1"/>
    <col min="9987" max="9987" width="22.625" style="61" customWidth="1"/>
    <col min="9988" max="9989" width="3.375" style="61" bestFit="1" customWidth="1"/>
    <col min="9990" max="9990" width="10.625" style="61" customWidth="1"/>
    <col min="9991" max="9991" width="21.125" style="61" customWidth="1"/>
    <col min="9992" max="9992" width="22.125" style="61" customWidth="1"/>
    <col min="9993" max="9993" width="2.875" style="61" bestFit="1" customWidth="1"/>
    <col min="9994" max="9994" width="3.375" style="61" bestFit="1" customWidth="1"/>
    <col min="9995" max="9995" width="10.375" style="61" customWidth="1"/>
    <col min="9996" max="9996" width="10.5" style="61" customWidth="1"/>
    <col min="9997" max="9997" width="20.625" style="61" customWidth="1"/>
    <col min="9998" max="9998" width="24.125" style="61" customWidth="1"/>
    <col min="9999" max="9999" width="12.125" style="61" customWidth="1"/>
    <col min="10000" max="10000" width="11.125" style="61" bestFit="1" customWidth="1"/>
    <col min="10001" max="10001" width="10.5" style="61" customWidth="1"/>
    <col min="10002" max="10002" width="17" style="61" customWidth="1"/>
    <col min="10003" max="10003" width="4.125" style="61" customWidth="1"/>
    <col min="10004" max="10237" width="1.5" style="61"/>
    <col min="10238" max="10238" width="2.875" style="61" customWidth="1"/>
    <col min="10239" max="10239" width="4.125" style="61" customWidth="1"/>
    <col min="10240" max="10240" width="17" style="61" customWidth="1"/>
    <col min="10241" max="10241" width="27.125" style="61" customWidth="1"/>
    <col min="10242" max="10242" width="23.375" style="61" customWidth="1"/>
    <col min="10243" max="10243" width="22.625" style="61" customWidth="1"/>
    <col min="10244" max="10245" width="3.375" style="61" bestFit="1" customWidth="1"/>
    <col min="10246" max="10246" width="10.625" style="61" customWidth="1"/>
    <col min="10247" max="10247" width="21.125" style="61" customWidth="1"/>
    <col min="10248" max="10248" width="22.125" style="61" customWidth="1"/>
    <col min="10249" max="10249" width="2.875" style="61" bestFit="1" customWidth="1"/>
    <col min="10250" max="10250" width="3.375" style="61" bestFit="1" customWidth="1"/>
    <col min="10251" max="10251" width="10.375" style="61" customWidth="1"/>
    <col min="10252" max="10252" width="10.5" style="61" customWidth="1"/>
    <col min="10253" max="10253" width="20.625" style="61" customWidth="1"/>
    <col min="10254" max="10254" width="24.125" style="61" customWidth="1"/>
    <col min="10255" max="10255" width="12.125" style="61" customWidth="1"/>
    <col min="10256" max="10256" width="11.125" style="61" bestFit="1" customWidth="1"/>
    <col min="10257" max="10257" width="10.5" style="61" customWidth="1"/>
    <col min="10258" max="10258" width="17" style="61" customWidth="1"/>
    <col min="10259" max="10259" width="4.125" style="61" customWidth="1"/>
    <col min="10260" max="10493" width="1.5" style="61"/>
    <col min="10494" max="10494" width="2.875" style="61" customWidth="1"/>
    <col min="10495" max="10495" width="4.125" style="61" customWidth="1"/>
    <col min="10496" max="10496" width="17" style="61" customWidth="1"/>
    <col min="10497" max="10497" width="27.125" style="61" customWidth="1"/>
    <col min="10498" max="10498" width="23.375" style="61" customWidth="1"/>
    <col min="10499" max="10499" width="22.625" style="61" customWidth="1"/>
    <col min="10500" max="10501" width="3.375" style="61" bestFit="1" customWidth="1"/>
    <col min="10502" max="10502" width="10.625" style="61" customWidth="1"/>
    <col min="10503" max="10503" width="21.125" style="61" customWidth="1"/>
    <col min="10504" max="10504" width="22.125" style="61" customWidth="1"/>
    <col min="10505" max="10505" width="2.875" style="61" bestFit="1" customWidth="1"/>
    <col min="10506" max="10506" width="3.375" style="61" bestFit="1" customWidth="1"/>
    <col min="10507" max="10507" width="10.375" style="61" customWidth="1"/>
    <col min="10508" max="10508" width="10.5" style="61" customWidth="1"/>
    <col min="10509" max="10509" width="20.625" style="61" customWidth="1"/>
    <col min="10510" max="10510" width="24.125" style="61" customWidth="1"/>
    <col min="10511" max="10511" width="12.125" style="61" customWidth="1"/>
    <col min="10512" max="10512" width="11.125" style="61" bestFit="1" customWidth="1"/>
    <col min="10513" max="10513" width="10.5" style="61" customWidth="1"/>
    <col min="10514" max="10514" width="17" style="61" customWidth="1"/>
    <col min="10515" max="10515" width="4.125" style="61" customWidth="1"/>
    <col min="10516" max="10749" width="1.5" style="61"/>
    <col min="10750" max="10750" width="2.875" style="61" customWidth="1"/>
    <col min="10751" max="10751" width="4.125" style="61" customWidth="1"/>
    <col min="10752" max="10752" width="17" style="61" customWidth="1"/>
    <col min="10753" max="10753" width="27.125" style="61" customWidth="1"/>
    <col min="10754" max="10754" width="23.375" style="61" customWidth="1"/>
    <col min="10755" max="10755" width="22.625" style="61" customWidth="1"/>
    <col min="10756" max="10757" width="3.375" style="61" bestFit="1" customWidth="1"/>
    <col min="10758" max="10758" width="10.625" style="61" customWidth="1"/>
    <col min="10759" max="10759" width="21.125" style="61" customWidth="1"/>
    <col min="10760" max="10760" width="22.125" style="61" customWidth="1"/>
    <col min="10761" max="10761" width="2.875" style="61" bestFit="1" customWidth="1"/>
    <col min="10762" max="10762" width="3.375" style="61" bestFit="1" customWidth="1"/>
    <col min="10763" max="10763" width="10.375" style="61" customWidth="1"/>
    <col min="10764" max="10764" width="10.5" style="61" customWidth="1"/>
    <col min="10765" max="10765" width="20.625" style="61" customWidth="1"/>
    <col min="10766" max="10766" width="24.125" style="61" customWidth="1"/>
    <col min="10767" max="10767" width="12.125" style="61" customWidth="1"/>
    <col min="10768" max="10768" width="11.125" style="61" bestFit="1" customWidth="1"/>
    <col min="10769" max="10769" width="10.5" style="61" customWidth="1"/>
    <col min="10770" max="10770" width="17" style="61" customWidth="1"/>
    <col min="10771" max="10771" width="4.125" style="61" customWidth="1"/>
    <col min="10772" max="11005" width="1.5" style="61"/>
    <col min="11006" max="11006" width="2.875" style="61" customWidth="1"/>
    <col min="11007" max="11007" width="4.125" style="61" customWidth="1"/>
    <col min="11008" max="11008" width="17" style="61" customWidth="1"/>
    <col min="11009" max="11009" width="27.125" style="61" customWidth="1"/>
    <col min="11010" max="11010" width="23.375" style="61" customWidth="1"/>
    <col min="11011" max="11011" width="22.625" style="61" customWidth="1"/>
    <col min="11012" max="11013" width="3.375" style="61" bestFit="1" customWidth="1"/>
    <col min="11014" max="11014" width="10.625" style="61" customWidth="1"/>
    <col min="11015" max="11015" width="21.125" style="61" customWidth="1"/>
    <col min="11016" max="11016" width="22.125" style="61" customWidth="1"/>
    <col min="11017" max="11017" width="2.875" style="61" bestFit="1" customWidth="1"/>
    <col min="11018" max="11018" width="3.375" style="61" bestFit="1" customWidth="1"/>
    <col min="11019" max="11019" width="10.375" style="61" customWidth="1"/>
    <col min="11020" max="11020" width="10.5" style="61" customWidth="1"/>
    <col min="11021" max="11021" width="20.625" style="61" customWidth="1"/>
    <col min="11022" max="11022" width="24.125" style="61" customWidth="1"/>
    <col min="11023" max="11023" width="12.125" style="61" customWidth="1"/>
    <col min="11024" max="11024" width="11.125" style="61" bestFit="1" customWidth="1"/>
    <col min="11025" max="11025" width="10.5" style="61" customWidth="1"/>
    <col min="11026" max="11026" width="17" style="61" customWidth="1"/>
    <col min="11027" max="11027" width="4.125" style="61" customWidth="1"/>
    <col min="11028" max="11261" width="1.5" style="61"/>
    <col min="11262" max="11262" width="2.875" style="61" customWidth="1"/>
    <col min="11263" max="11263" width="4.125" style="61" customWidth="1"/>
    <col min="11264" max="11264" width="17" style="61" customWidth="1"/>
    <col min="11265" max="11265" width="27.125" style="61" customWidth="1"/>
    <col min="11266" max="11266" width="23.375" style="61" customWidth="1"/>
    <col min="11267" max="11267" width="22.625" style="61" customWidth="1"/>
    <col min="11268" max="11269" width="3.375" style="61" bestFit="1" customWidth="1"/>
    <col min="11270" max="11270" width="10.625" style="61" customWidth="1"/>
    <col min="11271" max="11271" width="21.125" style="61" customWidth="1"/>
    <col min="11272" max="11272" width="22.125" style="61" customWidth="1"/>
    <col min="11273" max="11273" width="2.875" style="61" bestFit="1" customWidth="1"/>
    <col min="11274" max="11274" width="3.375" style="61" bestFit="1" customWidth="1"/>
    <col min="11275" max="11275" width="10.375" style="61" customWidth="1"/>
    <col min="11276" max="11276" width="10.5" style="61" customWidth="1"/>
    <col min="11277" max="11277" width="20.625" style="61" customWidth="1"/>
    <col min="11278" max="11278" width="24.125" style="61" customWidth="1"/>
    <col min="11279" max="11279" width="12.125" style="61" customWidth="1"/>
    <col min="11280" max="11280" width="11.125" style="61" bestFit="1" customWidth="1"/>
    <col min="11281" max="11281" width="10.5" style="61" customWidth="1"/>
    <col min="11282" max="11282" width="17" style="61" customWidth="1"/>
    <col min="11283" max="11283" width="4.125" style="61" customWidth="1"/>
    <col min="11284" max="11517" width="1.5" style="61"/>
    <col min="11518" max="11518" width="2.875" style="61" customWidth="1"/>
    <col min="11519" max="11519" width="4.125" style="61" customWidth="1"/>
    <col min="11520" max="11520" width="17" style="61" customWidth="1"/>
    <col min="11521" max="11521" width="27.125" style="61" customWidth="1"/>
    <col min="11522" max="11522" width="23.375" style="61" customWidth="1"/>
    <col min="11523" max="11523" width="22.625" style="61" customWidth="1"/>
    <col min="11524" max="11525" width="3.375" style="61" bestFit="1" customWidth="1"/>
    <col min="11526" max="11526" width="10.625" style="61" customWidth="1"/>
    <col min="11527" max="11527" width="21.125" style="61" customWidth="1"/>
    <col min="11528" max="11528" width="22.125" style="61" customWidth="1"/>
    <col min="11529" max="11529" width="2.875" style="61" bestFit="1" customWidth="1"/>
    <col min="11530" max="11530" width="3.375" style="61" bestFit="1" customWidth="1"/>
    <col min="11531" max="11531" width="10.375" style="61" customWidth="1"/>
    <col min="11532" max="11532" width="10.5" style="61" customWidth="1"/>
    <col min="11533" max="11533" width="20.625" style="61" customWidth="1"/>
    <col min="11534" max="11534" width="24.125" style="61" customWidth="1"/>
    <col min="11535" max="11535" width="12.125" style="61" customWidth="1"/>
    <col min="11536" max="11536" width="11.125" style="61" bestFit="1" customWidth="1"/>
    <col min="11537" max="11537" width="10.5" style="61" customWidth="1"/>
    <col min="11538" max="11538" width="17" style="61" customWidth="1"/>
    <col min="11539" max="11539" width="4.125" style="61" customWidth="1"/>
    <col min="11540" max="11773" width="1.5" style="61"/>
    <col min="11774" max="11774" width="2.875" style="61" customWidth="1"/>
    <col min="11775" max="11775" width="4.125" style="61" customWidth="1"/>
    <col min="11776" max="11776" width="17" style="61" customWidth="1"/>
    <col min="11777" max="11777" width="27.125" style="61" customWidth="1"/>
    <col min="11778" max="11778" width="23.375" style="61" customWidth="1"/>
    <col min="11779" max="11779" width="22.625" style="61" customWidth="1"/>
    <col min="11780" max="11781" width="3.375" style="61" bestFit="1" customWidth="1"/>
    <col min="11782" max="11782" width="10.625" style="61" customWidth="1"/>
    <col min="11783" max="11783" width="21.125" style="61" customWidth="1"/>
    <col min="11784" max="11784" width="22.125" style="61" customWidth="1"/>
    <col min="11785" max="11785" width="2.875" style="61" bestFit="1" customWidth="1"/>
    <col min="11786" max="11786" width="3.375" style="61" bestFit="1" customWidth="1"/>
    <col min="11787" max="11787" width="10.375" style="61" customWidth="1"/>
    <col min="11788" max="11788" width="10.5" style="61" customWidth="1"/>
    <col min="11789" max="11789" width="20.625" style="61" customWidth="1"/>
    <col min="11790" max="11790" width="24.125" style="61" customWidth="1"/>
    <col min="11791" max="11791" width="12.125" style="61" customWidth="1"/>
    <col min="11792" max="11792" width="11.125" style="61" bestFit="1" customWidth="1"/>
    <col min="11793" max="11793" width="10.5" style="61" customWidth="1"/>
    <col min="11794" max="11794" width="17" style="61" customWidth="1"/>
    <col min="11795" max="11795" width="4.125" style="61" customWidth="1"/>
    <col min="11796" max="12029" width="1.5" style="61"/>
    <col min="12030" max="12030" width="2.875" style="61" customWidth="1"/>
    <col min="12031" max="12031" width="4.125" style="61" customWidth="1"/>
    <col min="12032" max="12032" width="17" style="61" customWidth="1"/>
    <col min="12033" max="12033" width="27.125" style="61" customWidth="1"/>
    <col min="12034" max="12034" width="23.375" style="61" customWidth="1"/>
    <col min="12035" max="12035" width="22.625" style="61" customWidth="1"/>
    <col min="12036" max="12037" width="3.375" style="61" bestFit="1" customWidth="1"/>
    <col min="12038" max="12038" width="10.625" style="61" customWidth="1"/>
    <col min="12039" max="12039" width="21.125" style="61" customWidth="1"/>
    <col min="12040" max="12040" width="22.125" style="61" customWidth="1"/>
    <col min="12041" max="12041" width="2.875" style="61" bestFit="1" customWidth="1"/>
    <col min="12042" max="12042" width="3.375" style="61" bestFit="1" customWidth="1"/>
    <col min="12043" max="12043" width="10.375" style="61" customWidth="1"/>
    <col min="12044" max="12044" width="10.5" style="61" customWidth="1"/>
    <col min="12045" max="12045" width="20.625" style="61" customWidth="1"/>
    <col min="12046" max="12046" width="24.125" style="61" customWidth="1"/>
    <col min="12047" max="12047" width="12.125" style="61" customWidth="1"/>
    <col min="12048" max="12048" width="11.125" style="61" bestFit="1" customWidth="1"/>
    <col min="12049" max="12049" width="10.5" style="61" customWidth="1"/>
    <col min="12050" max="12050" width="17" style="61" customWidth="1"/>
    <col min="12051" max="12051" width="4.125" style="61" customWidth="1"/>
    <col min="12052" max="12285" width="1.5" style="61"/>
    <col min="12286" max="12286" width="2.875" style="61" customWidth="1"/>
    <col min="12287" max="12287" width="4.125" style="61" customWidth="1"/>
    <col min="12288" max="12288" width="17" style="61" customWidth="1"/>
    <col min="12289" max="12289" width="27.125" style="61" customWidth="1"/>
    <col min="12290" max="12290" width="23.375" style="61" customWidth="1"/>
    <col min="12291" max="12291" width="22.625" style="61" customWidth="1"/>
    <col min="12292" max="12293" width="3.375" style="61" bestFit="1" customWidth="1"/>
    <col min="12294" max="12294" width="10.625" style="61" customWidth="1"/>
    <col min="12295" max="12295" width="21.125" style="61" customWidth="1"/>
    <col min="12296" max="12296" width="22.125" style="61" customWidth="1"/>
    <col min="12297" max="12297" width="2.875" style="61" bestFit="1" customWidth="1"/>
    <col min="12298" max="12298" width="3.375" style="61" bestFit="1" customWidth="1"/>
    <col min="12299" max="12299" width="10.375" style="61" customWidth="1"/>
    <col min="12300" max="12300" width="10.5" style="61" customWidth="1"/>
    <col min="12301" max="12301" width="20.625" style="61" customWidth="1"/>
    <col min="12302" max="12302" width="24.125" style="61" customWidth="1"/>
    <col min="12303" max="12303" width="12.125" style="61" customWidth="1"/>
    <col min="12304" max="12304" width="11.125" style="61" bestFit="1" customWidth="1"/>
    <col min="12305" max="12305" width="10.5" style="61" customWidth="1"/>
    <col min="12306" max="12306" width="17" style="61" customWidth="1"/>
    <col min="12307" max="12307" width="4.125" style="61" customWidth="1"/>
    <col min="12308" max="12541" width="1.5" style="61"/>
    <col min="12542" max="12542" width="2.875" style="61" customWidth="1"/>
    <col min="12543" max="12543" width="4.125" style="61" customWidth="1"/>
    <col min="12544" max="12544" width="17" style="61" customWidth="1"/>
    <col min="12545" max="12545" width="27.125" style="61" customWidth="1"/>
    <col min="12546" max="12546" width="23.375" style="61" customWidth="1"/>
    <col min="12547" max="12547" width="22.625" style="61" customWidth="1"/>
    <col min="12548" max="12549" width="3.375" style="61" bestFit="1" customWidth="1"/>
    <col min="12550" max="12550" width="10.625" style="61" customWidth="1"/>
    <col min="12551" max="12551" width="21.125" style="61" customWidth="1"/>
    <col min="12552" max="12552" width="22.125" style="61" customWidth="1"/>
    <col min="12553" max="12553" width="2.875" style="61" bestFit="1" customWidth="1"/>
    <col min="12554" max="12554" width="3.375" style="61" bestFit="1" customWidth="1"/>
    <col min="12555" max="12555" width="10.375" style="61" customWidth="1"/>
    <col min="12556" max="12556" width="10.5" style="61" customWidth="1"/>
    <col min="12557" max="12557" width="20.625" style="61" customWidth="1"/>
    <col min="12558" max="12558" width="24.125" style="61" customWidth="1"/>
    <col min="12559" max="12559" width="12.125" style="61" customWidth="1"/>
    <col min="12560" max="12560" width="11.125" style="61" bestFit="1" customWidth="1"/>
    <col min="12561" max="12561" width="10.5" style="61" customWidth="1"/>
    <col min="12562" max="12562" width="17" style="61" customWidth="1"/>
    <col min="12563" max="12563" width="4.125" style="61" customWidth="1"/>
    <col min="12564" max="12797" width="1.5" style="61"/>
    <col min="12798" max="12798" width="2.875" style="61" customWidth="1"/>
    <col min="12799" max="12799" width="4.125" style="61" customWidth="1"/>
    <col min="12800" max="12800" width="17" style="61" customWidth="1"/>
    <col min="12801" max="12801" width="27.125" style="61" customWidth="1"/>
    <col min="12802" max="12802" width="23.375" style="61" customWidth="1"/>
    <col min="12803" max="12803" width="22.625" style="61" customWidth="1"/>
    <col min="12804" max="12805" width="3.375" style="61" bestFit="1" customWidth="1"/>
    <col min="12806" max="12806" width="10.625" style="61" customWidth="1"/>
    <col min="12807" max="12807" width="21.125" style="61" customWidth="1"/>
    <col min="12808" max="12808" width="22.125" style="61" customWidth="1"/>
    <col min="12809" max="12809" width="2.875" style="61" bestFit="1" customWidth="1"/>
    <col min="12810" max="12810" width="3.375" style="61" bestFit="1" customWidth="1"/>
    <col min="12811" max="12811" width="10.375" style="61" customWidth="1"/>
    <col min="12812" max="12812" width="10.5" style="61" customWidth="1"/>
    <col min="12813" max="12813" width="20.625" style="61" customWidth="1"/>
    <col min="12814" max="12814" width="24.125" style="61" customWidth="1"/>
    <col min="12815" max="12815" width="12.125" style="61" customWidth="1"/>
    <col min="12816" max="12816" width="11.125" style="61" bestFit="1" customWidth="1"/>
    <col min="12817" max="12817" width="10.5" style="61" customWidth="1"/>
    <col min="12818" max="12818" width="17" style="61" customWidth="1"/>
    <col min="12819" max="12819" width="4.125" style="61" customWidth="1"/>
    <col min="12820" max="13053" width="1.5" style="61"/>
    <col min="13054" max="13054" width="2.875" style="61" customWidth="1"/>
    <col min="13055" max="13055" width="4.125" style="61" customWidth="1"/>
    <col min="13056" max="13056" width="17" style="61" customWidth="1"/>
    <col min="13057" max="13057" width="27.125" style="61" customWidth="1"/>
    <col min="13058" max="13058" width="23.375" style="61" customWidth="1"/>
    <col min="13059" max="13059" width="22.625" style="61" customWidth="1"/>
    <col min="13060" max="13061" width="3.375" style="61" bestFit="1" customWidth="1"/>
    <col min="13062" max="13062" width="10.625" style="61" customWidth="1"/>
    <col min="13063" max="13063" width="21.125" style="61" customWidth="1"/>
    <col min="13064" max="13064" width="22.125" style="61" customWidth="1"/>
    <col min="13065" max="13065" width="2.875" style="61" bestFit="1" customWidth="1"/>
    <col min="13066" max="13066" width="3.375" style="61" bestFit="1" customWidth="1"/>
    <col min="13067" max="13067" width="10.375" style="61" customWidth="1"/>
    <col min="13068" max="13068" width="10.5" style="61" customWidth="1"/>
    <col min="13069" max="13069" width="20.625" style="61" customWidth="1"/>
    <col min="13070" max="13070" width="24.125" style="61" customWidth="1"/>
    <col min="13071" max="13071" width="12.125" style="61" customWidth="1"/>
    <col min="13072" max="13072" width="11.125" style="61" bestFit="1" customWidth="1"/>
    <col min="13073" max="13073" width="10.5" style="61" customWidth="1"/>
    <col min="13074" max="13074" width="17" style="61" customWidth="1"/>
    <col min="13075" max="13075" width="4.125" style="61" customWidth="1"/>
    <col min="13076" max="13309" width="1.5" style="61"/>
    <col min="13310" max="13310" width="2.875" style="61" customWidth="1"/>
    <col min="13311" max="13311" width="4.125" style="61" customWidth="1"/>
    <col min="13312" max="13312" width="17" style="61" customWidth="1"/>
    <col min="13313" max="13313" width="27.125" style="61" customWidth="1"/>
    <col min="13314" max="13314" width="23.375" style="61" customWidth="1"/>
    <col min="13315" max="13315" width="22.625" style="61" customWidth="1"/>
    <col min="13316" max="13317" width="3.375" style="61" bestFit="1" customWidth="1"/>
    <col min="13318" max="13318" width="10.625" style="61" customWidth="1"/>
    <col min="13319" max="13319" width="21.125" style="61" customWidth="1"/>
    <col min="13320" max="13320" width="22.125" style="61" customWidth="1"/>
    <col min="13321" max="13321" width="2.875" style="61" bestFit="1" customWidth="1"/>
    <col min="13322" max="13322" width="3.375" style="61" bestFit="1" customWidth="1"/>
    <col min="13323" max="13323" width="10.375" style="61" customWidth="1"/>
    <col min="13324" max="13324" width="10.5" style="61" customWidth="1"/>
    <col min="13325" max="13325" width="20.625" style="61" customWidth="1"/>
    <col min="13326" max="13326" width="24.125" style="61" customWidth="1"/>
    <col min="13327" max="13327" width="12.125" style="61" customWidth="1"/>
    <col min="13328" max="13328" width="11.125" style="61" bestFit="1" customWidth="1"/>
    <col min="13329" max="13329" width="10.5" style="61" customWidth="1"/>
    <col min="13330" max="13330" width="17" style="61" customWidth="1"/>
    <col min="13331" max="13331" width="4.125" style="61" customWidth="1"/>
    <col min="13332" max="13565" width="1.5" style="61"/>
    <col min="13566" max="13566" width="2.875" style="61" customWidth="1"/>
    <col min="13567" max="13567" width="4.125" style="61" customWidth="1"/>
    <col min="13568" max="13568" width="17" style="61" customWidth="1"/>
    <col min="13569" max="13569" width="27.125" style="61" customWidth="1"/>
    <col min="13570" max="13570" width="23.375" style="61" customWidth="1"/>
    <col min="13571" max="13571" width="22.625" style="61" customWidth="1"/>
    <col min="13572" max="13573" width="3.375" style="61" bestFit="1" customWidth="1"/>
    <col min="13574" max="13574" width="10.625" style="61" customWidth="1"/>
    <col min="13575" max="13575" width="21.125" style="61" customWidth="1"/>
    <col min="13576" max="13576" width="22.125" style="61" customWidth="1"/>
    <col min="13577" max="13577" width="2.875" style="61" bestFit="1" customWidth="1"/>
    <col min="13578" max="13578" width="3.375" style="61" bestFit="1" customWidth="1"/>
    <col min="13579" max="13579" width="10.375" style="61" customWidth="1"/>
    <col min="13580" max="13580" width="10.5" style="61" customWidth="1"/>
    <col min="13581" max="13581" width="20.625" style="61" customWidth="1"/>
    <col min="13582" max="13582" width="24.125" style="61" customWidth="1"/>
    <col min="13583" max="13583" width="12.125" style="61" customWidth="1"/>
    <col min="13584" max="13584" width="11.125" style="61" bestFit="1" customWidth="1"/>
    <col min="13585" max="13585" width="10.5" style="61" customWidth="1"/>
    <col min="13586" max="13586" width="17" style="61" customWidth="1"/>
    <col min="13587" max="13587" width="4.125" style="61" customWidth="1"/>
    <col min="13588" max="13821" width="1.5" style="61"/>
    <col min="13822" max="13822" width="2.875" style="61" customWidth="1"/>
    <col min="13823" max="13823" width="4.125" style="61" customWidth="1"/>
    <col min="13824" max="13824" width="17" style="61" customWidth="1"/>
    <col min="13825" max="13825" width="27.125" style="61" customWidth="1"/>
    <col min="13826" max="13826" width="23.375" style="61" customWidth="1"/>
    <col min="13827" max="13827" width="22.625" style="61" customWidth="1"/>
    <col min="13828" max="13829" width="3.375" style="61" bestFit="1" customWidth="1"/>
    <col min="13830" max="13830" width="10.625" style="61" customWidth="1"/>
    <col min="13831" max="13831" width="21.125" style="61" customWidth="1"/>
    <col min="13832" max="13832" width="22.125" style="61" customWidth="1"/>
    <col min="13833" max="13833" width="2.875" style="61" bestFit="1" customWidth="1"/>
    <col min="13834" max="13834" width="3.375" style="61" bestFit="1" customWidth="1"/>
    <col min="13835" max="13835" width="10.375" style="61" customWidth="1"/>
    <col min="13836" max="13836" width="10.5" style="61" customWidth="1"/>
    <col min="13837" max="13837" width="20.625" style="61" customWidth="1"/>
    <col min="13838" max="13838" width="24.125" style="61" customWidth="1"/>
    <col min="13839" max="13839" width="12.125" style="61" customWidth="1"/>
    <col min="13840" max="13840" width="11.125" style="61" bestFit="1" customWidth="1"/>
    <col min="13841" max="13841" width="10.5" style="61" customWidth="1"/>
    <col min="13842" max="13842" width="17" style="61" customWidth="1"/>
    <col min="13843" max="13843" width="4.125" style="61" customWidth="1"/>
    <col min="13844" max="14077" width="1.5" style="61"/>
    <col min="14078" max="14078" width="2.875" style="61" customWidth="1"/>
    <col min="14079" max="14079" width="4.125" style="61" customWidth="1"/>
    <col min="14080" max="14080" width="17" style="61" customWidth="1"/>
    <col min="14081" max="14081" width="27.125" style="61" customWidth="1"/>
    <col min="14082" max="14082" width="23.375" style="61" customWidth="1"/>
    <col min="14083" max="14083" width="22.625" style="61" customWidth="1"/>
    <col min="14084" max="14085" width="3.375" style="61" bestFit="1" customWidth="1"/>
    <col min="14086" max="14086" width="10.625" style="61" customWidth="1"/>
    <col min="14087" max="14087" width="21.125" style="61" customWidth="1"/>
    <col min="14088" max="14088" width="22.125" style="61" customWidth="1"/>
    <col min="14089" max="14089" width="2.875" style="61" bestFit="1" customWidth="1"/>
    <col min="14090" max="14090" width="3.375" style="61" bestFit="1" customWidth="1"/>
    <col min="14091" max="14091" width="10.375" style="61" customWidth="1"/>
    <col min="14092" max="14092" width="10.5" style="61" customWidth="1"/>
    <col min="14093" max="14093" width="20.625" style="61" customWidth="1"/>
    <col min="14094" max="14094" width="24.125" style="61" customWidth="1"/>
    <col min="14095" max="14095" width="12.125" style="61" customWidth="1"/>
    <col min="14096" max="14096" width="11.125" style="61" bestFit="1" customWidth="1"/>
    <col min="14097" max="14097" width="10.5" style="61" customWidth="1"/>
    <col min="14098" max="14098" width="17" style="61" customWidth="1"/>
    <col min="14099" max="14099" width="4.125" style="61" customWidth="1"/>
    <col min="14100" max="14333" width="1.5" style="61"/>
    <col min="14334" max="14334" width="2.875" style="61" customWidth="1"/>
    <col min="14335" max="14335" width="4.125" style="61" customWidth="1"/>
    <col min="14336" max="14336" width="17" style="61" customWidth="1"/>
    <col min="14337" max="14337" width="27.125" style="61" customWidth="1"/>
    <col min="14338" max="14338" width="23.375" style="61" customWidth="1"/>
    <col min="14339" max="14339" width="22.625" style="61" customWidth="1"/>
    <col min="14340" max="14341" width="3.375" style="61" bestFit="1" customWidth="1"/>
    <col min="14342" max="14342" width="10.625" style="61" customWidth="1"/>
    <col min="14343" max="14343" width="21.125" style="61" customWidth="1"/>
    <col min="14344" max="14344" width="22.125" style="61" customWidth="1"/>
    <col min="14345" max="14345" width="2.875" style="61" bestFit="1" customWidth="1"/>
    <col min="14346" max="14346" width="3.375" style="61" bestFit="1" customWidth="1"/>
    <col min="14347" max="14347" width="10.375" style="61" customWidth="1"/>
    <col min="14348" max="14348" width="10.5" style="61" customWidth="1"/>
    <col min="14349" max="14349" width="20.625" style="61" customWidth="1"/>
    <col min="14350" max="14350" width="24.125" style="61" customWidth="1"/>
    <col min="14351" max="14351" width="12.125" style="61" customWidth="1"/>
    <col min="14352" max="14352" width="11.125" style="61" bestFit="1" customWidth="1"/>
    <col min="14353" max="14353" width="10.5" style="61" customWidth="1"/>
    <col min="14354" max="14354" width="17" style="61" customWidth="1"/>
    <col min="14355" max="14355" width="4.125" style="61" customWidth="1"/>
    <col min="14356" max="14589" width="1.5" style="61"/>
    <col min="14590" max="14590" width="2.875" style="61" customWidth="1"/>
    <col min="14591" max="14591" width="4.125" style="61" customWidth="1"/>
    <col min="14592" max="14592" width="17" style="61" customWidth="1"/>
    <col min="14593" max="14593" width="27.125" style="61" customWidth="1"/>
    <col min="14594" max="14594" width="23.375" style="61" customWidth="1"/>
    <col min="14595" max="14595" width="22.625" style="61" customWidth="1"/>
    <col min="14596" max="14597" width="3.375" style="61" bestFit="1" customWidth="1"/>
    <col min="14598" max="14598" width="10.625" style="61" customWidth="1"/>
    <col min="14599" max="14599" width="21.125" style="61" customWidth="1"/>
    <col min="14600" max="14600" width="22.125" style="61" customWidth="1"/>
    <col min="14601" max="14601" width="2.875" style="61" bestFit="1" customWidth="1"/>
    <col min="14602" max="14602" width="3.375" style="61" bestFit="1" customWidth="1"/>
    <col min="14603" max="14603" width="10.375" style="61" customWidth="1"/>
    <col min="14604" max="14604" width="10.5" style="61" customWidth="1"/>
    <col min="14605" max="14605" width="20.625" style="61" customWidth="1"/>
    <col min="14606" max="14606" width="24.125" style="61" customWidth="1"/>
    <col min="14607" max="14607" width="12.125" style="61" customWidth="1"/>
    <col min="14608" max="14608" width="11.125" style="61" bestFit="1" customWidth="1"/>
    <col min="14609" max="14609" width="10.5" style="61" customWidth="1"/>
    <col min="14610" max="14610" width="17" style="61" customWidth="1"/>
    <col min="14611" max="14611" width="4.125" style="61" customWidth="1"/>
    <col min="14612" max="14845" width="1.5" style="61"/>
    <col min="14846" max="14846" width="2.875" style="61" customWidth="1"/>
    <col min="14847" max="14847" width="4.125" style="61" customWidth="1"/>
    <col min="14848" max="14848" width="17" style="61" customWidth="1"/>
    <col min="14849" max="14849" width="27.125" style="61" customWidth="1"/>
    <col min="14850" max="14850" width="23.375" style="61" customWidth="1"/>
    <col min="14851" max="14851" width="22.625" style="61" customWidth="1"/>
    <col min="14852" max="14853" width="3.375" style="61" bestFit="1" customWidth="1"/>
    <col min="14854" max="14854" width="10.625" style="61" customWidth="1"/>
    <col min="14855" max="14855" width="21.125" style="61" customWidth="1"/>
    <col min="14856" max="14856" width="22.125" style="61" customWidth="1"/>
    <col min="14857" max="14857" width="2.875" style="61" bestFit="1" customWidth="1"/>
    <col min="14858" max="14858" width="3.375" style="61" bestFit="1" customWidth="1"/>
    <col min="14859" max="14859" width="10.375" style="61" customWidth="1"/>
    <col min="14860" max="14860" width="10.5" style="61" customWidth="1"/>
    <col min="14861" max="14861" width="20.625" style="61" customWidth="1"/>
    <col min="14862" max="14862" width="24.125" style="61" customWidth="1"/>
    <col min="14863" max="14863" width="12.125" style="61" customWidth="1"/>
    <col min="14864" max="14864" width="11.125" style="61" bestFit="1" customWidth="1"/>
    <col min="14865" max="14865" width="10.5" style="61" customWidth="1"/>
    <col min="14866" max="14866" width="17" style="61" customWidth="1"/>
    <col min="14867" max="14867" width="4.125" style="61" customWidth="1"/>
    <col min="14868" max="15101" width="1.5" style="61"/>
    <col min="15102" max="15102" width="2.875" style="61" customWidth="1"/>
    <col min="15103" max="15103" width="4.125" style="61" customWidth="1"/>
    <col min="15104" max="15104" width="17" style="61" customWidth="1"/>
    <col min="15105" max="15105" width="27.125" style="61" customWidth="1"/>
    <col min="15106" max="15106" width="23.375" style="61" customWidth="1"/>
    <col min="15107" max="15107" width="22.625" style="61" customWidth="1"/>
    <col min="15108" max="15109" width="3.375" style="61" bestFit="1" customWidth="1"/>
    <col min="15110" max="15110" width="10.625" style="61" customWidth="1"/>
    <col min="15111" max="15111" width="21.125" style="61" customWidth="1"/>
    <col min="15112" max="15112" width="22.125" style="61" customWidth="1"/>
    <col min="15113" max="15113" width="2.875" style="61" bestFit="1" customWidth="1"/>
    <col min="15114" max="15114" width="3.375" style="61" bestFit="1" customWidth="1"/>
    <col min="15115" max="15115" width="10.375" style="61" customWidth="1"/>
    <col min="15116" max="15116" width="10.5" style="61" customWidth="1"/>
    <col min="15117" max="15117" width="20.625" style="61" customWidth="1"/>
    <col min="15118" max="15118" width="24.125" style="61" customWidth="1"/>
    <col min="15119" max="15119" width="12.125" style="61" customWidth="1"/>
    <col min="15120" max="15120" width="11.125" style="61" bestFit="1" customWidth="1"/>
    <col min="15121" max="15121" width="10.5" style="61" customWidth="1"/>
    <col min="15122" max="15122" width="17" style="61" customWidth="1"/>
    <col min="15123" max="15123" width="4.125" style="61" customWidth="1"/>
    <col min="15124" max="15357" width="1.5" style="61"/>
    <col min="15358" max="15358" width="2.875" style="61" customWidth="1"/>
    <col min="15359" max="15359" width="4.125" style="61" customWidth="1"/>
    <col min="15360" max="15360" width="17" style="61" customWidth="1"/>
    <col min="15361" max="15361" width="27.125" style="61" customWidth="1"/>
    <col min="15362" max="15362" width="23.375" style="61" customWidth="1"/>
    <col min="15363" max="15363" width="22.625" style="61" customWidth="1"/>
    <col min="15364" max="15365" width="3.375" style="61" bestFit="1" customWidth="1"/>
    <col min="15366" max="15366" width="10.625" style="61" customWidth="1"/>
    <col min="15367" max="15367" width="21.125" style="61" customWidth="1"/>
    <col min="15368" max="15368" width="22.125" style="61" customWidth="1"/>
    <col min="15369" max="15369" width="2.875" style="61" bestFit="1" customWidth="1"/>
    <col min="15370" max="15370" width="3.375" style="61" bestFit="1" customWidth="1"/>
    <col min="15371" max="15371" width="10.375" style="61" customWidth="1"/>
    <col min="15372" max="15372" width="10.5" style="61" customWidth="1"/>
    <col min="15373" max="15373" width="20.625" style="61" customWidth="1"/>
    <col min="15374" max="15374" width="24.125" style="61" customWidth="1"/>
    <col min="15375" max="15375" width="12.125" style="61" customWidth="1"/>
    <col min="15376" max="15376" width="11.125" style="61" bestFit="1" customWidth="1"/>
    <col min="15377" max="15377" width="10.5" style="61" customWidth="1"/>
    <col min="15378" max="15378" width="17" style="61" customWidth="1"/>
    <col min="15379" max="15379" width="4.125" style="61" customWidth="1"/>
    <col min="15380" max="15613" width="1.5" style="61"/>
    <col min="15614" max="15614" width="2.875" style="61" customWidth="1"/>
    <col min="15615" max="15615" width="4.125" style="61" customWidth="1"/>
    <col min="15616" max="15616" width="17" style="61" customWidth="1"/>
    <col min="15617" max="15617" width="27.125" style="61" customWidth="1"/>
    <col min="15618" max="15618" width="23.375" style="61" customWidth="1"/>
    <col min="15619" max="15619" width="22.625" style="61" customWidth="1"/>
    <col min="15620" max="15621" width="3.375" style="61" bestFit="1" customWidth="1"/>
    <col min="15622" max="15622" width="10.625" style="61" customWidth="1"/>
    <col min="15623" max="15623" width="21.125" style="61" customWidth="1"/>
    <col min="15624" max="15624" width="22.125" style="61" customWidth="1"/>
    <col min="15625" max="15625" width="2.875" style="61" bestFit="1" customWidth="1"/>
    <col min="15626" max="15626" width="3.375" style="61" bestFit="1" customWidth="1"/>
    <col min="15627" max="15627" width="10.375" style="61" customWidth="1"/>
    <col min="15628" max="15628" width="10.5" style="61" customWidth="1"/>
    <col min="15629" max="15629" width="20.625" style="61" customWidth="1"/>
    <col min="15630" max="15630" width="24.125" style="61" customWidth="1"/>
    <col min="15631" max="15631" width="12.125" style="61" customWidth="1"/>
    <col min="15632" max="15632" width="11.125" style="61" bestFit="1" customWidth="1"/>
    <col min="15633" max="15633" width="10.5" style="61" customWidth="1"/>
    <col min="15634" max="15634" width="17" style="61" customWidth="1"/>
    <col min="15635" max="15635" width="4.125" style="61" customWidth="1"/>
    <col min="15636" max="15869" width="1.5" style="61"/>
    <col min="15870" max="15870" width="2.875" style="61" customWidth="1"/>
    <col min="15871" max="15871" width="4.125" style="61" customWidth="1"/>
    <col min="15872" max="15872" width="17" style="61" customWidth="1"/>
    <col min="15873" max="15873" width="27.125" style="61" customWidth="1"/>
    <col min="15874" max="15874" width="23.375" style="61" customWidth="1"/>
    <col min="15875" max="15875" width="22.625" style="61" customWidth="1"/>
    <col min="15876" max="15877" width="3.375" style="61" bestFit="1" customWidth="1"/>
    <col min="15878" max="15878" width="10.625" style="61" customWidth="1"/>
    <col min="15879" max="15879" width="21.125" style="61" customWidth="1"/>
    <col min="15880" max="15880" width="22.125" style="61" customWidth="1"/>
    <col min="15881" max="15881" width="2.875" style="61" bestFit="1" customWidth="1"/>
    <col min="15882" max="15882" width="3.375" style="61" bestFit="1" customWidth="1"/>
    <col min="15883" max="15883" width="10.375" style="61" customWidth="1"/>
    <col min="15884" max="15884" width="10.5" style="61" customWidth="1"/>
    <col min="15885" max="15885" width="20.625" style="61" customWidth="1"/>
    <col min="15886" max="15886" width="24.125" style="61" customWidth="1"/>
    <col min="15887" max="15887" width="12.125" style="61" customWidth="1"/>
    <col min="15888" max="15888" width="11.125" style="61" bestFit="1" customWidth="1"/>
    <col min="15889" max="15889" width="10.5" style="61" customWidth="1"/>
    <col min="15890" max="15890" width="17" style="61" customWidth="1"/>
    <col min="15891" max="15891" width="4.125" style="61" customWidth="1"/>
    <col min="15892" max="16125" width="1.5" style="61"/>
    <col min="16126" max="16126" width="2.875" style="61" customWidth="1"/>
    <col min="16127" max="16127" width="4.125" style="61" customWidth="1"/>
    <col min="16128" max="16128" width="17" style="61" customWidth="1"/>
    <col min="16129" max="16129" width="27.125" style="61" customWidth="1"/>
    <col min="16130" max="16130" width="23.375" style="61" customWidth="1"/>
    <col min="16131" max="16131" width="22.625" style="61" customWidth="1"/>
    <col min="16132" max="16133" width="3.375" style="61" bestFit="1" customWidth="1"/>
    <col min="16134" max="16134" width="10.625" style="61" customWidth="1"/>
    <col min="16135" max="16135" width="21.125" style="61" customWidth="1"/>
    <col min="16136" max="16136" width="22.125" style="61" customWidth="1"/>
    <col min="16137" max="16137" width="2.875" style="61" bestFit="1" customWidth="1"/>
    <col min="16138" max="16138" width="3.375" style="61" bestFit="1" customWidth="1"/>
    <col min="16139" max="16139" width="10.375" style="61" customWidth="1"/>
    <col min="16140" max="16140" width="10.5" style="61" customWidth="1"/>
    <col min="16141" max="16141" width="20.625" style="61" customWidth="1"/>
    <col min="16142" max="16142" width="24.125" style="61" customWidth="1"/>
    <col min="16143" max="16143" width="12.125" style="61" customWidth="1"/>
    <col min="16144" max="16144" width="11.125" style="61" bestFit="1" customWidth="1"/>
    <col min="16145" max="16145" width="10.5" style="61" customWidth="1"/>
    <col min="16146" max="16146" width="17" style="61" customWidth="1"/>
    <col min="16147" max="16147" width="4.125" style="61" customWidth="1"/>
    <col min="16148" max="16384" width="1.5" style="61"/>
  </cols>
  <sheetData>
    <row r="1" spans="1:19" ht="15" customHeight="1" x14ac:dyDescent="0.2"/>
    <row r="2" spans="1:19" ht="63" customHeight="1" x14ac:dyDescent="0.2">
      <c r="B2" s="62" t="s">
        <v>540</v>
      </c>
      <c r="C2" s="63" t="s">
        <v>541</v>
      </c>
      <c r="D2" s="225" t="s">
        <v>542</v>
      </c>
      <c r="E2" s="226"/>
      <c r="F2" s="226"/>
      <c r="G2" s="226"/>
      <c r="H2" s="226"/>
      <c r="I2" s="226"/>
      <c r="J2" s="226"/>
      <c r="K2" s="226"/>
      <c r="L2" s="226"/>
      <c r="M2" s="226"/>
      <c r="N2" s="226"/>
      <c r="O2" s="226"/>
      <c r="P2" s="226"/>
      <c r="Q2" s="226"/>
      <c r="R2" s="226"/>
      <c r="S2" s="226"/>
    </row>
    <row r="4" spans="1:19" ht="18" customHeight="1" x14ac:dyDescent="0.2">
      <c r="B4" s="227" t="s">
        <v>89</v>
      </c>
      <c r="C4" s="228"/>
      <c r="D4" s="228"/>
      <c r="E4" s="228"/>
      <c r="F4" s="228"/>
      <c r="G4" s="228"/>
      <c r="H4" s="228"/>
      <c r="I4" s="228"/>
      <c r="J4" s="228"/>
      <c r="K4" s="228"/>
      <c r="L4" s="228"/>
      <c r="M4" s="228"/>
      <c r="N4" s="228"/>
      <c r="O4" s="228"/>
      <c r="P4" s="228"/>
      <c r="Q4" s="228"/>
      <c r="R4" s="228"/>
      <c r="S4" s="228"/>
    </row>
    <row r="5" spans="1:19" ht="12.75" customHeight="1" x14ac:dyDescent="0.2">
      <c r="B5" s="223" t="s">
        <v>90</v>
      </c>
      <c r="C5" s="223" t="s">
        <v>91</v>
      </c>
      <c r="D5" s="223" t="s">
        <v>92</v>
      </c>
      <c r="E5" s="223" t="s">
        <v>93</v>
      </c>
      <c r="F5" s="229" t="s">
        <v>94</v>
      </c>
      <c r="G5" s="229"/>
      <c r="H5" s="229"/>
      <c r="I5" s="223" t="s">
        <v>95</v>
      </c>
      <c r="J5" s="229" t="s">
        <v>96</v>
      </c>
      <c r="K5" s="229"/>
      <c r="L5" s="229"/>
      <c r="M5" s="223" t="s">
        <v>97</v>
      </c>
      <c r="N5" s="223" t="s">
        <v>98</v>
      </c>
      <c r="O5" s="223" t="s">
        <v>99</v>
      </c>
      <c r="P5" s="223" t="s">
        <v>100</v>
      </c>
      <c r="Q5" s="223" t="s">
        <v>101</v>
      </c>
      <c r="R5" s="223" t="s">
        <v>102</v>
      </c>
      <c r="S5" s="223" t="s">
        <v>563</v>
      </c>
    </row>
    <row r="6" spans="1:19" ht="76.5" customHeight="1" x14ac:dyDescent="0.2">
      <c r="B6" s="224"/>
      <c r="C6" s="224"/>
      <c r="D6" s="224"/>
      <c r="E6" s="224"/>
      <c r="F6" s="64" t="s">
        <v>103</v>
      </c>
      <c r="G6" s="64" t="s">
        <v>104</v>
      </c>
      <c r="H6" s="64" t="s">
        <v>105</v>
      </c>
      <c r="I6" s="224"/>
      <c r="J6" s="64" t="s">
        <v>103</v>
      </c>
      <c r="K6" s="64" t="s">
        <v>104</v>
      </c>
      <c r="L6" s="65" t="s">
        <v>105</v>
      </c>
      <c r="M6" s="224"/>
      <c r="N6" s="224"/>
      <c r="O6" s="224"/>
      <c r="P6" s="224"/>
      <c r="Q6" s="224"/>
      <c r="R6" s="224"/>
      <c r="S6" s="224"/>
    </row>
    <row r="7" spans="1:19" ht="51" x14ac:dyDescent="0.2">
      <c r="A7" s="66">
        <v>1</v>
      </c>
      <c r="B7" s="67" t="s">
        <v>114</v>
      </c>
      <c r="C7" s="68" t="s">
        <v>115</v>
      </c>
      <c r="D7" s="68" t="s">
        <v>116</v>
      </c>
      <c r="E7" s="68" t="s">
        <v>111</v>
      </c>
      <c r="F7" s="68">
        <v>2</v>
      </c>
      <c r="G7" s="68">
        <v>20</v>
      </c>
      <c r="H7" s="69" t="s">
        <v>106</v>
      </c>
      <c r="I7" s="68" t="s">
        <v>117</v>
      </c>
      <c r="J7" s="68">
        <v>1</v>
      </c>
      <c r="K7" s="68">
        <v>20</v>
      </c>
      <c r="L7" s="69" t="s">
        <v>107</v>
      </c>
      <c r="M7" s="67" t="s">
        <v>108</v>
      </c>
      <c r="N7" s="67" t="s">
        <v>118</v>
      </c>
      <c r="O7" s="67" t="s">
        <v>109</v>
      </c>
      <c r="P7" s="70">
        <v>44092</v>
      </c>
      <c r="Q7" s="70">
        <v>44196</v>
      </c>
      <c r="R7" s="67"/>
      <c r="S7" s="67" t="s">
        <v>550</v>
      </c>
    </row>
    <row r="8" spans="1:19" ht="76.5" x14ac:dyDescent="0.2">
      <c r="A8" s="66">
        <v>2</v>
      </c>
      <c r="B8" s="67" t="s">
        <v>121</v>
      </c>
      <c r="C8" s="68" t="s">
        <v>122</v>
      </c>
      <c r="D8" s="68" t="s">
        <v>564</v>
      </c>
      <c r="E8" s="68" t="s">
        <v>565</v>
      </c>
      <c r="F8" s="68">
        <v>1</v>
      </c>
      <c r="G8" s="68">
        <v>20</v>
      </c>
      <c r="H8" s="69" t="s">
        <v>107</v>
      </c>
      <c r="I8" s="68" t="s">
        <v>566</v>
      </c>
      <c r="J8" s="71">
        <v>1</v>
      </c>
      <c r="K8" s="71">
        <v>10</v>
      </c>
      <c r="L8" s="72" t="s">
        <v>107</v>
      </c>
      <c r="M8" s="67" t="s">
        <v>112</v>
      </c>
      <c r="N8" s="67" t="s">
        <v>123</v>
      </c>
      <c r="O8" s="67" t="s">
        <v>110</v>
      </c>
      <c r="P8" s="70">
        <v>44089</v>
      </c>
      <c r="Q8" s="70">
        <v>44196</v>
      </c>
      <c r="R8" s="67"/>
      <c r="S8" s="67" t="s">
        <v>550</v>
      </c>
    </row>
    <row r="9" spans="1:19" ht="89.25" x14ac:dyDescent="0.2">
      <c r="A9" s="66">
        <v>3</v>
      </c>
      <c r="B9" s="67" t="s">
        <v>124</v>
      </c>
      <c r="C9" s="68" t="s">
        <v>567</v>
      </c>
      <c r="D9" s="68" t="s">
        <v>125</v>
      </c>
      <c r="E9" s="68" t="s">
        <v>565</v>
      </c>
      <c r="F9" s="68">
        <v>2</v>
      </c>
      <c r="G9" s="68">
        <v>20</v>
      </c>
      <c r="H9" s="69" t="s">
        <v>106</v>
      </c>
      <c r="I9" s="68" t="s">
        <v>568</v>
      </c>
      <c r="J9" s="68">
        <v>1</v>
      </c>
      <c r="K9" s="68">
        <v>20</v>
      </c>
      <c r="L9" s="69" t="s">
        <v>107</v>
      </c>
      <c r="M9" s="67" t="s">
        <v>112</v>
      </c>
      <c r="N9" s="67" t="s">
        <v>126</v>
      </c>
      <c r="O9" s="67" t="s">
        <v>120</v>
      </c>
      <c r="P9" s="70">
        <v>44092</v>
      </c>
      <c r="Q9" s="70">
        <v>44196</v>
      </c>
      <c r="R9" s="67"/>
      <c r="S9" s="67" t="s">
        <v>550</v>
      </c>
    </row>
    <row r="10" spans="1:19" ht="114.75" x14ac:dyDescent="0.2">
      <c r="A10" s="66">
        <v>4</v>
      </c>
      <c r="B10" s="67" t="s">
        <v>127</v>
      </c>
      <c r="C10" s="67" t="s">
        <v>128</v>
      </c>
      <c r="D10" s="73" t="s">
        <v>129</v>
      </c>
      <c r="E10" s="73" t="s">
        <v>569</v>
      </c>
      <c r="F10" s="68">
        <v>1</v>
      </c>
      <c r="G10" s="68">
        <v>20</v>
      </c>
      <c r="H10" s="69" t="s">
        <v>107</v>
      </c>
      <c r="I10" s="73" t="s">
        <v>570</v>
      </c>
      <c r="J10" s="71">
        <v>1</v>
      </c>
      <c r="K10" s="71">
        <v>10</v>
      </c>
      <c r="L10" s="72" t="s">
        <v>107</v>
      </c>
      <c r="M10" s="67" t="s">
        <v>112</v>
      </c>
      <c r="N10" s="67" t="s">
        <v>130</v>
      </c>
      <c r="O10" s="67" t="s">
        <v>112</v>
      </c>
      <c r="P10" s="70">
        <v>44013</v>
      </c>
      <c r="Q10" s="70">
        <v>44196</v>
      </c>
      <c r="R10" s="70"/>
      <c r="S10" s="67" t="s">
        <v>550</v>
      </c>
    </row>
    <row r="11" spans="1:19" x14ac:dyDescent="0.2">
      <c r="J11" s="74"/>
      <c r="K11" s="74"/>
      <c r="L11" s="74"/>
      <c r="M11" s="74"/>
      <c r="N11" s="74"/>
      <c r="O11" s="74"/>
      <c r="P11" s="74"/>
      <c r="Q11" s="74"/>
      <c r="R11" s="74"/>
      <c r="S11" s="74"/>
    </row>
    <row r="12" spans="1:19" x14ac:dyDescent="0.2">
      <c r="A12" s="61" t="s">
        <v>571</v>
      </c>
      <c r="J12" s="74"/>
      <c r="K12" s="74"/>
      <c r="L12" s="74"/>
      <c r="M12" s="74"/>
      <c r="N12" s="74"/>
      <c r="O12" s="74"/>
      <c r="P12" s="74"/>
      <c r="Q12" s="74"/>
      <c r="R12" s="74"/>
      <c r="S12" s="74"/>
    </row>
    <row r="13" spans="1:19" x14ac:dyDescent="0.2">
      <c r="J13" s="74"/>
      <c r="K13" s="74"/>
      <c r="L13" s="74"/>
      <c r="M13" s="74"/>
      <c r="N13" s="74"/>
      <c r="O13" s="74"/>
      <c r="P13" s="74"/>
      <c r="Q13" s="74"/>
      <c r="R13" s="74"/>
      <c r="S13" s="74"/>
    </row>
    <row r="14" spans="1:19" x14ac:dyDescent="0.2">
      <c r="J14" s="74"/>
      <c r="K14" s="74"/>
      <c r="L14" s="74"/>
      <c r="M14" s="74"/>
      <c r="N14" s="74"/>
      <c r="O14" s="74"/>
      <c r="P14" s="74"/>
      <c r="Q14" s="74"/>
      <c r="R14" s="74"/>
      <c r="S14" s="74"/>
    </row>
    <row r="15" spans="1:19" x14ac:dyDescent="0.2">
      <c r="J15" s="74"/>
      <c r="K15" s="74"/>
      <c r="L15" s="74"/>
      <c r="M15" s="74"/>
      <c r="N15" s="74"/>
      <c r="O15" s="74"/>
      <c r="P15" s="74"/>
      <c r="Q15" s="74"/>
      <c r="R15" s="74"/>
      <c r="S15" s="74"/>
    </row>
    <row r="16" spans="1:19" x14ac:dyDescent="0.2">
      <c r="J16" s="74"/>
      <c r="K16" s="74"/>
      <c r="L16" s="74"/>
      <c r="M16" s="74"/>
      <c r="N16" s="74"/>
      <c r="O16" s="74"/>
      <c r="P16" s="74"/>
      <c r="Q16" s="74"/>
      <c r="R16" s="74"/>
      <c r="S16" s="74"/>
    </row>
    <row r="17" spans="10:19" x14ac:dyDescent="0.2">
      <c r="J17" s="74"/>
      <c r="K17" s="74"/>
      <c r="L17" s="74"/>
      <c r="M17" s="74"/>
      <c r="N17" s="74"/>
      <c r="O17" s="74"/>
      <c r="P17" s="74"/>
      <c r="Q17" s="74"/>
      <c r="R17" s="74"/>
      <c r="S17" s="74"/>
    </row>
  </sheetData>
  <mergeCells count="16">
    <mergeCell ref="S5:S6"/>
    <mergeCell ref="D2:S2"/>
    <mergeCell ref="B4:S4"/>
    <mergeCell ref="R5:R6"/>
    <mergeCell ref="B5:B6"/>
    <mergeCell ref="C5:C6"/>
    <mergeCell ref="D5:D6"/>
    <mergeCell ref="E5:E6"/>
    <mergeCell ref="F5:H5"/>
    <mergeCell ref="I5:I6"/>
    <mergeCell ref="J5:L5"/>
    <mergeCell ref="M5:M6"/>
    <mergeCell ref="N5:N6"/>
    <mergeCell ref="O5:O6"/>
    <mergeCell ref="P5:P6"/>
    <mergeCell ref="Q5:Q6"/>
  </mergeCells>
  <conditionalFormatting sqref="B8:E9 B7 I8:I9 M8:O9 R8:R9 O10">
    <cfRule type="containsErrors" dxfId="67" priority="68">
      <formula>ISERROR(B7)</formula>
    </cfRule>
  </conditionalFormatting>
  <conditionalFormatting sqref="C7:E9">
    <cfRule type="cellIs" dxfId="66" priority="67" operator="equal">
      <formula>0</formula>
    </cfRule>
  </conditionalFormatting>
  <conditionalFormatting sqref="B7:G7">
    <cfRule type="containsErrors" dxfId="65" priority="66">
      <formula>ISERROR(B7)</formula>
    </cfRule>
  </conditionalFormatting>
  <conditionalFormatting sqref="F7:G7">
    <cfRule type="cellIs" dxfId="64" priority="65" operator="equal">
      <formula>0</formula>
    </cfRule>
  </conditionalFormatting>
  <conditionalFormatting sqref="H7">
    <cfRule type="containsText" dxfId="63" priority="61" stopIfTrue="1" operator="containsText" text="Extremo">
      <formula>NOT(ISERROR(SEARCH("Extremo",H7)))</formula>
    </cfRule>
    <cfRule type="containsText" dxfId="62" priority="62" stopIfTrue="1" operator="containsText" text="Alto">
      <formula>NOT(ISERROR(SEARCH("Alto",H7)))</formula>
    </cfRule>
    <cfRule type="containsText" dxfId="61" priority="63" stopIfTrue="1" operator="containsText" text="Moderado">
      <formula>NOT(ISERROR(SEARCH("Moderado",H7)))</formula>
    </cfRule>
    <cfRule type="containsText" dxfId="60" priority="64" stopIfTrue="1" operator="containsText" text="Bajo">
      <formula>NOT(ISERROR(SEARCH("Bajo",H7)))</formula>
    </cfRule>
  </conditionalFormatting>
  <conditionalFormatting sqref="H7">
    <cfRule type="expression" dxfId="59" priority="60" stopIfTrue="1">
      <formula>IF(F7="",G7="","")</formula>
    </cfRule>
  </conditionalFormatting>
  <conditionalFormatting sqref="L7">
    <cfRule type="containsText" dxfId="58" priority="56" stopIfTrue="1" operator="containsText" text="Extremo">
      <formula>NOT(ISERROR(SEARCH("Extremo",L7)))</formula>
    </cfRule>
    <cfRule type="containsText" dxfId="57" priority="57" stopIfTrue="1" operator="containsText" text="Alto">
      <formula>NOT(ISERROR(SEARCH("Alto",L7)))</formula>
    </cfRule>
    <cfRule type="containsText" dxfId="56" priority="58" stopIfTrue="1" operator="containsText" text="Moderado">
      <formula>NOT(ISERROR(SEARCH("Moderado",L7)))</formula>
    </cfRule>
    <cfRule type="containsText" dxfId="55" priority="59" stopIfTrue="1" operator="containsText" text="Bajo">
      <formula>NOT(ISERROR(SEARCH("Bajo",L7)))</formula>
    </cfRule>
  </conditionalFormatting>
  <conditionalFormatting sqref="L7">
    <cfRule type="expression" dxfId="54" priority="55" stopIfTrue="1">
      <formula>IF(J7="",K7="","")</formula>
    </cfRule>
  </conditionalFormatting>
  <conditionalFormatting sqref="I7:K7">
    <cfRule type="containsErrors" dxfId="53" priority="54">
      <formula>ISERROR(I7)</formula>
    </cfRule>
  </conditionalFormatting>
  <conditionalFormatting sqref="M7:R7">
    <cfRule type="containsErrors" dxfId="52" priority="53">
      <formula>ISERROR(M7)</formula>
    </cfRule>
  </conditionalFormatting>
  <conditionalFormatting sqref="H8">
    <cfRule type="containsText" dxfId="51" priority="49" stopIfTrue="1" operator="containsText" text="Extremo">
      <formula>NOT(ISERROR(SEARCH("Extremo",H8)))</formula>
    </cfRule>
    <cfRule type="containsText" dxfId="50" priority="50" stopIfTrue="1" operator="containsText" text="Alto">
      <formula>NOT(ISERROR(SEARCH("Alto",H8)))</formula>
    </cfRule>
    <cfRule type="containsText" dxfId="49" priority="51" stopIfTrue="1" operator="containsText" text="Moderado">
      <formula>NOT(ISERROR(SEARCH("Moderado",H8)))</formula>
    </cfRule>
    <cfRule type="containsText" dxfId="48" priority="52" stopIfTrue="1" operator="containsText" text="Bajo">
      <formula>NOT(ISERROR(SEARCH("Bajo",H8)))</formula>
    </cfRule>
  </conditionalFormatting>
  <conditionalFormatting sqref="H8">
    <cfRule type="expression" dxfId="47" priority="48" stopIfTrue="1">
      <formula>IF(F8="",G8="","")</formula>
    </cfRule>
  </conditionalFormatting>
  <conditionalFormatting sqref="F8:G8">
    <cfRule type="containsErrors" dxfId="46" priority="47">
      <formula>ISERROR(F8)</formula>
    </cfRule>
  </conditionalFormatting>
  <conditionalFormatting sqref="J8:K8">
    <cfRule type="containsErrors" dxfId="45" priority="46">
      <formula>ISERROR(J8)</formula>
    </cfRule>
  </conditionalFormatting>
  <conditionalFormatting sqref="L8">
    <cfRule type="expression" dxfId="44" priority="45" stopIfTrue="1">
      <formula>IF(J8="",K8="","")</formula>
    </cfRule>
  </conditionalFormatting>
  <conditionalFormatting sqref="L8">
    <cfRule type="containsText" dxfId="43" priority="41" stopIfTrue="1" operator="containsText" text="Extremo">
      <formula>NOT(ISERROR(SEARCH("Extremo",L8)))</formula>
    </cfRule>
    <cfRule type="containsText" dxfId="42" priority="42" stopIfTrue="1" operator="containsText" text="Alto">
      <formula>NOT(ISERROR(SEARCH("Alto",L8)))</formula>
    </cfRule>
    <cfRule type="containsText" dxfId="41" priority="43" stopIfTrue="1" operator="containsText" text="Moderado">
      <formula>NOT(ISERROR(SEARCH("Moderado",L8)))</formula>
    </cfRule>
    <cfRule type="containsText" dxfId="40" priority="44" stopIfTrue="1" operator="containsText" text="Bajo">
      <formula>NOT(ISERROR(SEARCH("Bajo",L8)))</formula>
    </cfRule>
  </conditionalFormatting>
  <conditionalFormatting sqref="F9:G9">
    <cfRule type="containsErrors" dxfId="39" priority="40">
      <formula>ISERROR(F9)</formula>
    </cfRule>
  </conditionalFormatting>
  <conditionalFormatting sqref="F9:G9">
    <cfRule type="cellIs" dxfId="38" priority="39" operator="equal">
      <formula>0</formula>
    </cfRule>
  </conditionalFormatting>
  <conditionalFormatting sqref="H9">
    <cfRule type="containsText" dxfId="37" priority="35" stopIfTrue="1" operator="containsText" text="Extremo">
      <formula>NOT(ISERROR(SEARCH("Extremo",H9)))</formula>
    </cfRule>
    <cfRule type="containsText" dxfId="36" priority="36" stopIfTrue="1" operator="containsText" text="Alto">
      <formula>NOT(ISERROR(SEARCH("Alto",H9)))</formula>
    </cfRule>
    <cfRule type="containsText" dxfId="35" priority="37" stopIfTrue="1" operator="containsText" text="Moderado">
      <formula>NOT(ISERROR(SEARCH("Moderado",H9)))</formula>
    </cfRule>
    <cfRule type="containsText" dxfId="34" priority="38" stopIfTrue="1" operator="containsText" text="Bajo">
      <formula>NOT(ISERROR(SEARCH("Bajo",H9)))</formula>
    </cfRule>
  </conditionalFormatting>
  <conditionalFormatting sqref="H9">
    <cfRule type="expression" dxfId="33" priority="34" stopIfTrue="1">
      <formula>IF(F9="",G9="","")</formula>
    </cfRule>
  </conditionalFormatting>
  <conditionalFormatting sqref="L9">
    <cfRule type="containsText" dxfId="32" priority="30" stopIfTrue="1" operator="containsText" text="Extremo">
      <formula>NOT(ISERROR(SEARCH("Extremo",L9)))</formula>
    </cfRule>
    <cfRule type="containsText" dxfId="31" priority="31" stopIfTrue="1" operator="containsText" text="Alto">
      <formula>NOT(ISERROR(SEARCH("Alto",L9)))</formula>
    </cfRule>
    <cfRule type="containsText" dxfId="30" priority="32" stopIfTrue="1" operator="containsText" text="Moderado">
      <formula>NOT(ISERROR(SEARCH("Moderado",L9)))</formula>
    </cfRule>
    <cfRule type="containsText" dxfId="29" priority="33" stopIfTrue="1" operator="containsText" text="Bajo">
      <formula>NOT(ISERROR(SEARCH("Bajo",L9)))</formula>
    </cfRule>
  </conditionalFormatting>
  <conditionalFormatting sqref="L9">
    <cfRule type="expression" dxfId="28" priority="29" stopIfTrue="1">
      <formula>IF(J9="",K9="","")</formula>
    </cfRule>
  </conditionalFormatting>
  <conditionalFormatting sqref="J9:K9">
    <cfRule type="containsErrors" dxfId="27" priority="28">
      <formula>ISERROR(J9)</formula>
    </cfRule>
  </conditionalFormatting>
  <conditionalFormatting sqref="B10">
    <cfRule type="containsErrors" dxfId="26" priority="27">
      <formula>ISERROR(B10)</formula>
    </cfRule>
  </conditionalFormatting>
  <conditionalFormatting sqref="B10">
    <cfRule type="containsErrors" dxfId="25" priority="26">
      <formula>ISERROR(B10)</formula>
    </cfRule>
  </conditionalFormatting>
  <conditionalFormatting sqref="C10">
    <cfRule type="containsErrors" dxfId="24" priority="25">
      <formula>ISERROR(C10)</formula>
    </cfRule>
  </conditionalFormatting>
  <conditionalFormatting sqref="C10">
    <cfRule type="containsErrors" dxfId="23" priority="24">
      <formula>ISERROR(C10)</formula>
    </cfRule>
  </conditionalFormatting>
  <conditionalFormatting sqref="D10">
    <cfRule type="containsErrors" dxfId="22" priority="23">
      <formula>ISERROR(D10)</formula>
    </cfRule>
  </conditionalFormatting>
  <conditionalFormatting sqref="D10">
    <cfRule type="containsErrors" dxfId="21" priority="22">
      <formula>ISERROR(D10)</formula>
    </cfRule>
  </conditionalFormatting>
  <conditionalFormatting sqref="E10">
    <cfRule type="containsErrors" dxfId="20" priority="21">
      <formula>ISERROR(E10)</formula>
    </cfRule>
  </conditionalFormatting>
  <conditionalFormatting sqref="E10">
    <cfRule type="containsErrors" dxfId="19" priority="20">
      <formula>ISERROR(E10)</formula>
    </cfRule>
  </conditionalFormatting>
  <conditionalFormatting sqref="I10">
    <cfRule type="containsErrors" dxfId="18" priority="19">
      <formula>ISERROR(I10)</formula>
    </cfRule>
  </conditionalFormatting>
  <conditionalFormatting sqref="I10">
    <cfRule type="containsErrors" dxfId="17" priority="18">
      <formula>ISERROR(I10)</formula>
    </cfRule>
  </conditionalFormatting>
  <conditionalFormatting sqref="H10">
    <cfRule type="containsText" dxfId="16" priority="14" stopIfTrue="1" operator="containsText" text="Extremo">
      <formula>NOT(ISERROR(SEARCH("Extremo",H10)))</formula>
    </cfRule>
    <cfRule type="containsText" dxfId="15" priority="15" stopIfTrue="1" operator="containsText" text="Alto">
      <formula>NOT(ISERROR(SEARCH("Alto",H10)))</formula>
    </cfRule>
    <cfRule type="containsText" dxfId="14" priority="16" stopIfTrue="1" operator="containsText" text="Moderado">
      <formula>NOT(ISERROR(SEARCH("Moderado",H10)))</formula>
    </cfRule>
    <cfRule type="containsText" dxfId="13" priority="17" stopIfTrue="1" operator="containsText" text="Bajo">
      <formula>NOT(ISERROR(SEARCH("Bajo",H10)))</formula>
    </cfRule>
  </conditionalFormatting>
  <conditionalFormatting sqref="H10">
    <cfRule type="expression" dxfId="12" priority="13" stopIfTrue="1">
      <formula>IF(F10="",G10="","")</formula>
    </cfRule>
  </conditionalFormatting>
  <conditionalFormatting sqref="F10:G10">
    <cfRule type="containsErrors" dxfId="11" priority="12">
      <formula>ISERROR(F10)</formula>
    </cfRule>
  </conditionalFormatting>
  <conditionalFormatting sqref="J10:K10">
    <cfRule type="containsErrors" dxfId="10" priority="11">
      <formula>ISERROR(J10)</formula>
    </cfRule>
  </conditionalFormatting>
  <conditionalFormatting sqref="L10">
    <cfRule type="expression" dxfId="9" priority="10" stopIfTrue="1">
      <formula>IF(J10="",K10="","")</formula>
    </cfRule>
  </conditionalFormatting>
  <conditionalFormatting sqref="L10">
    <cfRule type="containsText" dxfId="8" priority="6" stopIfTrue="1" operator="containsText" text="Extremo">
      <formula>NOT(ISERROR(SEARCH("Extremo",L10)))</formula>
    </cfRule>
    <cfRule type="containsText" dxfId="7" priority="7" stopIfTrue="1" operator="containsText" text="Alto">
      <formula>NOT(ISERROR(SEARCH("Alto",L10)))</formula>
    </cfRule>
    <cfRule type="containsText" dxfId="6" priority="8" stopIfTrue="1" operator="containsText" text="Moderado">
      <formula>NOT(ISERROR(SEARCH("Moderado",L10)))</formula>
    </cfRule>
    <cfRule type="containsText" dxfId="5" priority="9" stopIfTrue="1" operator="containsText" text="Bajo">
      <formula>NOT(ISERROR(SEARCH("Bajo",L10)))</formula>
    </cfRule>
  </conditionalFormatting>
  <conditionalFormatting sqref="P8:Q9">
    <cfRule type="containsErrors" dxfId="4" priority="5">
      <formula>ISERROR(P8)</formula>
    </cfRule>
  </conditionalFormatting>
  <conditionalFormatting sqref="N10">
    <cfRule type="containsErrors" dxfId="3" priority="4">
      <formula>ISERROR(N10)</formula>
    </cfRule>
  </conditionalFormatting>
  <conditionalFormatting sqref="M10">
    <cfRule type="containsErrors" dxfId="2" priority="3">
      <formula>ISERROR(M10)</formula>
    </cfRule>
  </conditionalFormatting>
  <conditionalFormatting sqref="P10:R10">
    <cfRule type="containsErrors" dxfId="1" priority="2">
      <formula>ISERROR(P10)</formula>
    </cfRule>
  </conditionalFormatting>
  <conditionalFormatting sqref="S7:S10">
    <cfRule type="containsErrors" dxfId="0" priority="1">
      <formula>ISERROR(S7)</formula>
    </cfRule>
  </conditionalFormatting>
  <dataValidations count="2">
    <dataValidation type="date" allowBlank="1" showInputMessage="1" showErrorMessage="1" error="Fecha fuera del Periodo de Evaluacion" prompt="Colocar Fecha Año/Mes/Dia - 2015/01/01" sqref="WMB983029:WMC983046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WVX983029:WVY983046 P65525:Q65542 JL65525:JM65542 TH65525:TI65542 ADD65525:ADE65542 AMZ65525:ANA65542 AWV65525:AWW65542 BGR65525:BGS65542 BQN65525:BQO65542 CAJ65525:CAK65542 CKF65525:CKG65542 CUB65525:CUC65542 DDX65525:DDY65542 DNT65525:DNU65542 DXP65525:DXQ65542 EHL65525:EHM65542 ERH65525:ERI65542 FBD65525:FBE65542 FKZ65525:FLA65542 FUV65525:FUW65542 GER65525:GES65542 GON65525:GOO65542 GYJ65525:GYK65542 HIF65525:HIG65542 HSB65525:HSC65542 IBX65525:IBY65542 ILT65525:ILU65542 IVP65525:IVQ65542 JFL65525:JFM65542 JPH65525:JPI65542 JZD65525:JZE65542 KIZ65525:KJA65542 KSV65525:KSW65542 LCR65525:LCS65542 LMN65525:LMO65542 LWJ65525:LWK65542 MGF65525:MGG65542 MQB65525:MQC65542 MZX65525:MZY65542 NJT65525:NJU65542 NTP65525:NTQ65542 ODL65525:ODM65542 ONH65525:ONI65542 OXD65525:OXE65542 PGZ65525:PHA65542 PQV65525:PQW65542 QAR65525:QAS65542 QKN65525:QKO65542 QUJ65525:QUK65542 REF65525:REG65542 ROB65525:ROC65542 RXX65525:RXY65542 SHT65525:SHU65542 SRP65525:SRQ65542 TBL65525:TBM65542 TLH65525:TLI65542 TVD65525:TVE65542 UEZ65525:UFA65542 UOV65525:UOW65542 UYR65525:UYS65542 VIN65525:VIO65542 VSJ65525:VSK65542 WCF65525:WCG65542 WMB65525:WMC65542 WVX65525:WVY65542 P131061:Q131078 JL131061:JM131078 TH131061:TI131078 ADD131061:ADE131078 AMZ131061:ANA131078 AWV131061:AWW131078 BGR131061:BGS131078 BQN131061:BQO131078 CAJ131061:CAK131078 CKF131061:CKG131078 CUB131061:CUC131078 DDX131061:DDY131078 DNT131061:DNU131078 DXP131061:DXQ131078 EHL131061:EHM131078 ERH131061:ERI131078 FBD131061:FBE131078 FKZ131061:FLA131078 FUV131061:FUW131078 GER131061:GES131078 GON131061:GOO131078 GYJ131061:GYK131078 HIF131061:HIG131078 HSB131061:HSC131078 IBX131061:IBY131078 ILT131061:ILU131078 IVP131061:IVQ131078 JFL131061:JFM131078 JPH131061:JPI131078 JZD131061:JZE131078 KIZ131061:KJA131078 KSV131061:KSW131078 LCR131061:LCS131078 LMN131061:LMO131078 LWJ131061:LWK131078 MGF131061:MGG131078 MQB131061:MQC131078 MZX131061:MZY131078 NJT131061:NJU131078 NTP131061:NTQ131078 ODL131061:ODM131078 ONH131061:ONI131078 OXD131061:OXE131078 PGZ131061:PHA131078 PQV131061:PQW131078 QAR131061:QAS131078 QKN131061:QKO131078 QUJ131061:QUK131078 REF131061:REG131078 ROB131061:ROC131078 RXX131061:RXY131078 SHT131061:SHU131078 SRP131061:SRQ131078 TBL131061:TBM131078 TLH131061:TLI131078 TVD131061:TVE131078 UEZ131061:UFA131078 UOV131061:UOW131078 UYR131061:UYS131078 VIN131061:VIO131078 VSJ131061:VSK131078 WCF131061:WCG131078 WMB131061:WMC131078 WVX131061:WVY131078 P196597:Q196614 JL196597:JM196614 TH196597:TI196614 ADD196597:ADE196614 AMZ196597:ANA196614 AWV196597:AWW196614 BGR196597:BGS196614 BQN196597:BQO196614 CAJ196597:CAK196614 CKF196597:CKG196614 CUB196597:CUC196614 DDX196597:DDY196614 DNT196597:DNU196614 DXP196597:DXQ196614 EHL196597:EHM196614 ERH196597:ERI196614 FBD196597:FBE196614 FKZ196597:FLA196614 FUV196597:FUW196614 GER196597:GES196614 GON196597:GOO196614 GYJ196597:GYK196614 HIF196597:HIG196614 HSB196597:HSC196614 IBX196597:IBY196614 ILT196597:ILU196614 IVP196597:IVQ196614 JFL196597:JFM196614 JPH196597:JPI196614 JZD196597:JZE196614 KIZ196597:KJA196614 KSV196597:KSW196614 LCR196597:LCS196614 LMN196597:LMO196614 LWJ196597:LWK196614 MGF196597:MGG196614 MQB196597:MQC196614 MZX196597:MZY196614 NJT196597:NJU196614 NTP196597:NTQ196614 ODL196597:ODM196614 ONH196597:ONI196614 OXD196597:OXE196614 PGZ196597:PHA196614 PQV196597:PQW196614 QAR196597:QAS196614 QKN196597:QKO196614 QUJ196597:QUK196614 REF196597:REG196614 ROB196597:ROC196614 RXX196597:RXY196614 SHT196597:SHU196614 SRP196597:SRQ196614 TBL196597:TBM196614 TLH196597:TLI196614 TVD196597:TVE196614 UEZ196597:UFA196614 UOV196597:UOW196614 UYR196597:UYS196614 VIN196597:VIO196614 VSJ196597:VSK196614 WCF196597:WCG196614 WMB196597:WMC196614 WVX196597:WVY196614 P262133:Q262150 JL262133:JM262150 TH262133:TI262150 ADD262133:ADE262150 AMZ262133:ANA262150 AWV262133:AWW262150 BGR262133:BGS262150 BQN262133:BQO262150 CAJ262133:CAK262150 CKF262133:CKG262150 CUB262133:CUC262150 DDX262133:DDY262150 DNT262133:DNU262150 DXP262133:DXQ262150 EHL262133:EHM262150 ERH262133:ERI262150 FBD262133:FBE262150 FKZ262133:FLA262150 FUV262133:FUW262150 GER262133:GES262150 GON262133:GOO262150 GYJ262133:GYK262150 HIF262133:HIG262150 HSB262133:HSC262150 IBX262133:IBY262150 ILT262133:ILU262150 IVP262133:IVQ262150 JFL262133:JFM262150 JPH262133:JPI262150 JZD262133:JZE262150 KIZ262133:KJA262150 KSV262133:KSW262150 LCR262133:LCS262150 LMN262133:LMO262150 LWJ262133:LWK262150 MGF262133:MGG262150 MQB262133:MQC262150 MZX262133:MZY262150 NJT262133:NJU262150 NTP262133:NTQ262150 ODL262133:ODM262150 ONH262133:ONI262150 OXD262133:OXE262150 PGZ262133:PHA262150 PQV262133:PQW262150 QAR262133:QAS262150 QKN262133:QKO262150 QUJ262133:QUK262150 REF262133:REG262150 ROB262133:ROC262150 RXX262133:RXY262150 SHT262133:SHU262150 SRP262133:SRQ262150 TBL262133:TBM262150 TLH262133:TLI262150 TVD262133:TVE262150 UEZ262133:UFA262150 UOV262133:UOW262150 UYR262133:UYS262150 VIN262133:VIO262150 VSJ262133:VSK262150 WCF262133:WCG262150 WMB262133:WMC262150 WVX262133:WVY262150 P327669:Q327686 JL327669:JM327686 TH327669:TI327686 ADD327669:ADE327686 AMZ327669:ANA327686 AWV327669:AWW327686 BGR327669:BGS327686 BQN327669:BQO327686 CAJ327669:CAK327686 CKF327669:CKG327686 CUB327669:CUC327686 DDX327669:DDY327686 DNT327669:DNU327686 DXP327669:DXQ327686 EHL327669:EHM327686 ERH327669:ERI327686 FBD327669:FBE327686 FKZ327669:FLA327686 FUV327669:FUW327686 GER327669:GES327686 GON327669:GOO327686 GYJ327669:GYK327686 HIF327669:HIG327686 HSB327669:HSC327686 IBX327669:IBY327686 ILT327669:ILU327686 IVP327669:IVQ327686 JFL327669:JFM327686 JPH327669:JPI327686 JZD327669:JZE327686 KIZ327669:KJA327686 KSV327669:KSW327686 LCR327669:LCS327686 LMN327669:LMO327686 LWJ327669:LWK327686 MGF327669:MGG327686 MQB327669:MQC327686 MZX327669:MZY327686 NJT327669:NJU327686 NTP327669:NTQ327686 ODL327669:ODM327686 ONH327669:ONI327686 OXD327669:OXE327686 PGZ327669:PHA327686 PQV327669:PQW327686 QAR327669:QAS327686 QKN327669:QKO327686 QUJ327669:QUK327686 REF327669:REG327686 ROB327669:ROC327686 RXX327669:RXY327686 SHT327669:SHU327686 SRP327669:SRQ327686 TBL327669:TBM327686 TLH327669:TLI327686 TVD327669:TVE327686 UEZ327669:UFA327686 UOV327669:UOW327686 UYR327669:UYS327686 VIN327669:VIO327686 VSJ327669:VSK327686 WCF327669:WCG327686 WMB327669:WMC327686 WVX327669:WVY327686 P393205:Q393222 JL393205:JM393222 TH393205:TI393222 ADD393205:ADE393222 AMZ393205:ANA393222 AWV393205:AWW393222 BGR393205:BGS393222 BQN393205:BQO393222 CAJ393205:CAK393222 CKF393205:CKG393222 CUB393205:CUC393222 DDX393205:DDY393222 DNT393205:DNU393222 DXP393205:DXQ393222 EHL393205:EHM393222 ERH393205:ERI393222 FBD393205:FBE393222 FKZ393205:FLA393222 FUV393205:FUW393222 GER393205:GES393222 GON393205:GOO393222 GYJ393205:GYK393222 HIF393205:HIG393222 HSB393205:HSC393222 IBX393205:IBY393222 ILT393205:ILU393222 IVP393205:IVQ393222 JFL393205:JFM393222 JPH393205:JPI393222 JZD393205:JZE393222 KIZ393205:KJA393222 KSV393205:KSW393222 LCR393205:LCS393222 LMN393205:LMO393222 LWJ393205:LWK393222 MGF393205:MGG393222 MQB393205:MQC393222 MZX393205:MZY393222 NJT393205:NJU393222 NTP393205:NTQ393222 ODL393205:ODM393222 ONH393205:ONI393222 OXD393205:OXE393222 PGZ393205:PHA393222 PQV393205:PQW393222 QAR393205:QAS393222 QKN393205:QKO393222 QUJ393205:QUK393222 REF393205:REG393222 ROB393205:ROC393222 RXX393205:RXY393222 SHT393205:SHU393222 SRP393205:SRQ393222 TBL393205:TBM393222 TLH393205:TLI393222 TVD393205:TVE393222 UEZ393205:UFA393222 UOV393205:UOW393222 UYR393205:UYS393222 VIN393205:VIO393222 VSJ393205:VSK393222 WCF393205:WCG393222 WMB393205:WMC393222 WVX393205:WVY393222 P458741:Q458758 JL458741:JM458758 TH458741:TI458758 ADD458741:ADE458758 AMZ458741:ANA458758 AWV458741:AWW458758 BGR458741:BGS458758 BQN458741:BQO458758 CAJ458741:CAK458758 CKF458741:CKG458758 CUB458741:CUC458758 DDX458741:DDY458758 DNT458741:DNU458758 DXP458741:DXQ458758 EHL458741:EHM458758 ERH458741:ERI458758 FBD458741:FBE458758 FKZ458741:FLA458758 FUV458741:FUW458758 GER458741:GES458758 GON458741:GOO458758 GYJ458741:GYK458758 HIF458741:HIG458758 HSB458741:HSC458758 IBX458741:IBY458758 ILT458741:ILU458758 IVP458741:IVQ458758 JFL458741:JFM458758 JPH458741:JPI458758 JZD458741:JZE458758 KIZ458741:KJA458758 KSV458741:KSW458758 LCR458741:LCS458758 LMN458741:LMO458758 LWJ458741:LWK458758 MGF458741:MGG458758 MQB458741:MQC458758 MZX458741:MZY458758 NJT458741:NJU458758 NTP458741:NTQ458758 ODL458741:ODM458758 ONH458741:ONI458758 OXD458741:OXE458758 PGZ458741:PHA458758 PQV458741:PQW458758 QAR458741:QAS458758 QKN458741:QKO458758 QUJ458741:QUK458758 REF458741:REG458758 ROB458741:ROC458758 RXX458741:RXY458758 SHT458741:SHU458758 SRP458741:SRQ458758 TBL458741:TBM458758 TLH458741:TLI458758 TVD458741:TVE458758 UEZ458741:UFA458758 UOV458741:UOW458758 UYR458741:UYS458758 VIN458741:VIO458758 VSJ458741:VSK458758 WCF458741:WCG458758 WMB458741:WMC458758 WVX458741:WVY458758 P524277:Q524294 JL524277:JM524294 TH524277:TI524294 ADD524277:ADE524294 AMZ524277:ANA524294 AWV524277:AWW524294 BGR524277:BGS524294 BQN524277:BQO524294 CAJ524277:CAK524294 CKF524277:CKG524294 CUB524277:CUC524294 DDX524277:DDY524294 DNT524277:DNU524294 DXP524277:DXQ524294 EHL524277:EHM524294 ERH524277:ERI524294 FBD524277:FBE524294 FKZ524277:FLA524294 FUV524277:FUW524294 GER524277:GES524294 GON524277:GOO524294 GYJ524277:GYK524294 HIF524277:HIG524294 HSB524277:HSC524294 IBX524277:IBY524294 ILT524277:ILU524294 IVP524277:IVQ524294 JFL524277:JFM524294 JPH524277:JPI524294 JZD524277:JZE524294 KIZ524277:KJA524294 KSV524277:KSW524294 LCR524277:LCS524294 LMN524277:LMO524294 LWJ524277:LWK524294 MGF524277:MGG524294 MQB524277:MQC524294 MZX524277:MZY524294 NJT524277:NJU524294 NTP524277:NTQ524294 ODL524277:ODM524294 ONH524277:ONI524294 OXD524277:OXE524294 PGZ524277:PHA524294 PQV524277:PQW524294 QAR524277:QAS524294 QKN524277:QKO524294 QUJ524277:QUK524294 REF524277:REG524294 ROB524277:ROC524294 RXX524277:RXY524294 SHT524277:SHU524294 SRP524277:SRQ524294 TBL524277:TBM524294 TLH524277:TLI524294 TVD524277:TVE524294 UEZ524277:UFA524294 UOV524277:UOW524294 UYR524277:UYS524294 VIN524277:VIO524294 VSJ524277:VSK524294 WCF524277:WCG524294 WMB524277:WMC524294 WVX524277:WVY524294 P589813:Q589830 JL589813:JM589830 TH589813:TI589830 ADD589813:ADE589830 AMZ589813:ANA589830 AWV589813:AWW589830 BGR589813:BGS589830 BQN589813:BQO589830 CAJ589813:CAK589830 CKF589813:CKG589830 CUB589813:CUC589830 DDX589813:DDY589830 DNT589813:DNU589830 DXP589813:DXQ589830 EHL589813:EHM589830 ERH589813:ERI589830 FBD589813:FBE589830 FKZ589813:FLA589830 FUV589813:FUW589830 GER589813:GES589830 GON589813:GOO589830 GYJ589813:GYK589830 HIF589813:HIG589830 HSB589813:HSC589830 IBX589813:IBY589830 ILT589813:ILU589830 IVP589813:IVQ589830 JFL589813:JFM589830 JPH589813:JPI589830 JZD589813:JZE589830 KIZ589813:KJA589830 KSV589813:KSW589830 LCR589813:LCS589830 LMN589813:LMO589830 LWJ589813:LWK589830 MGF589813:MGG589830 MQB589813:MQC589830 MZX589813:MZY589830 NJT589813:NJU589830 NTP589813:NTQ589830 ODL589813:ODM589830 ONH589813:ONI589830 OXD589813:OXE589830 PGZ589813:PHA589830 PQV589813:PQW589830 QAR589813:QAS589830 QKN589813:QKO589830 QUJ589813:QUK589830 REF589813:REG589830 ROB589813:ROC589830 RXX589813:RXY589830 SHT589813:SHU589830 SRP589813:SRQ589830 TBL589813:TBM589830 TLH589813:TLI589830 TVD589813:TVE589830 UEZ589813:UFA589830 UOV589813:UOW589830 UYR589813:UYS589830 VIN589813:VIO589830 VSJ589813:VSK589830 WCF589813:WCG589830 WMB589813:WMC589830 WVX589813:WVY589830 P655349:Q655366 JL655349:JM655366 TH655349:TI655366 ADD655349:ADE655366 AMZ655349:ANA655366 AWV655349:AWW655366 BGR655349:BGS655366 BQN655349:BQO655366 CAJ655349:CAK655366 CKF655349:CKG655366 CUB655349:CUC655366 DDX655349:DDY655366 DNT655349:DNU655366 DXP655349:DXQ655366 EHL655349:EHM655366 ERH655349:ERI655366 FBD655349:FBE655366 FKZ655349:FLA655366 FUV655349:FUW655366 GER655349:GES655366 GON655349:GOO655366 GYJ655349:GYK655366 HIF655349:HIG655366 HSB655349:HSC655366 IBX655349:IBY655366 ILT655349:ILU655366 IVP655349:IVQ655366 JFL655349:JFM655366 JPH655349:JPI655366 JZD655349:JZE655366 KIZ655349:KJA655366 KSV655349:KSW655366 LCR655349:LCS655366 LMN655349:LMO655366 LWJ655349:LWK655366 MGF655349:MGG655366 MQB655349:MQC655366 MZX655349:MZY655366 NJT655349:NJU655366 NTP655349:NTQ655366 ODL655349:ODM655366 ONH655349:ONI655366 OXD655349:OXE655366 PGZ655349:PHA655366 PQV655349:PQW655366 QAR655349:QAS655366 QKN655349:QKO655366 QUJ655349:QUK655366 REF655349:REG655366 ROB655349:ROC655366 RXX655349:RXY655366 SHT655349:SHU655366 SRP655349:SRQ655366 TBL655349:TBM655366 TLH655349:TLI655366 TVD655349:TVE655366 UEZ655349:UFA655366 UOV655349:UOW655366 UYR655349:UYS655366 VIN655349:VIO655366 VSJ655349:VSK655366 WCF655349:WCG655366 WMB655349:WMC655366 WVX655349:WVY655366 P720885:Q720902 JL720885:JM720902 TH720885:TI720902 ADD720885:ADE720902 AMZ720885:ANA720902 AWV720885:AWW720902 BGR720885:BGS720902 BQN720885:BQO720902 CAJ720885:CAK720902 CKF720885:CKG720902 CUB720885:CUC720902 DDX720885:DDY720902 DNT720885:DNU720902 DXP720885:DXQ720902 EHL720885:EHM720902 ERH720885:ERI720902 FBD720885:FBE720902 FKZ720885:FLA720902 FUV720885:FUW720902 GER720885:GES720902 GON720885:GOO720902 GYJ720885:GYK720902 HIF720885:HIG720902 HSB720885:HSC720902 IBX720885:IBY720902 ILT720885:ILU720902 IVP720885:IVQ720902 JFL720885:JFM720902 JPH720885:JPI720902 JZD720885:JZE720902 KIZ720885:KJA720902 KSV720885:KSW720902 LCR720885:LCS720902 LMN720885:LMO720902 LWJ720885:LWK720902 MGF720885:MGG720902 MQB720885:MQC720902 MZX720885:MZY720902 NJT720885:NJU720902 NTP720885:NTQ720902 ODL720885:ODM720902 ONH720885:ONI720902 OXD720885:OXE720902 PGZ720885:PHA720902 PQV720885:PQW720902 QAR720885:QAS720902 QKN720885:QKO720902 QUJ720885:QUK720902 REF720885:REG720902 ROB720885:ROC720902 RXX720885:RXY720902 SHT720885:SHU720902 SRP720885:SRQ720902 TBL720885:TBM720902 TLH720885:TLI720902 TVD720885:TVE720902 UEZ720885:UFA720902 UOV720885:UOW720902 UYR720885:UYS720902 VIN720885:VIO720902 VSJ720885:VSK720902 WCF720885:WCG720902 WMB720885:WMC720902 WVX720885:WVY720902 P786421:Q786438 JL786421:JM786438 TH786421:TI786438 ADD786421:ADE786438 AMZ786421:ANA786438 AWV786421:AWW786438 BGR786421:BGS786438 BQN786421:BQO786438 CAJ786421:CAK786438 CKF786421:CKG786438 CUB786421:CUC786438 DDX786421:DDY786438 DNT786421:DNU786438 DXP786421:DXQ786438 EHL786421:EHM786438 ERH786421:ERI786438 FBD786421:FBE786438 FKZ786421:FLA786438 FUV786421:FUW786438 GER786421:GES786438 GON786421:GOO786438 GYJ786421:GYK786438 HIF786421:HIG786438 HSB786421:HSC786438 IBX786421:IBY786438 ILT786421:ILU786438 IVP786421:IVQ786438 JFL786421:JFM786438 JPH786421:JPI786438 JZD786421:JZE786438 KIZ786421:KJA786438 KSV786421:KSW786438 LCR786421:LCS786438 LMN786421:LMO786438 LWJ786421:LWK786438 MGF786421:MGG786438 MQB786421:MQC786438 MZX786421:MZY786438 NJT786421:NJU786438 NTP786421:NTQ786438 ODL786421:ODM786438 ONH786421:ONI786438 OXD786421:OXE786438 PGZ786421:PHA786438 PQV786421:PQW786438 QAR786421:QAS786438 QKN786421:QKO786438 QUJ786421:QUK786438 REF786421:REG786438 ROB786421:ROC786438 RXX786421:RXY786438 SHT786421:SHU786438 SRP786421:SRQ786438 TBL786421:TBM786438 TLH786421:TLI786438 TVD786421:TVE786438 UEZ786421:UFA786438 UOV786421:UOW786438 UYR786421:UYS786438 VIN786421:VIO786438 VSJ786421:VSK786438 WCF786421:WCG786438 WMB786421:WMC786438 WVX786421:WVY786438 P851957:Q851974 JL851957:JM851974 TH851957:TI851974 ADD851957:ADE851974 AMZ851957:ANA851974 AWV851957:AWW851974 BGR851957:BGS851974 BQN851957:BQO851974 CAJ851957:CAK851974 CKF851957:CKG851974 CUB851957:CUC851974 DDX851957:DDY851974 DNT851957:DNU851974 DXP851957:DXQ851974 EHL851957:EHM851974 ERH851957:ERI851974 FBD851957:FBE851974 FKZ851957:FLA851974 FUV851957:FUW851974 GER851957:GES851974 GON851957:GOO851974 GYJ851957:GYK851974 HIF851957:HIG851974 HSB851957:HSC851974 IBX851957:IBY851974 ILT851957:ILU851974 IVP851957:IVQ851974 JFL851957:JFM851974 JPH851957:JPI851974 JZD851957:JZE851974 KIZ851957:KJA851974 KSV851957:KSW851974 LCR851957:LCS851974 LMN851957:LMO851974 LWJ851957:LWK851974 MGF851957:MGG851974 MQB851957:MQC851974 MZX851957:MZY851974 NJT851957:NJU851974 NTP851957:NTQ851974 ODL851957:ODM851974 ONH851957:ONI851974 OXD851957:OXE851974 PGZ851957:PHA851974 PQV851957:PQW851974 QAR851957:QAS851974 QKN851957:QKO851974 QUJ851957:QUK851974 REF851957:REG851974 ROB851957:ROC851974 RXX851957:RXY851974 SHT851957:SHU851974 SRP851957:SRQ851974 TBL851957:TBM851974 TLH851957:TLI851974 TVD851957:TVE851974 UEZ851957:UFA851974 UOV851957:UOW851974 UYR851957:UYS851974 VIN851957:VIO851974 VSJ851957:VSK851974 WCF851957:WCG851974 WMB851957:WMC851974 WVX851957:WVY851974 P917493:Q917510 JL917493:JM917510 TH917493:TI917510 ADD917493:ADE917510 AMZ917493:ANA917510 AWV917493:AWW917510 BGR917493:BGS917510 BQN917493:BQO917510 CAJ917493:CAK917510 CKF917493:CKG917510 CUB917493:CUC917510 DDX917493:DDY917510 DNT917493:DNU917510 DXP917493:DXQ917510 EHL917493:EHM917510 ERH917493:ERI917510 FBD917493:FBE917510 FKZ917493:FLA917510 FUV917493:FUW917510 GER917493:GES917510 GON917493:GOO917510 GYJ917493:GYK917510 HIF917493:HIG917510 HSB917493:HSC917510 IBX917493:IBY917510 ILT917493:ILU917510 IVP917493:IVQ917510 JFL917493:JFM917510 JPH917493:JPI917510 JZD917493:JZE917510 KIZ917493:KJA917510 KSV917493:KSW917510 LCR917493:LCS917510 LMN917493:LMO917510 LWJ917493:LWK917510 MGF917493:MGG917510 MQB917493:MQC917510 MZX917493:MZY917510 NJT917493:NJU917510 NTP917493:NTQ917510 ODL917493:ODM917510 ONH917493:ONI917510 OXD917493:OXE917510 PGZ917493:PHA917510 PQV917493:PQW917510 QAR917493:QAS917510 QKN917493:QKO917510 QUJ917493:QUK917510 REF917493:REG917510 ROB917493:ROC917510 RXX917493:RXY917510 SHT917493:SHU917510 SRP917493:SRQ917510 TBL917493:TBM917510 TLH917493:TLI917510 TVD917493:TVE917510 UEZ917493:UFA917510 UOV917493:UOW917510 UYR917493:UYS917510 VIN917493:VIO917510 VSJ917493:VSK917510 WCF917493:WCG917510 WMB917493:WMC917510 WVX917493:WVY917510 P983029:Q983046 JL983029:JM983046 TH983029:TI983046 ADD983029:ADE983046 AMZ983029:ANA983046 AWV983029:AWW983046 BGR983029:BGS983046 BQN983029:BQO983046 CAJ983029:CAK983046 CKF983029:CKG983046 CUB983029:CUC983046 DDX983029:DDY983046 DNT983029:DNU983046 DXP983029:DXQ983046 EHL983029:EHM983046 ERH983029:ERI983046 FBD983029:FBE983046 FKZ983029:FLA983046 FUV983029:FUW983046 GER983029:GES983046 GON983029:GOO983046 GYJ983029:GYK983046 HIF983029:HIG983046 HSB983029:HSC983046 IBX983029:IBY983046 ILT983029:ILU983046 IVP983029:IVQ983046 JFL983029:JFM983046 JPH983029:JPI983046 JZD983029:JZE983046 KIZ983029:KJA983046 KSV983029:KSW983046 LCR983029:LCS983046 LMN983029:LMO983046 LWJ983029:LWK983046 MGF983029:MGG983046 MQB983029:MQC983046 MZX983029:MZY983046 NJT983029:NJU983046 NTP983029:NTQ983046 ODL983029:ODM983046 ONH983029:ONI983046 OXD983029:OXE983046 PGZ983029:PHA983046 PQV983029:PQW983046 QAR983029:QAS983046 QKN983029:QKO983046 QUJ983029:QUK983046 REF983029:REG983046 ROB983029:ROC983046 RXX983029:RXY983046 SHT983029:SHU983046 SRP983029:SRQ983046 TBL983029:TBM983046 TLH983029:TLI983046 TVD983029:TVE983046 UEZ983029:UFA983046 UOV983029:UOW983046 UYR983029:UYS983046 VIN983029:VIO983046 VSJ983029:VSK983046 WCF983029:WCG983046 WMB7:WMC9 WCF7:WCG9 VSJ7:VSK9 VIN7:VIO9 UYR7:UYS9 UOV7:UOW9 UEZ7:UFA9 TVD7:TVE9 TLH7:TLI9 TBL7:TBM9 SRP7:SRQ9 SHT7:SHU9 RXX7:RXY9 ROB7:ROC9 REF7:REG9 QUJ7:QUK9 QKN7:QKO9 QAR7:QAS9 PQV7:PQW9 PGZ7:PHA9 OXD7:OXE9 ONH7:ONI9 ODL7:ODM9 NTP7:NTQ9 NJT7:NJU9 MZX7:MZY9 MQB7:MQC9 MGF7:MGG9 LWJ7:LWK9 LMN7:LMO9 LCR7:LCS9 KSV7:KSW9 KIZ7:KJA9 JZD7:JZE9 JPH7:JPI9 JFL7:JFM9 IVP7:IVQ9 ILT7:ILU9 IBX7:IBY9 HSB7:HSC9 HIF7:HIG9 GYJ7:GYK9 GON7:GOO9 GER7:GES9 FUV7:FUW9 FKZ7:FLA9 FBD7:FBE9 ERH7:ERI9 EHL7:EHM9 DXP7:DXQ9 DNT7:DNU9 DDX7:DDY9 CUB7:CUC9 CKF7:CKG9 CAJ7:CAK9 BQN7:BQO9 BGR7:BGS9 AWV7:AWW9 AMZ7:ANA9 ADD7:ADE9 TH7:TI9 JL7:JM9 WVX7:WVY9" xr:uid="{00000000-0002-0000-0200-000000000000}">
      <formula1>42370</formula1>
      <formula2>42735</formula2>
    </dataValidation>
    <dataValidation type="list" allowBlank="1" showInputMessage="1" showErrorMessage="1" sqref="L983047:M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 L65543:M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L131079:M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L196615:M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L262151:M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L327687:M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L393223:M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L458759:M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L524295:M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L589831:M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L655367:M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L720903:M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L786439:M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L851975:M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L917511:M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xr:uid="{00000000-0002-0000-0200-000001000000}">
      <formula1>#REF!</formula1>
    </dataValidation>
  </dataValidations>
  <pageMargins left="0.7" right="0.7" top="1.1666666666666667" bottom="1.1979166666666667"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8894B8B0990DC45962B29145E1AC366" ma:contentTypeVersion="13" ma:contentTypeDescription="Crear nuevo documento." ma:contentTypeScope="" ma:versionID="806cd98c17b7f434a8349f0ed3e2938b">
  <xsd:schema xmlns:xsd="http://www.w3.org/2001/XMLSchema" xmlns:xs="http://www.w3.org/2001/XMLSchema" xmlns:p="http://schemas.microsoft.com/office/2006/metadata/properties" xmlns:ns3="62974773-bd70-4edc-be8c-a084c7c69d7c" xmlns:ns4="2d78a53f-b1b3-4a36-9c44-f5f7c96eda0b" targetNamespace="http://schemas.microsoft.com/office/2006/metadata/properties" ma:root="true" ma:fieldsID="4a04a58879e9641c0dc9ef9eb650636b" ns3:_="" ns4:_="">
    <xsd:import namespace="62974773-bd70-4edc-be8c-a084c7c69d7c"/>
    <xsd:import namespace="2d78a53f-b1b3-4a36-9c44-f5f7c96eda0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74773-bd70-4edc-be8c-a084c7c69d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78a53f-b1b3-4a36-9c44-f5f7c96eda0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C3290-C5FF-4EF9-9662-09B46488DA33}">
  <ds:schemaRefs>
    <ds:schemaRef ds:uri="http://schemas.microsoft.com/sharepoint/v3/contenttype/forms"/>
  </ds:schemaRefs>
</ds:datastoreItem>
</file>

<file path=customXml/itemProps2.xml><?xml version="1.0" encoding="utf-8"?>
<ds:datastoreItem xmlns:ds="http://schemas.openxmlformats.org/officeDocument/2006/customXml" ds:itemID="{0AEED430-A481-4EE2-93E6-33526DF88E91}">
  <ds:schemaRefs>
    <ds:schemaRef ds:uri="http://schemas.microsoft.com/office/2006/metadata/properties"/>
    <ds:schemaRef ds:uri="62974773-bd70-4edc-be8c-a084c7c69d7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 ds:uri="2d78a53f-b1b3-4a36-9c44-f5f7c96eda0b"/>
    <ds:schemaRef ds:uri="http://purl.org/dc/dcmitype/"/>
  </ds:schemaRefs>
</ds:datastoreItem>
</file>

<file path=customXml/itemProps3.xml><?xml version="1.0" encoding="utf-8"?>
<ds:datastoreItem xmlns:ds="http://schemas.openxmlformats.org/officeDocument/2006/customXml" ds:itemID="{9D661214-00ED-42EC-8204-AE73BEE09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74773-bd70-4edc-be8c-a084c7c69d7c"/>
    <ds:schemaRef ds:uri="2d78a53f-b1b3-4a36-9c44-f5f7c96eda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 PAAC 2020-1</vt:lpstr>
      <vt:lpstr>Seguimiento MRC 2020-1</vt:lpstr>
      <vt:lpstr> Seguimiento MRC 2020-1 V1</vt:lpstr>
      <vt:lpstr>'Seguimiento PAAC 2020-1'!Área_de_impresión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Marin</dc:creator>
  <cp:lastModifiedBy>Mónica Ballén Reyes</cp:lastModifiedBy>
  <cp:lastPrinted>2020-05-15T17:26:26Z</cp:lastPrinted>
  <dcterms:created xsi:type="dcterms:W3CDTF">2013-03-06T14:40:26Z</dcterms:created>
  <dcterms:modified xsi:type="dcterms:W3CDTF">2020-05-15T17:26:35Z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0x01010078894B8B0990DC45962B29145E1AC366</vt:lpwstr>
  </property>
</Properties>
</file>