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mc:AlternateContent xmlns:mc="http://schemas.openxmlformats.org/markup-compatibility/2006">
    <mc:Choice Requires="x15">
      <x15ac:absPath xmlns:x15ac="http://schemas.microsoft.com/office/spreadsheetml/2010/11/ac" url="C:\Users\michel.lopez\Google Drive\HerramientasCCE\Cotizador General AMP\22.MAGD-Material pedagógico\Versiones\"/>
    </mc:Choice>
  </mc:AlternateContent>
  <workbookProtection workbookAlgorithmName="SHA-512" workbookHashValue="QKTtVZlYRh1X1DQz7b9ZyX4pE6ZRvQFxxAKJjvgGRw+MeZd6IwsTHdsfFujxrgmg+D1a2NOUb+RlaXDpHnDhkg==" workbookSaltValue="0vsJfeYum7O3Qcupx2OljA==" workbookSpinCount="100000" lockStructure="1"/>
  <bookViews>
    <workbookView xWindow="0" yWindow="0" windowWidth="20490" windowHeight="7905" tabRatio="784" firstSheet="2" activeTab="2"/>
  </bookViews>
  <sheets>
    <sheet name="(parametros definidos)" sheetId="9" state="hidden" r:id="rId1"/>
    <sheet name="Listas" sheetId="10" state="hidden" r:id="rId2"/>
    <sheet name="SolCotizacion" sheetId="1" r:id="rId3"/>
    <sheet name="csv" sheetId="11" state="hidden" r:id="rId4"/>
    <sheet name="Precios" sheetId="13" state="hidden" r:id="rId5"/>
  </sheets>
  <functionGroups builtInGroupCount="18"/>
  <externalReferences>
    <externalReference r:id="rId6"/>
  </externalReferences>
  <definedNames>
    <definedName name="CLASE">[1]!Tabla1[Clase]</definedName>
    <definedName name="lote1">'(parametros definidos)'!$C$9:$C$14</definedName>
    <definedName name="lote2">'(parametros definidos)'!$D$9:$D$13</definedName>
    <definedName name="lote3">'(parametros definidos)'!$E$9:$E$12</definedName>
    <definedName name="lote4">'(parametros definidos)'!$F$9:$F$10</definedName>
    <definedName name="lote5">'(parametros definidos)'!$G$9:$G$13</definedName>
    <definedName name="Lotes">Listas!$A$2:$A$6</definedName>
    <definedName name="OLE_LINK1" localSheetId="2">SolCotizacion!#REF!</definedName>
    <definedName name="rfgs">#REF!</definedName>
    <definedName name="SERVICIO">#REF!</definedName>
    <definedName name="SI" localSheetId="2">#REF!</definedName>
    <definedName name="SI">#REF!</definedName>
    <definedName name="USO">#REF!</definedName>
  </definedNames>
  <calcPr calcId="152511"/>
</workbook>
</file>

<file path=xl/calcChain.xml><?xml version="1.0" encoding="utf-8"?>
<calcChain xmlns="http://schemas.openxmlformats.org/spreadsheetml/2006/main">
  <c r="G37" i="1" l="1"/>
  <c r="G38" i="1"/>
  <c r="G39" i="1"/>
  <c r="G40" i="1"/>
  <c r="G41" i="1"/>
  <c r="G42" i="1"/>
  <c r="G43" i="1"/>
  <c r="G44" i="1"/>
  <c r="G45" i="1"/>
  <c r="G36" i="1"/>
  <c r="H59" i="1" l="1"/>
  <c r="K37" i="1" l="1"/>
  <c r="K38" i="1"/>
  <c r="K39" i="1"/>
  <c r="K40" i="1"/>
  <c r="K41" i="1"/>
  <c r="K42" i="1"/>
  <c r="K43" i="1"/>
  <c r="K44" i="1"/>
  <c r="K45" i="1"/>
  <c r="K36" i="1"/>
  <c r="A37" i="1" l="1"/>
  <c r="A38" i="1"/>
  <c r="A39" i="1"/>
  <c r="A40" i="1"/>
  <c r="A41" i="1"/>
  <c r="A42" i="1"/>
  <c r="A43" i="1"/>
  <c r="A44" i="1"/>
  <c r="A45" i="1"/>
  <c r="A36" i="1"/>
  <c r="H37" i="1"/>
  <c r="I37" i="1" s="1"/>
  <c r="H38" i="1"/>
  <c r="I38" i="1" s="1"/>
  <c r="H39" i="1"/>
  <c r="I39" i="1" s="1"/>
  <c r="H40" i="1"/>
  <c r="I40" i="1" s="1"/>
  <c r="H41" i="1"/>
  <c r="I41" i="1" s="1"/>
  <c r="H42" i="1"/>
  <c r="I42" i="1" s="1"/>
  <c r="H43" i="1"/>
  <c r="I43" i="1" s="1"/>
  <c r="H44" i="1"/>
  <c r="I44" i="1" s="1"/>
  <c r="H45" i="1"/>
  <c r="I45" i="1" s="1"/>
  <c r="A3" i="13" l="1"/>
  <c r="A4" i="13"/>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2" i="13"/>
  <c r="H36" i="1"/>
  <c r="I36" i="1" s="1"/>
  <c r="J37" i="1" l="1"/>
  <c r="J38" i="1"/>
  <c r="J39" i="1"/>
  <c r="J40" i="1"/>
  <c r="J41" i="1"/>
  <c r="J42" i="1"/>
  <c r="J43" i="1"/>
  <c r="J44" i="1"/>
  <c r="J45" i="1"/>
  <c r="J36" i="1"/>
  <c r="J47" i="1" l="1"/>
  <c r="F59" i="9"/>
  <c r="F60" i="9"/>
  <c r="F61" i="9"/>
  <c r="F62" i="9"/>
  <c r="F63" i="9"/>
  <c r="F64" i="9"/>
  <c r="F65" i="9"/>
  <c r="F66" i="9"/>
  <c r="F67" i="9"/>
  <c r="F58" i="9"/>
  <c r="F49" i="9"/>
  <c r="F50" i="9"/>
  <c r="F51" i="9"/>
  <c r="F52" i="9"/>
  <c r="F53" i="9"/>
  <c r="F54" i="9"/>
  <c r="F55" i="9"/>
  <c r="F56" i="9"/>
  <c r="F57" i="9"/>
  <c r="F48" i="9"/>
  <c r="F39" i="9"/>
  <c r="F40" i="9"/>
  <c r="F41" i="9"/>
  <c r="F42" i="9"/>
  <c r="F43" i="9"/>
  <c r="F44" i="9"/>
  <c r="F45" i="9"/>
  <c r="F46" i="9"/>
  <c r="F47" i="9"/>
  <c r="F38" i="9"/>
  <c r="F29" i="9"/>
  <c r="F30" i="9"/>
  <c r="F31" i="9"/>
  <c r="F32" i="9"/>
  <c r="F33" i="9"/>
  <c r="F34" i="9"/>
  <c r="F35" i="9"/>
  <c r="F36" i="9"/>
  <c r="F37" i="9"/>
  <c r="F28" i="9"/>
  <c r="F19" i="9"/>
  <c r="F20" i="9"/>
  <c r="F21" i="9"/>
  <c r="F22" i="9"/>
  <c r="F23" i="9"/>
  <c r="F24" i="9"/>
  <c r="F25" i="9"/>
  <c r="F26" i="9"/>
  <c r="F27" i="9"/>
  <c r="F18" i="9"/>
  <c r="J48" i="1" l="1"/>
  <c r="K48" i="1" s="1"/>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G67" i="9"/>
  <c r="G66" i="9"/>
  <c r="D66" i="9" s="1"/>
  <c r="G65" i="9"/>
  <c r="D65" i="9" s="1"/>
  <c r="G64" i="9"/>
  <c r="D64" i="9" s="1"/>
  <c r="G63" i="9"/>
  <c r="D63" i="9" s="1"/>
  <c r="G62" i="9"/>
  <c r="D62" i="9" s="1"/>
  <c r="G61" i="9"/>
  <c r="D61" i="9" s="1"/>
  <c r="G60" i="9"/>
  <c r="D60" i="9" s="1"/>
  <c r="G59" i="9"/>
  <c r="D59" i="9" s="1"/>
  <c r="G58" i="9"/>
  <c r="D58" i="9" s="1"/>
  <c r="G57" i="9"/>
  <c r="G56" i="9"/>
  <c r="D56" i="9" s="1"/>
  <c r="G55" i="9"/>
  <c r="D55" i="9" s="1"/>
  <c r="G54" i="9"/>
  <c r="D54" i="9" s="1"/>
  <c r="G53" i="9"/>
  <c r="D53" i="9" s="1"/>
  <c r="G52" i="9"/>
  <c r="D52" i="9" s="1"/>
  <c r="G51" i="9"/>
  <c r="D51" i="9" s="1"/>
  <c r="G50" i="9"/>
  <c r="D50" i="9" s="1"/>
  <c r="G49" i="9"/>
  <c r="D49" i="9" s="1"/>
  <c r="G48" i="9"/>
  <c r="D48" i="9" s="1"/>
  <c r="G47" i="9"/>
  <c r="G46" i="9"/>
  <c r="D46" i="9" s="1"/>
  <c r="G45" i="9"/>
  <c r="D45" i="9" s="1"/>
  <c r="G44" i="9"/>
  <c r="D44" i="9" s="1"/>
  <c r="G43" i="9"/>
  <c r="D43" i="9" s="1"/>
  <c r="G42" i="9"/>
  <c r="D42" i="9" s="1"/>
  <c r="G41" i="9"/>
  <c r="D41" i="9" s="1"/>
  <c r="G40" i="9"/>
  <c r="D40" i="9" s="1"/>
  <c r="G39" i="9"/>
  <c r="D39" i="9" s="1"/>
  <c r="G38" i="9"/>
  <c r="D38" i="9" s="1"/>
  <c r="G37" i="9"/>
  <c r="D37" i="9" s="1"/>
  <c r="G36" i="9"/>
  <c r="D36" i="9" s="1"/>
  <c r="G35" i="9"/>
  <c r="D35" i="9" s="1"/>
  <c r="G34" i="9"/>
  <c r="D34" i="9" s="1"/>
  <c r="G33" i="9"/>
  <c r="D33" i="9" s="1"/>
  <c r="G32" i="9"/>
  <c r="D32" i="9" s="1"/>
  <c r="G31" i="9"/>
  <c r="D31" i="9" s="1"/>
  <c r="G30" i="9"/>
  <c r="D30" i="9" s="1"/>
  <c r="G29" i="9"/>
  <c r="D29" i="9" s="1"/>
  <c r="G28" i="9"/>
  <c r="D28" i="9" s="1"/>
  <c r="J49" i="1" l="1"/>
  <c r="D67" i="9"/>
  <c r="D57" i="9"/>
  <c r="D47" i="9"/>
</calcChain>
</file>

<file path=xl/sharedStrings.xml><?xml version="1.0" encoding="utf-8"?>
<sst xmlns="http://schemas.openxmlformats.org/spreadsheetml/2006/main" count="698" uniqueCount="297">
  <si>
    <t>No.</t>
  </si>
  <si>
    <t>Información de la Entidad Compradora</t>
  </si>
  <si>
    <t>Nombre de la Entidad:</t>
  </si>
  <si>
    <t>NIT:</t>
  </si>
  <si>
    <t>Dirección de la Entidad:</t>
  </si>
  <si>
    <t>Municipio:</t>
  </si>
  <si>
    <t>Nombre del Comprador:</t>
  </si>
  <si>
    <t>Teléfono</t>
  </si>
  <si>
    <t>Correo del comprador</t>
  </si>
  <si>
    <t>Fechas estimadas</t>
  </si>
  <si>
    <t>Gravámenes adicionales (estampillas)</t>
  </si>
  <si>
    <t xml:space="preserve">Descripción </t>
  </si>
  <si>
    <t>% Gravámen</t>
  </si>
  <si>
    <t>Requerimientos para las Entregas</t>
  </si>
  <si>
    <t xml:space="preserve">Total </t>
  </si>
  <si>
    <t>ext</t>
  </si>
  <si>
    <t>Productos</t>
  </si>
  <si>
    <t>Proveedor</t>
  </si>
  <si>
    <t>Información sedes</t>
  </si>
  <si>
    <t>Precio unitario</t>
  </si>
  <si>
    <t>Valor total</t>
  </si>
  <si>
    <t>Precio con gravámen</t>
  </si>
  <si>
    <t>Subtotal</t>
  </si>
  <si>
    <t>IVA</t>
  </si>
  <si>
    <r>
      <t>Contrato de agregación  de material pedagogico de MinEducación</t>
    </r>
    <r>
      <rPr>
        <b/>
        <sz val="10"/>
        <color rgb="FF0070C0"/>
        <rFont val="Arial"/>
        <family val="2"/>
      </rPr>
      <t xml:space="preserve"> </t>
    </r>
  </si>
  <si>
    <t>Departamento</t>
  </si>
  <si>
    <t>Ciudad</t>
  </si>
  <si>
    <t xml:space="preserve">Nombre del establecimiento educativo </t>
  </si>
  <si>
    <t>Dirección del establecimiento educativo (entrega)</t>
  </si>
  <si>
    <t>Telefono de contacto</t>
  </si>
  <si>
    <t>Correo de contacto</t>
  </si>
  <si>
    <t>Lote</t>
  </si>
  <si>
    <t>Manuales de lectura y escritura para estudiantes - primero de Primaria</t>
  </si>
  <si>
    <t>Guías para docentes - primero de primaria</t>
  </si>
  <si>
    <t>Manuales de lectura y escritura para estudiantes - segundo de primaria</t>
  </si>
  <si>
    <t>Guías para docentes - segundo de primaria</t>
  </si>
  <si>
    <t>Manuales de lectura y escritura para estudiantes - tercero de primaria</t>
  </si>
  <si>
    <t>Guías para docentes - tercero de primaria</t>
  </si>
  <si>
    <t>Manuales de lectura y escritura para estudiantes - cuarto de primaria</t>
  </si>
  <si>
    <t>Guías para docentes - cuarto de primaria</t>
  </si>
  <si>
    <t>Manuales de lectura y escritura para estudiantes - quinto de primaria</t>
  </si>
  <si>
    <t>Guías para docentes - quinto de primaria</t>
  </si>
  <si>
    <t xml:space="preserve">Tipo de Material Pedagogico </t>
  </si>
  <si>
    <t>Ibagué</t>
  </si>
  <si>
    <t xml:space="preserve"> Santa Marta</t>
  </si>
  <si>
    <t xml:space="preserve"> Manizales.</t>
  </si>
  <si>
    <t>Neiva</t>
  </si>
  <si>
    <t xml:space="preserve"> Valledupar</t>
  </si>
  <si>
    <t xml:space="preserve"> Cartagena.</t>
  </si>
  <si>
    <t xml:space="preserve"> Cali</t>
  </si>
  <si>
    <t xml:space="preserve"> Soacha</t>
  </si>
  <si>
    <t xml:space="preserve"> Soledad</t>
  </si>
  <si>
    <t xml:space="preserve"> Montería</t>
  </si>
  <si>
    <t xml:space="preserve"> Palmira</t>
  </si>
  <si>
    <t xml:space="preserve"> Meta</t>
  </si>
  <si>
    <t xml:space="preserve"> Barranquilla</t>
  </si>
  <si>
    <t>Medellin</t>
  </si>
  <si>
    <t xml:space="preserve"> Córdoba</t>
  </si>
  <si>
    <t xml:space="preserve"> Cauca</t>
  </si>
  <si>
    <t xml:space="preserve"> Arauca</t>
  </si>
  <si>
    <t>Atlántico</t>
  </si>
  <si>
    <t>Antioquia</t>
  </si>
  <si>
    <t>Sucre</t>
  </si>
  <si>
    <t>Valle</t>
  </si>
  <si>
    <t>Norte de Santander</t>
  </si>
  <si>
    <t>Listas</t>
  </si>
  <si>
    <t>C</t>
  </si>
  <si>
    <t>lote5</t>
  </si>
  <si>
    <t>lote4</t>
  </si>
  <si>
    <t>B</t>
  </si>
  <si>
    <t>lote3</t>
  </si>
  <si>
    <t>lote2</t>
  </si>
  <si>
    <t>A</t>
  </si>
  <si>
    <t>lote1</t>
  </si>
  <si>
    <t>Manual para estudiantes</t>
  </si>
  <si>
    <t>Guia del maestro</t>
  </si>
  <si>
    <t>Precios</t>
  </si>
  <si>
    <t>Guía del maestro</t>
  </si>
  <si>
    <t>proveedor</t>
  </si>
  <si>
    <t>Chapito libros</t>
  </si>
  <si>
    <t>impresión el pañuelo</t>
  </si>
  <si>
    <t>sx impresiones</t>
  </si>
  <si>
    <t>impresión y distribución mambo</t>
  </si>
  <si>
    <t>impresiones el tambor</t>
  </si>
  <si>
    <t>lote</t>
  </si>
  <si>
    <t>descripción</t>
  </si>
  <si>
    <t xml:space="preserve"> lote 1 Norte de Santander, Arauca, Meta, Soacha, Neiva e Ibagué.</t>
  </si>
  <si>
    <t xml:space="preserve"> lote 2 Valle, Cauca, Palmira, Cali, Manizales.</t>
  </si>
  <si>
    <t xml:space="preserve"> lote 3 Sucre, Córdoba, Montería, Cartagena.</t>
  </si>
  <si>
    <t xml:space="preserve"> lote 4 Antioquia, Medellín.</t>
  </si>
  <si>
    <t xml:space="preserve"> lote 5 Atlántico, Barranquilla, Soledad, Valledupar, Santa Marta</t>
  </si>
  <si>
    <t>Codigo dane Sede</t>
  </si>
  <si>
    <t>Codigo dane Colegio</t>
  </si>
  <si>
    <t>rector colegio (responsable de recibir Material Pedagogico</t>
  </si>
  <si>
    <t>Solicitud de Compra</t>
  </si>
  <si>
    <t>fecha de solicitud de compra</t>
  </si>
  <si>
    <t>llave</t>
  </si>
  <si>
    <t>1. Si requiere agregue o elimine filas</t>
  </si>
  <si>
    <r>
      <t xml:space="preserve">Si los hay, indique los gravámenes adicionales (estampilllas) a los que está sujeta la Orden de Compra. Son gravámens adiconales por ejemplo; estampillas y demás impuestos territoriales. </t>
    </r>
    <r>
      <rPr>
        <sz val="10"/>
        <color rgb="FFFF0000"/>
        <rFont val="Arial"/>
        <family val="2"/>
      </rPr>
      <t>Los impuestos como ICA y retención en la fuente NO son gravámenes adicionales.</t>
    </r>
  </si>
  <si>
    <t>Total Gravámenes adicionales</t>
  </si>
  <si>
    <t>Filas a agregar o eliminar:</t>
  </si>
  <si>
    <t>Item</t>
  </si>
  <si>
    <t>Sede 1</t>
  </si>
  <si>
    <t>Lotes</t>
  </si>
  <si>
    <t>lote 1 Norte de Santander, Arauca, Meta, Soacha, Neiva e Ibagué.</t>
  </si>
  <si>
    <t>lote 2 Valle, Cauca, Palmira, Cali, Manizales.</t>
  </si>
  <si>
    <t>lote 3 Sucre, Córdoba, Montería, Cartagena.</t>
  </si>
  <si>
    <t>lote 4 Antioquia, Medellín.</t>
  </si>
  <si>
    <t>lote 5 Atlántico, Barranquilla, Soledad, Valledupar, Santa Marta</t>
  </si>
  <si>
    <t>Cantidad total a comprar</t>
  </si>
  <si>
    <t>Requisition</t>
  </si>
  <si>
    <t>Record Identifier</t>
  </si>
  <si>
    <t>Submit For Approval?</t>
  </si>
  <si>
    <t>Need By Date</t>
  </si>
  <si>
    <t>Justification</t>
  </si>
  <si>
    <t>Department Name</t>
  </si>
  <si>
    <t>Buyer Note</t>
  </si>
  <si>
    <t>Requested By (Email)</t>
  </si>
  <si>
    <t>Requested By (Login)</t>
  </si>
  <si>
    <t>PCard Name</t>
  </si>
  <si>
    <t>Ship To Name</t>
  </si>
  <si>
    <t>Ship To Id</t>
  </si>
  <si>
    <t>Ship To Attention</t>
  </si>
  <si>
    <t>Ship To Street1</t>
  </si>
  <si>
    <t>Ship To Street2</t>
  </si>
  <si>
    <t>Ship To City</t>
  </si>
  <si>
    <t>Ship To State</t>
  </si>
  <si>
    <t>Ship To Postal Code</t>
  </si>
  <si>
    <t>Ship to Country Code</t>
  </si>
  <si>
    <t>Ship to Country Name</t>
  </si>
  <si>
    <t>Ship To Location Code</t>
  </si>
  <si>
    <t>N.I.T.</t>
  </si>
  <si>
    <t>nit</t>
  </si>
  <si>
    <t>Mecanismo de agregaciÃ³n*</t>
  </si>
  <si>
    <t>acuerdo_marco_de_precios*</t>
  </si>
  <si>
    <t>Necesidad del bien o servicio*</t>
  </si>
  <si>
    <t>necesidad_del_bien_o_servicio*</t>
  </si>
  <si>
    <t>NÃºmero de cotizaciÃ³n</t>
  </si>
  <si>
    <t>num_cotizacion</t>
  </si>
  <si>
    <t>Modalidad de    selecciÃ³n*</t>
  </si>
  <si>
    <t>modalidad_de_seleccion*</t>
  </si>
  <si>
    <t>DestinaciÃ³n del gasto*</t>
  </si>
  <si>
    <t>destinacin_del_gasto*</t>
  </si>
  <si>
    <t>Origen de los    recursos*</t>
  </si>
  <si>
    <t>origen_de_los____recursos*</t>
  </si>
  <si>
    <t>Supervisor de la Orden de Compra*</t>
  </si>
  <si>
    <t>supervisor_1*</t>
  </si>
  <si>
    <t>Correo electrÃ³nico del supervisor*</t>
  </si>
  <si>
    <t>correo_electrnico_del_supervisor*</t>
  </si>
  <si>
    <t>TelÃ©fono del      supervisor*</t>
  </si>
  <si>
    <t>telefono_supervisor*</t>
  </si>
  <si>
    <t>Vencimiento de la Orden de Compra*</t>
  </si>
  <si>
    <t>contract_expiration_date*</t>
  </si>
  <si>
    <t>Especificaciones adicionales de entrega</t>
  </si>
  <si>
    <t>especificaciones_adicionales_de_entrega</t>
  </si>
  <si>
    <t>GravÃ¡menes      adicionales</t>
  </si>
  <si>
    <t>gravamenes</t>
  </si>
  <si>
    <t>IntegraciÃ³n con SIIF</t>
  </si>
  <si>
    <t>siif_entity</t>
  </si>
  <si>
    <t>Acepto tÃ©rminos y condiciones*</t>
  </si>
  <si>
    <t>acepto_trminos_y_condiciones*</t>
  </si>
  <si>
    <t>Requisition Line</t>
  </si>
  <si>
    <t>Line Number</t>
  </si>
  <si>
    <t>Catalog Item Number</t>
  </si>
  <si>
    <t>Catalog Item Name</t>
  </si>
  <si>
    <t>Non Catalog Item Description</t>
  </si>
  <si>
    <t>Supplier Part Number</t>
  </si>
  <si>
    <t>Quantity</t>
  </si>
  <si>
    <t>Price</t>
  </si>
  <si>
    <t>Supplier Name</t>
  </si>
  <si>
    <t>Supplier Number</t>
  </si>
  <si>
    <t>UOM Code</t>
  </si>
  <si>
    <t>Commodity Name</t>
  </si>
  <si>
    <t>Contract Name</t>
  </si>
  <si>
    <t>Currency Code</t>
  </si>
  <si>
    <t>Asset Tags</t>
  </si>
  <si>
    <t>Chart of Account Name</t>
  </si>
  <si>
    <t>Account Name</t>
  </si>
  <si>
    <t>Account Code</t>
  </si>
  <si>
    <t>Account Segment 1</t>
  </si>
  <si>
    <t>Account Segment 2</t>
  </si>
  <si>
    <t>Account Segment 3</t>
  </si>
  <si>
    <t>Account Segment 4</t>
  </si>
  <si>
    <t>Account Segment 5</t>
  </si>
  <si>
    <t>Account Segment 6</t>
  </si>
  <si>
    <t>Account Segment 7</t>
  </si>
  <si>
    <t>Account Segment 8</t>
  </si>
  <si>
    <t>Account Segment 9</t>
  </si>
  <si>
    <t>Account Segment 10</t>
  </si>
  <si>
    <t>Account Segment 11</t>
  </si>
  <si>
    <t>Account Segment 12</t>
  </si>
  <si>
    <t>Account Segment 13</t>
  </si>
  <si>
    <t>Account Segment 14</t>
  </si>
  <si>
    <t>Account Segment 15</t>
  </si>
  <si>
    <t>Account Segment 16</t>
  </si>
  <si>
    <t>Account Segment 17</t>
  </si>
  <si>
    <t>Account Segment 18</t>
  </si>
  <si>
    <t>Account Segment 19</t>
  </si>
  <si>
    <t>Account Segment 20</t>
  </si>
  <si>
    <t>Account Allocation Amount</t>
  </si>
  <si>
    <t>Account Allocation Percent</t>
  </si>
  <si>
    <t>Payment Term Code</t>
  </si>
  <si>
    <t>Shipping Term Code</t>
  </si>
  <si>
    <t>Budget Period Name</t>
  </si>
  <si>
    <t>llaveLocal</t>
  </si>
  <si>
    <t>Precio Unitario</t>
  </si>
  <si>
    <t>otro</t>
  </si>
  <si>
    <t>PANAMERICANA FORMAS E IMPRESOS S.A.</t>
  </si>
  <si>
    <t>Manuales de lectura y escritura para estudiantes - primero de PrimariaL 1</t>
  </si>
  <si>
    <t>Guías para docentes - primero de primariaL 1</t>
  </si>
  <si>
    <t>Manuales de lectura y escritura para estudiantes - segundo de primariaL 1</t>
  </si>
  <si>
    <t>Guías para docentes - segundo de primariaL 1</t>
  </si>
  <si>
    <t>Manuales de lectura y escritura para estudiantes - tercero de primariaL 1</t>
  </si>
  <si>
    <t>Guías para docentes - tercero de primariaL 1</t>
  </si>
  <si>
    <t>Manuales de lectura y escritura para estudiantes - cuarto de primariaL 1</t>
  </si>
  <si>
    <t>Guías para docentes - cuarto de primariaL 1</t>
  </si>
  <si>
    <t>Manuales de lectura y escritura para estudiantes - quinto de primariaL 1</t>
  </si>
  <si>
    <t>Guías para docentes - quinto de primariaL 1</t>
  </si>
  <si>
    <t>Manuales de lectura y escritura para estudiantes - primero de PrimariaL 2</t>
  </si>
  <si>
    <t>Guías para docentes - primero de primariaL 2</t>
  </si>
  <si>
    <t>Manuales de lectura y escritura para estudiantes - segundo de primariaL 2</t>
  </si>
  <si>
    <t>Guías para docentes - segundo de primariaL 2</t>
  </si>
  <si>
    <t>Manuales de lectura y escritura para estudiantes - tercero de primariaL 2</t>
  </si>
  <si>
    <t>Guías para docentes - tercero de primariaL 2</t>
  </si>
  <si>
    <t>Manuales de lectura y escritura para estudiantes - cuarto de primariaL 2</t>
  </si>
  <si>
    <t>Guías para docentes - cuarto de primariaL 2</t>
  </si>
  <si>
    <t>Manuales de lectura y escritura para estudiantes - quinto de primariaL 2</t>
  </si>
  <si>
    <t>Guías para docentes - quinto de primariaL 2</t>
  </si>
  <si>
    <t>Manuales de lectura y escritura para estudiantes - primero de PrimariaL 3</t>
  </si>
  <si>
    <t>Guías para docentes - primero de primariaL 3</t>
  </si>
  <si>
    <t>Manuales de lectura y escritura para estudiantes - segundo de primariaL 3</t>
  </si>
  <si>
    <t>Guías para docentes - segundo de primariaL 3</t>
  </si>
  <si>
    <t>Manuales de lectura y escritura para estudiantes - tercero de primariaL 3</t>
  </si>
  <si>
    <t>Guías para docentes - tercero de primariaL 3</t>
  </si>
  <si>
    <t>Manuales de lectura y escritura para estudiantes - cuarto de primariaL 3</t>
  </si>
  <si>
    <t>Guías para docentes - cuarto de primariaL 3</t>
  </si>
  <si>
    <t>Manuales de lectura y escritura para estudiantes - quinto de primariaL 3</t>
  </si>
  <si>
    <t>Guías para docentes - quinto de primariaL 3</t>
  </si>
  <si>
    <t>ARTE IMPRESORES S.A</t>
  </si>
  <si>
    <t>Manuales de lectura y escritura para estudiantes - primero de PrimariaL 4</t>
  </si>
  <si>
    <t>Guías para docentes - primero de primariaL 4</t>
  </si>
  <si>
    <t>Manuales de lectura y escritura para estudiantes - segundo de primariaL 4</t>
  </si>
  <si>
    <t>Guías para docentes - segundo de primariaL 4</t>
  </si>
  <si>
    <t>Manuales de lectura y escritura para estudiantes - tercero de primariaL 4</t>
  </si>
  <si>
    <t>Guías para docentes - tercero de primariaL 4</t>
  </si>
  <si>
    <t>Manuales de lectura y escritura para estudiantes - cuarto de primariaL 4</t>
  </si>
  <si>
    <t>Guías para docentes - cuarto de primariaL 4</t>
  </si>
  <si>
    <t>Manuales de lectura y escritura para estudiantes - quinto de primariaL 4</t>
  </si>
  <si>
    <t>Guías para docentes - quinto de primariaL 4</t>
  </si>
  <si>
    <t>CARVAJAL SOLUCIONES DE COMUNICACION S.A.S.</t>
  </si>
  <si>
    <t>Manuales de lectura y escritura para estudiantes - primero de PrimariaL 5</t>
  </si>
  <si>
    <t>Guías para docentes - primero de primariaL 5</t>
  </si>
  <si>
    <t>Manuales de lectura y escritura para estudiantes - segundo de primariaL 5</t>
  </si>
  <si>
    <t>Guías para docentes - segundo de primariaL 5</t>
  </si>
  <si>
    <t>Manuales de lectura y escritura para estudiantes - tercero de primariaL 5</t>
  </si>
  <si>
    <t>Guías para docentes - tercero de primariaL 5</t>
  </si>
  <si>
    <t>Manuales de lectura y escritura para estudiantes - cuarto de primariaL 5</t>
  </si>
  <si>
    <t>Guías para docentes - cuarto de primariaL 5</t>
  </si>
  <si>
    <t>Manuales de lectura y escritura para estudiantes - quinto de primariaL 5</t>
  </si>
  <si>
    <t>Guías para docentes - quinto de primariaL 5</t>
  </si>
  <si>
    <t>RECORD1</t>
  </si>
  <si>
    <t>No</t>
  </si>
  <si>
    <t>Digite nombre de la entidad</t>
  </si>
  <si>
    <t>crear.entidad@colombiacompra.gov.co</t>
  </si>
  <si>
    <t>digite.usuario</t>
  </si>
  <si>
    <t>Direccion</t>
  </si>
  <si>
    <t>Material PedagÃ³gico</t>
  </si>
  <si>
    <t>Necesidad</t>
  </si>
  <si>
    <t>ContrataciÃ³n directa (AgregaciÃ³n demanda)</t>
  </si>
  <si>
    <t>Funcionamiento</t>
  </si>
  <si>
    <t>Recursos propios</t>
  </si>
  <si>
    <t>Digite supervisor</t>
  </si>
  <si>
    <t>Digite correo</t>
  </si>
  <si>
    <t>Gravamenes</t>
  </si>
  <si>
    <t>SÃ­</t>
  </si>
  <si>
    <t>Und</t>
  </si>
  <si>
    <t>AgregaciÃ³n de la demanda</t>
  </si>
  <si>
    <t>COP</t>
  </si>
  <si>
    <t>"IVA"</t>
  </si>
  <si>
    <t>"Manuales de lectura y escritura para estudiantes - primero de PrimariaL 1"</t>
  </si>
  <si>
    <t>"GuÃ­as para docentes - primero de primariaL 1"</t>
  </si>
  <si>
    <t>"Manuales de lectura y escritura para estudiantes - segundo de primariaL 1"</t>
  </si>
  <si>
    <t>"GuÃ­as para docentes - segundo de primariaL 1"</t>
  </si>
  <si>
    <t>"Manuales de lectura y escritura para estudiantes - tercero de primariaL 1"</t>
  </si>
  <si>
    <t>"GuÃ­as para docentes - tercero de primariaL 1"</t>
  </si>
  <si>
    <t>"Manuales de lectura y escritura para estudiantes - cuarto de primariaL 1"</t>
  </si>
  <si>
    <t>"GuÃ­as para docentes - cuarto de primariaL 1"</t>
  </si>
  <si>
    <t>"Manuales de lectura y escritura para estudiantes - quinto de primariaL 1"</t>
  </si>
  <si>
    <t>"GuÃ­as para docentes - quinto de primariaL 1"</t>
  </si>
  <si>
    <t>"3216"</t>
  </si>
  <si>
    <t>"6192"</t>
  </si>
  <si>
    <t>"2160"</t>
  </si>
  <si>
    <t>"3183"</t>
  </si>
  <si>
    <t>"3073"</t>
  </si>
  <si>
    <t>"5573"</t>
  </si>
  <si>
    <t>"2581"</t>
  </si>
  <si>
    <t>"71286.4"</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</si>
</sst>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_(&quot;$&quot;\ * #,##0.00_);_(&quot;$&quot;\ * \(#,##0.00\);_(&quot;$&quot;\ * &quot;-&quot;??_);_(@_)"/>
    <numFmt numFmtId="167" formatCode="[$-240A]d&quot; de &quot;mmmm&quot; de &quot;yyyy;@"/>
    <numFmt numFmtId="168" formatCode="_-&quot;$&quot;* #,##0_-;\-&quot;$&quot;* #,##0_-;_-&quot;$&quot;* &quot;-&quot;??_-;_-@_-"/>
    <numFmt numFmtId="169" formatCode="_-* #,##0_-;\-* #,##0_-;_-* &quot;-&quot;??_-;_-@_-"/>
    <numFmt numFmtId="170" formatCode="&quot;$&quot;#,##0.0"/>
    <numFmt numFmtId="171" formatCode="0.0"/>
    <numFmt numFmtId="172" formatCode="&quot;$&quot;#,##0.00"/>
  </numFmts>
  <fonts count="27">
    <font>
      <sz val="11"/>
      <color theme="1"/>
      <name val="Arial"/>
      <family val="2"/>
      <scheme val="minor"/>
    </font>
    <font>
      <sz val="10"/>
      <name val="Arial"/>
      <family val="2"/>
    </font>
    <font>
      <b/>
      <sz val="10"/>
      <name val="Arial"/>
      <family val="2"/>
    </font>
    <font>
      <b/>
      <sz val="10"/>
      <color theme="0"/>
      <name val="Arial"/>
      <family val="2"/>
    </font>
    <font>
      <sz val="10"/>
      <color theme="1"/>
      <name val="Zurich BT"/>
      <family val="2"/>
    </font>
    <font>
      <sz val="11"/>
      <color theme="1"/>
      <name val="Arial"/>
      <family val="2"/>
      <scheme val="minor"/>
    </font>
    <font>
      <b/>
      <sz val="10"/>
      <color theme="2"/>
      <name val="Arial"/>
      <family val="2"/>
    </font>
    <font>
      <sz val="10"/>
      <color theme="2"/>
      <name val="Arial"/>
      <family val="2"/>
    </font>
    <font>
      <sz val="10"/>
      <color theme="1"/>
      <name val="Arial"/>
      <family val="2"/>
    </font>
    <font>
      <u/>
      <sz val="11"/>
      <color theme="10"/>
      <name val="Arial"/>
      <family val="2"/>
      <scheme val="minor"/>
    </font>
    <font>
      <u/>
      <sz val="11"/>
      <color theme="11"/>
      <name val="Arial"/>
      <family val="2"/>
      <scheme val="minor"/>
    </font>
    <font>
      <b/>
      <sz val="12"/>
      <color theme="1" tint="0.34998626667073579"/>
      <name val="Arial"/>
      <family val="2"/>
    </font>
    <font>
      <sz val="10"/>
      <color theme="1"/>
      <name val="Arial"/>
      <family val="2"/>
      <scheme val="minor"/>
    </font>
    <font>
      <b/>
      <sz val="10"/>
      <color theme="1" tint="0.34998626667073579"/>
      <name val="Arial"/>
      <family val="2"/>
    </font>
    <font>
      <b/>
      <sz val="10"/>
      <color theme="1"/>
      <name val="Arial"/>
      <family val="2"/>
    </font>
    <font>
      <b/>
      <sz val="9"/>
      <color theme="0"/>
      <name val="Arial"/>
      <family val="2"/>
    </font>
    <font>
      <sz val="9"/>
      <color theme="1"/>
      <name val="Arial"/>
      <family val="2"/>
    </font>
    <font>
      <sz val="9"/>
      <color theme="1"/>
      <name val="Arial"/>
      <family val="2"/>
      <scheme val="minor"/>
    </font>
    <font>
      <sz val="9"/>
      <color theme="2"/>
      <name val="Arial"/>
      <family val="2"/>
    </font>
    <font>
      <sz val="10"/>
      <color rgb="FFFF0000"/>
      <name val="Arial"/>
      <family val="2"/>
    </font>
    <font>
      <sz val="8"/>
      <color theme="0" tint="-0.249977111117893"/>
      <name val="Arial"/>
      <family val="2"/>
    </font>
    <font>
      <sz val="10"/>
      <color theme="0"/>
      <name val="Arial"/>
      <family val="2"/>
    </font>
    <font>
      <b/>
      <sz val="10"/>
      <color rgb="FF0070C0"/>
      <name val="Arial"/>
      <family val="2"/>
    </font>
    <font>
      <b/>
      <sz val="11"/>
      <color theme="2"/>
      <name val="Arial"/>
      <family val="2"/>
    </font>
    <font>
      <sz val="11"/>
      <color theme="2"/>
      <name val="Arial"/>
      <family val="2"/>
    </font>
    <font>
      <sz val="8"/>
      <color rgb="FF4E4D4D"/>
      <name val="Arial"/>
      <family val="2"/>
      <scheme val="minor"/>
    </font>
    <font>
      <b/>
      <sz val="10"/>
      <color rgb="FF1A1818"/>
      <name val="Arial"/>
      <family val="2"/>
    </font>
  </fonts>
  <fills count="11">
    <fill>
      <patternFill patternType="none"/>
    </fill>
    <fill>
      <patternFill patternType="gray125"/>
    </fill>
    <fill>
      <patternFill patternType="solid">
        <fgColor theme="2"/>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rgb="FFEBF8FF"/>
        <bgColor indexed="64"/>
      </patternFill>
    </fill>
    <fill>
      <patternFill patternType="solid">
        <fgColor rgb="FFE1F4FF"/>
        <bgColor indexed="64"/>
      </patternFill>
    </fill>
    <fill>
      <patternFill patternType="solid">
        <fgColor theme="0" tint="-0.249977111117893"/>
        <bgColor indexed="64"/>
      </patternFill>
    </fill>
    <fill>
      <patternFill patternType="solid">
        <fgColor theme="0"/>
        <bgColor indexed="64"/>
      </patternFill>
    </fill>
    <fill>
      <patternFill patternType="solid">
        <fgColor theme="1" tint="0.249977111117893"/>
        <bgColor indexed="64"/>
      </patternFill>
    </fill>
  </fills>
  <borders count="30">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thin">
        <color theme="6"/>
      </top>
      <bottom style="thin">
        <color theme="6"/>
      </bottom>
      <diagonal/>
    </border>
    <border>
      <left style="thin">
        <color theme="6"/>
      </left>
      <right style="thin">
        <color theme="6"/>
      </right>
      <top style="thin">
        <color theme="6"/>
      </top>
      <bottom style="thin">
        <color theme="6"/>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rgb="FFBFBFBF"/>
      </right>
      <top/>
      <bottom/>
      <diagonal/>
    </border>
    <border>
      <left style="thin">
        <color theme="0" tint="-0.249977111117893"/>
      </left>
      <right style="thin">
        <color theme="0" tint="-0.249977111117893"/>
      </right>
      <top style="thin">
        <color theme="0" tint="-0.249977111117893"/>
      </top>
      <bottom/>
      <diagonal/>
    </border>
    <border>
      <left/>
      <right style="thin">
        <color theme="0" tint="-0.34998626667073579"/>
      </right>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style="thin">
        <color theme="0" tint="-0.34998626667073579"/>
      </left>
      <right/>
      <top/>
      <bottom/>
      <diagonal/>
    </border>
  </borders>
  <cellStyleXfs count="282">
    <xf numFmtId="0" fontId="0" fillId="0" borderId="0"/>
    <xf numFmtId="0" fontId="4"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166" fontId="5"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165" fontId="5" fillId="0" borderId="0" applyFont="0" applyFill="0" applyBorder="0" applyAlignment="0" applyProtection="0"/>
    <xf numFmtId="0" fontId="9" fillId="0" borderId="0" applyNumberFormat="0" applyFill="0" applyBorder="0" applyAlignment="0" applyProtection="0"/>
    <xf numFmtId="164" fontId="5" fillId="0" borderId="0" applyFont="0" applyFill="0" applyBorder="0" applyAlignment="0" applyProtection="0"/>
  </cellStyleXfs>
  <cellXfs count="118">
    <xf numFmtId="0" fontId="0" fillId="0" borderId="0" xfId="0"/>
    <xf numFmtId="0" fontId="12" fillId="0" borderId="0" xfId="0" applyFont="1" applyAlignment="1" applyProtection="1">
      <alignment vertical="center"/>
    </xf>
    <xf numFmtId="0" fontId="8" fillId="0" borderId="0" xfId="0" applyFont="1" applyFill="1" applyAlignment="1" applyProtection="1">
      <alignment vertical="center"/>
    </xf>
    <xf numFmtId="0" fontId="17" fillId="0" borderId="0" xfId="0" applyFont="1" applyAlignment="1" applyProtection="1">
      <alignment vertical="center"/>
    </xf>
    <xf numFmtId="0" fontId="15" fillId="5" borderId="5" xfId="0" applyFont="1" applyFill="1" applyBorder="1" applyAlignment="1" applyProtection="1">
      <alignment vertical="center"/>
    </xf>
    <xf numFmtId="0" fontId="15" fillId="5" borderId="5" xfId="0" applyFont="1" applyFill="1" applyBorder="1" applyAlignment="1" applyProtection="1">
      <alignment horizontal="right" vertical="center"/>
    </xf>
    <xf numFmtId="0" fontId="16" fillId="0" borderId="0" xfId="0" applyFont="1" applyFill="1" applyAlignment="1" applyProtection="1">
      <alignment horizontal="right" vertical="center"/>
    </xf>
    <xf numFmtId="0" fontId="18" fillId="0" borderId="0" xfId="0" applyFont="1" applyFill="1" applyAlignment="1" applyProtection="1">
      <alignment vertical="center"/>
    </xf>
    <xf numFmtId="0" fontId="16" fillId="0" borderId="0" xfId="0" applyFont="1" applyFill="1" applyAlignment="1" applyProtection="1">
      <alignment vertical="center"/>
    </xf>
    <xf numFmtId="0" fontId="15" fillId="5" borderId="5" xfId="0" applyFont="1" applyFill="1" applyBorder="1" applyAlignment="1" applyProtection="1">
      <alignment vertical="center" wrapText="1"/>
    </xf>
    <xf numFmtId="0" fontId="15" fillId="5" borderId="6" xfId="0" applyFont="1" applyFill="1" applyBorder="1" applyAlignment="1" applyProtection="1">
      <alignment horizontal="right" vertical="center" wrapText="1"/>
    </xf>
    <xf numFmtId="0" fontId="20" fillId="0" borderId="0" xfId="0" applyFont="1" applyFill="1" applyAlignment="1" applyProtection="1">
      <alignment horizontal="center" vertical="center"/>
    </xf>
    <xf numFmtId="0" fontId="8" fillId="0" borderId="0" xfId="0" applyFont="1" applyFill="1" applyAlignment="1" applyProtection="1">
      <alignment horizontal="right" vertical="center"/>
    </xf>
    <xf numFmtId="0" fontId="1" fillId="0" borderId="0" xfId="0" applyFont="1" applyProtection="1"/>
    <xf numFmtId="0" fontId="2" fillId="0" borderId="0" xfId="0" applyFont="1" applyAlignment="1" applyProtection="1">
      <alignment horizontal="right" vertical="center" wrapText="1"/>
    </xf>
    <xf numFmtId="0" fontId="2" fillId="0" borderId="0" xfId="0" applyFont="1" applyFill="1" applyAlignment="1" applyProtection="1">
      <alignment horizontal="right" vertical="center" wrapText="1"/>
    </xf>
    <xf numFmtId="0" fontId="2" fillId="0" borderId="0" xfId="0" applyFont="1" applyFill="1" applyBorder="1" applyAlignment="1" applyProtection="1">
      <alignment vertical="center" wrapText="1"/>
    </xf>
    <xf numFmtId="0" fontId="2" fillId="0" borderId="0" xfId="0" applyFont="1" applyFill="1" applyBorder="1" applyAlignment="1" applyProtection="1">
      <alignment horizontal="right" vertical="center" wrapText="1"/>
    </xf>
    <xf numFmtId="0" fontId="6" fillId="0" borderId="11" xfId="0" applyFont="1" applyBorder="1" applyAlignment="1" applyProtection="1">
      <alignment horizontal="center" vertical="center" wrapText="1"/>
    </xf>
    <xf numFmtId="0" fontId="6" fillId="0" borderId="0" xfId="0" applyFont="1" applyBorder="1" applyAlignment="1" applyProtection="1">
      <alignment horizontal="right" vertical="center" wrapText="1"/>
    </xf>
    <xf numFmtId="0" fontId="7" fillId="0" borderId="0" xfId="0" applyFont="1" applyFill="1" applyBorder="1" applyAlignment="1" applyProtection="1">
      <alignment horizontal="center" vertical="center" wrapText="1"/>
    </xf>
    <xf numFmtId="0" fontId="1" fillId="0" borderId="0" xfId="0" applyFont="1" applyAlignment="1" applyProtection="1">
      <alignment horizontal="center"/>
    </xf>
    <xf numFmtId="0" fontId="3" fillId="2" borderId="1" xfId="0" applyFont="1" applyFill="1" applyBorder="1" applyAlignment="1" applyProtection="1">
      <alignment horizontal="center" vertical="center"/>
    </xf>
    <xf numFmtId="0" fontId="7" fillId="0" borderId="1" xfId="0" applyFont="1" applyFill="1" applyBorder="1" applyAlignment="1" applyProtection="1">
      <alignment horizontal="center" vertical="center"/>
    </xf>
    <xf numFmtId="0" fontId="17" fillId="6" borderId="8" xfId="280" applyFont="1" applyFill="1" applyBorder="1" applyAlignment="1" applyProtection="1">
      <alignment horizontal="left" vertical="center"/>
      <protection locked="0"/>
    </xf>
    <xf numFmtId="0" fontId="3" fillId="2" borderId="1" xfId="0" applyFont="1" applyFill="1" applyBorder="1" applyAlignment="1" applyProtection="1">
      <alignment horizontal="center" vertical="center" wrapText="1"/>
    </xf>
    <xf numFmtId="0" fontId="3" fillId="3" borderId="9" xfId="0" applyFont="1" applyFill="1" applyBorder="1" applyAlignment="1" applyProtection="1">
      <alignment horizontal="center" vertical="center" wrapText="1"/>
    </xf>
    <xf numFmtId="169" fontId="1" fillId="7" borderId="9" xfId="279" applyNumberFormat="1" applyFont="1" applyFill="1" applyBorder="1" applyAlignment="1" applyProtection="1">
      <alignment horizontal="left" vertical="center" wrapText="1"/>
      <protection locked="0"/>
    </xf>
    <xf numFmtId="169" fontId="7" fillId="0" borderId="1" xfId="279" applyNumberFormat="1" applyFont="1" applyBorder="1" applyAlignment="1" applyProtection="1">
      <alignment horizontal="left" vertical="center" wrapText="1"/>
    </xf>
    <xf numFmtId="170" fontId="7" fillId="0" borderId="1" xfId="279" applyNumberFormat="1" applyFont="1" applyBorder="1" applyAlignment="1" applyProtection="1">
      <alignment horizontal="right" vertical="center" wrapText="1"/>
    </xf>
    <xf numFmtId="0" fontId="6" fillId="0" borderId="1" xfId="0" applyFont="1" applyBorder="1" applyProtection="1"/>
    <xf numFmtId="170" fontId="7" fillId="0" borderId="1" xfId="0" applyNumberFormat="1" applyFont="1" applyBorder="1" applyAlignment="1" applyProtection="1">
      <alignment horizontal="right"/>
    </xf>
    <xf numFmtId="0" fontId="23" fillId="8" borderId="1" xfId="0" applyFont="1" applyFill="1" applyBorder="1" applyProtection="1"/>
    <xf numFmtId="170" fontId="24" fillId="8" borderId="1" xfId="0" applyNumberFormat="1" applyFont="1" applyFill="1" applyBorder="1" applyAlignment="1" applyProtection="1">
      <alignment horizontal="right"/>
    </xf>
    <xf numFmtId="0" fontId="0" fillId="0" borderId="0" xfId="0" applyFill="1"/>
    <xf numFmtId="0" fontId="0" fillId="0" borderId="19" xfId="0" applyFill="1" applyBorder="1"/>
    <xf numFmtId="0" fontId="0" fillId="0" borderId="19" xfId="0" applyBorder="1"/>
    <xf numFmtId="0" fontId="25" fillId="9" borderId="20" xfId="0" applyFont="1" applyFill="1" applyBorder="1" applyAlignment="1">
      <alignment vertical="center"/>
    </xf>
    <xf numFmtId="0" fontId="0" fillId="0" borderId="19" xfId="0" applyBorder="1" applyAlignment="1">
      <alignment vertical="center" wrapText="1"/>
    </xf>
    <xf numFmtId="0" fontId="0" fillId="0" borderId="19" xfId="0" applyBorder="1" applyAlignment="1">
      <alignment wrapText="1"/>
    </xf>
    <xf numFmtId="164" fontId="25" fillId="0" borderId="16" xfId="281" applyFont="1" applyFill="1" applyBorder="1" applyAlignment="1" applyProtection="1">
      <alignment vertical="center" wrapText="1"/>
      <protection locked="0"/>
    </xf>
    <xf numFmtId="164" fontId="25" fillId="0" borderId="17" xfId="281" applyFont="1" applyFill="1" applyBorder="1" applyAlignment="1" applyProtection="1">
      <alignment vertical="center" wrapText="1"/>
      <protection locked="0"/>
    </xf>
    <xf numFmtId="164" fontId="25" fillId="0" borderId="18" xfId="281" applyFont="1" applyFill="1" applyBorder="1" applyAlignment="1" applyProtection="1">
      <alignment vertical="center" wrapText="1"/>
      <protection locked="0"/>
    </xf>
    <xf numFmtId="164" fontId="25" fillId="0" borderId="21" xfId="281" applyFont="1" applyFill="1" applyBorder="1" applyAlignment="1" applyProtection="1">
      <alignment vertical="center" wrapText="1"/>
      <protection locked="0"/>
    </xf>
    <xf numFmtId="171" fontId="0" fillId="0" borderId="0" xfId="0" applyNumberFormat="1"/>
    <xf numFmtId="168" fontId="25" fillId="0" borderId="17" xfId="281" applyNumberFormat="1" applyFont="1" applyFill="1" applyBorder="1" applyAlignment="1" applyProtection="1">
      <alignment vertical="center" wrapText="1"/>
      <protection locked="0"/>
    </xf>
    <xf numFmtId="0" fontId="3" fillId="10" borderId="0" xfId="0" applyFont="1" applyFill="1" applyBorder="1" applyAlignment="1" applyProtection="1">
      <alignment horizontal="center" vertical="center" wrapText="1"/>
    </xf>
    <xf numFmtId="0" fontId="3" fillId="2" borderId="22" xfId="0" applyFont="1" applyFill="1" applyBorder="1" applyAlignment="1" applyProtection="1">
      <alignment horizontal="center" vertical="center" wrapText="1"/>
    </xf>
    <xf numFmtId="169" fontId="1" fillId="7" borderId="11" xfId="279" applyNumberFormat="1" applyFont="1" applyFill="1" applyBorder="1" applyAlignment="1" applyProtection="1">
      <alignment horizontal="left" vertical="center" wrapText="1"/>
      <protection locked="0"/>
    </xf>
    <xf numFmtId="0" fontId="15" fillId="5" borderId="0" xfId="0" applyFont="1" applyFill="1" applyBorder="1" applyAlignment="1" applyProtection="1">
      <alignment vertical="center" wrapText="1"/>
    </xf>
    <xf numFmtId="0" fontId="1" fillId="0" borderId="0" xfId="0" applyFont="1" applyAlignment="1" applyProtection="1">
      <alignment vertical="center"/>
    </xf>
    <xf numFmtId="0" fontId="8" fillId="9" borderId="0" xfId="0" applyFont="1" applyFill="1" applyProtection="1">
      <protection hidden="1"/>
    </xf>
    <xf numFmtId="0" fontId="3" fillId="5" borderId="8" xfId="0" applyFont="1" applyFill="1" applyBorder="1" applyAlignment="1" applyProtection="1">
      <alignment horizontal="center" vertical="center" wrapText="1"/>
      <protection hidden="1"/>
    </xf>
    <xf numFmtId="0" fontId="16" fillId="0" borderId="8" xfId="0" applyFont="1" applyFill="1" applyBorder="1" applyAlignment="1" applyProtection="1">
      <alignment horizontal="center" vertical="center"/>
      <protection hidden="1"/>
    </xf>
    <xf numFmtId="0" fontId="12" fillId="9" borderId="0" xfId="0" applyFont="1" applyFill="1" applyProtection="1">
      <protection hidden="1"/>
    </xf>
    <xf numFmtId="0" fontId="12" fillId="9" borderId="0" xfId="0" applyNumberFormat="1" applyFont="1" applyFill="1" applyProtection="1">
      <protection hidden="1"/>
    </xf>
    <xf numFmtId="0" fontId="2" fillId="9" borderId="0" xfId="0" applyFont="1" applyFill="1" applyBorder="1" applyAlignment="1" applyProtection="1">
      <alignment horizontal="right" vertical="center" wrapText="1"/>
      <protection hidden="1"/>
    </xf>
    <xf numFmtId="0" fontId="1" fillId="6" borderId="24" xfId="0" applyFont="1" applyFill="1" applyBorder="1" applyAlignment="1" applyProtection="1">
      <alignment horizontal="center" vertical="center" wrapText="1"/>
      <protection locked="0" hidden="1"/>
    </xf>
    <xf numFmtId="0" fontId="17" fillId="0" borderId="0" xfId="0" applyFont="1" applyFill="1" applyBorder="1" applyAlignment="1" applyProtection="1">
      <alignment vertical="center"/>
    </xf>
    <xf numFmtId="0" fontId="3" fillId="0" borderId="0" xfId="0" applyFont="1" applyFill="1" applyBorder="1" applyAlignment="1" applyProtection="1">
      <alignment horizontal="center" vertical="center" wrapText="1"/>
    </xf>
    <xf numFmtId="169" fontId="1" fillId="0" borderId="0" xfId="279" applyNumberFormat="1" applyFont="1" applyFill="1" applyBorder="1" applyAlignment="1" applyProtection="1">
      <alignment horizontal="left" vertical="center" wrapText="1"/>
      <protection locked="0"/>
    </xf>
    <xf numFmtId="0" fontId="12" fillId="0" borderId="0" xfId="0" applyFont="1" applyFill="1" applyBorder="1" applyAlignment="1" applyProtection="1">
      <alignment vertical="center"/>
    </xf>
    <xf numFmtId="0" fontId="1" fillId="0" borderId="0" xfId="0" applyFont="1" applyFill="1" applyBorder="1" applyProtection="1"/>
    <xf numFmtId="172" fontId="7" fillId="0" borderId="1" xfId="279" applyNumberFormat="1" applyFont="1" applyBorder="1" applyAlignment="1" applyProtection="1">
      <alignment horizontal="right" vertical="center" wrapText="1"/>
    </xf>
    <xf numFmtId="0" fontId="21" fillId="0" borderId="0" xfId="0" applyFont="1" applyProtection="1"/>
    <xf numFmtId="14" fontId="0" fillId="0" borderId="0" xfId="0" applyNumberFormat="1"/>
    <xf numFmtId="0" fontId="21" fillId="9" borderId="29" xfId="279" applyNumberFormat="1" applyFont="1" applyFill="1" applyBorder="1" applyAlignment="1" applyProtection="1">
      <alignment horizontal="right"/>
    </xf>
    <xf numFmtId="170" fontId="21" fillId="9" borderId="29" xfId="279" applyNumberFormat="1" applyFont="1" applyFill="1" applyBorder="1" applyAlignment="1" applyProtection="1">
      <alignment horizontal="right" vertical="center" wrapText="1"/>
    </xf>
    <xf numFmtId="0" fontId="25" fillId="0" borderId="19" xfId="0" applyFont="1" applyFill="1" applyBorder="1" applyAlignment="1">
      <alignment horizontal="center" vertical="center" wrapText="1"/>
    </xf>
    <xf numFmtId="0" fontId="0" fillId="0" borderId="9" xfId="0" applyBorder="1" applyAlignment="1">
      <alignment horizontal="center" vertical="center" wrapText="1"/>
    </xf>
    <xf numFmtId="0" fontId="0" fillId="0" borderId="28" xfId="0" applyBorder="1" applyAlignment="1">
      <alignment horizontal="center" vertical="center" wrapText="1"/>
    </xf>
    <xf numFmtId="0" fontId="0" fillId="0" borderId="10" xfId="0" applyBorder="1" applyAlignment="1">
      <alignment horizontal="center" vertical="center" wrapText="1"/>
    </xf>
    <xf numFmtId="0" fontId="2" fillId="9" borderId="0" xfId="0"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wrapText="1"/>
    </xf>
    <xf numFmtId="0" fontId="6" fillId="4" borderId="12" xfId="0" applyFont="1" applyFill="1" applyBorder="1" applyAlignment="1" applyProtection="1">
      <alignment horizontal="center" vertical="center" wrapText="1"/>
    </xf>
    <xf numFmtId="0" fontId="21" fillId="2" borderId="13"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169" fontId="1" fillId="7" borderId="2" xfId="279" applyNumberFormat="1" applyFont="1" applyFill="1" applyBorder="1" applyAlignment="1" applyProtection="1">
      <alignment horizontal="center" vertical="center" wrapText="1"/>
      <protection locked="0"/>
    </xf>
    <xf numFmtId="169" fontId="1" fillId="7" borderId="4" xfId="279" applyNumberFormat="1" applyFont="1" applyFill="1" applyBorder="1" applyAlignment="1" applyProtection="1">
      <alignment horizontal="center" vertical="center" wrapText="1"/>
      <protection locked="0"/>
    </xf>
    <xf numFmtId="0" fontId="16" fillId="6" borderId="5" xfId="0" applyFont="1" applyFill="1" applyBorder="1" applyAlignment="1" applyProtection="1">
      <alignment horizontal="left" vertical="center"/>
      <protection locked="0"/>
    </xf>
    <xf numFmtId="0" fontId="16" fillId="6" borderId="7" xfId="0" applyFont="1" applyFill="1" applyBorder="1" applyAlignment="1" applyProtection="1">
      <alignment horizontal="left" vertical="center"/>
      <protection locked="0"/>
    </xf>
    <xf numFmtId="0" fontId="16" fillId="6" borderId="6" xfId="0" applyFont="1" applyFill="1" applyBorder="1" applyAlignment="1" applyProtection="1">
      <alignment horizontal="left" vertical="center"/>
      <protection locked="0"/>
    </xf>
    <xf numFmtId="3" fontId="16" fillId="6" borderId="7" xfId="0" applyNumberFormat="1" applyFont="1" applyFill="1" applyBorder="1" applyAlignment="1" applyProtection="1">
      <alignment horizontal="left" vertical="center"/>
      <protection locked="0"/>
    </xf>
    <xf numFmtId="3" fontId="16" fillId="6" borderId="6" xfId="0" applyNumberFormat="1" applyFont="1" applyFill="1" applyBorder="1" applyAlignment="1" applyProtection="1">
      <alignment horizontal="left" vertical="center"/>
      <protection locked="0"/>
    </xf>
    <xf numFmtId="0" fontId="17" fillId="6" borderId="5" xfId="280" applyFont="1" applyFill="1" applyBorder="1" applyAlignment="1" applyProtection="1">
      <alignment horizontal="left" vertical="center"/>
      <protection locked="0"/>
    </xf>
    <xf numFmtId="0" fontId="17" fillId="6" borderId="7" xfId="280" applyFont="1" applyFill="1" applyBorder="1" applyAlignment="1" applyProtection="1">
      <alignment horizontal="left" vertical="center"/>
      <protection locked="0"/>
    </xf>
    <xf numFmtId="0" fontId="11"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4" fillId="4" borderId="2" xfId="0" applyFont="1" applyFill="1" applyBorder="1" applyAlignment="1" applyProtection="1">
      <alignment horizontal="center" vertical="center"/>
    </xf>
    <xf numFmtId="0" fontId="14" fillId="4" borderId="3" xfId="0" applyFont="1" applyFill="1" applyBorder="1" applyAlignment="1" applyProtection="1">
      <alignment horizontal="center" vertical="center"/>
    </xf>
    <xf numFmtId="0" fontId="14" fillId="4" borderId="4" xfId="0" applyFont="1" applyFill="1" applyBorder="1" applyAlignment="1" applyProtection="1">
      <alignment horizontal="center" vertical="center"/>
    </xf>
    <xf numFmtId="0" fontId="14" fillId="4" borderId="2" xfId="0" applyFont="1" applyFill="1" applyBorder="1" applyAlignment="1" applyProtection="1">
      <alignment horizontal="center" vertical="center"/>
      <protection hidden="1"/>
    </xf>
    <xf numFmtId="0" fontId="14" fillId="4" borderId="3" xfId="0" applyFont="1" applyFill="1" applyBorder="1" applyAlignment="1" applyProtection="1">
      <alignment horizontal="center" vertical="center"/>
      <protection hidden="1"/>
    </xf>
    <xf numFmtId="0" fontId="14" fillId="4" borderId="4" xfId="0" applyFont="1" applyFill="1" applyBorder="1" applyAlignment="1" applyProtection="1">
      <alignment horizontal="center" vertical="center"/>
      <protection hidden="1"/>
    </xf>
    <xf numFmtId="167" fontId="16" fillId="6" borderId="2" xfId="0" applyNumberFormat="1" applyFont="1" applyFill="1" applyBorder="1" applyAlignment="1" applyProtection="1">
      <alignment horizontal="center" vertical="center"/>
      <protection locked="0"/>
    </xf>
    <xf numFmtId="167" fontId="16" fillId="6" borderId="4" xfId="0" applyNumberFormat="1" applyFont="1" applyFill="1" applyBorder="1" applyAlignment="1" applyProtection="1">
      <alignment horizontal="center" vertical="center"/>
      <protection locked="0"/>
    </xf>
    <xf numFmtId="0" fontId="21" fillId="2" borderId="22" xfId="0" applyFont="1" applyFill="1" applyBorder="1" applyAlignment="1" applyProtection="1">
      <alignment horizontal="center" vertical="center" wrapText="1"/>
    </xf>
    <xf numFmtId="0" fontId="7" fillId="7" borderId="2" xfId="0" applyFont="1" applyFill="1" applyBorder="1" applyAlignment="1" applyProtection="1">
      <alignment horizontal="center" vertical="center"/>
      <protection locked="0"/>
    </xf>
    <xf numFmtId="0" fontId="7" fillId="7" borderId="3" xfId="0" applyFont="1" applyFill="1" applyBorder="1" applyAlignment="1" applyProtection="1">
      <alignment horizontal="center" vertical="center"/>
      <protection locked="0"/>
    </xf>
    <xf numFmtId="0" fontId="7" fillId="7" borderId="4" xfId="0" applyFont="1" applyFill="1" applyBorder="1" applyAlignment="1" applyProtection="1">
      <alignment horizontal="center" vertical="center"/>
      <protection locked="0"/>
    </xf>
    <xf numFmtId="0" fontId="3" fillId="2" borderId="25" xfId="0" applyFont="1" applyFill="1" applyBorder="1" applyAlignment="1" applyProtection="1">
      <alignment horizontal="center" vertical="center"/>
    </xf>
    <xf numFmtId="0" fontId="3" fillId="2" borderId="26" xfId="0" applyFont="1" applyFill="1" applyBorder="1" applyAlignment="1" applyProtection="1">
      <alignment horizontal="center" vertical="center"/>
    </xf>
    <xf numFmtId="0" fontId="3" fillId="2" borderId="27" xfId="0" applyFont="1" applyFill="1" applyBorder="1" applyAlignment="1" applyProtection="1">
      <alignment horizontal="center" vertical="center"/>
    </xf>
    <xf numFmtId="0" fontId="21" fillId="2" borderId="14" xfId="0" applyFont="1" applyFill="1" applyBorder="1" applyAlignment="1" applyProtection="1">
      <alignment horizontal="center" vertical="center" wrapText="1"/>
    </xf>
    <xf numFmtId="0" fontId="7" fillId="7" borderId="11" xfId="0" applyFont="1" applyFill="1" applyBorder="1" applyAlignment="1" applyProtection="1">
      <alignment horizontal="center" vertical="center" wrapText="1"/>
      <protection locked="0"/>
    </xf>
    <xf numFmtId="0" fontId="12" fillId="0" borderId="0" xfId="0" applyFont="1" applyBorder="1" applyAlignment="1">
      <alignment horizontal="right" vertical="center"/>
    </xf>
    <xf numFmtId="0" fontId="12" fillId="0" borderId="23" xfId="0" applyFont="1" applyBorder="1" applyAlignment="1">
      <alignment horizontal="right" vertical="center"/>
    </xf>
    <xf numFmtId="10" fontId="12" fillId="0" borderId="9" xfId="3" applyNumberFormat="1" applyFont="1" applyBorder="1" applyAlignment="1">
      <alignment horizontal="center" vertical="center"/>
    </xf>
    <xf numFmtId="10" fontId="12" fillId="0" borderId="10" xfId="3" applyNumberFormat="1" applyFont="1" applyBorder="1" applyAlignment="1">
      <alignment horizontal="center" vertical="center"/>
    </xf>
    <xf numFmtId="49" fontId="8" fillId="0" borderId="0" xfId="5" applyNumberFormat="1" applyFont="1" applyFill="1" applyBorder="1" applyAlignment="1" applyProtection="1">
      <alignment horizontal="left" vertical="center" wrapText="1"/>
      <protection hidden="1"/>
    </xf>
    <xf numFmtId="0" fontId="3" fillId="5" borderId="8" xfId="0" applyFont="1" applyFill="1" applyBorder="1" applyAlignment="1" applyProtection="1">
      <alignment horizontal="center" vertical="center" wrapText="1"/>
      <protection hidden="1"/>
    </xf>
    <xf numFmtId="0" fontId="3" fillId="5" borderId="5" xfId="0" applyFont="1" applyFill="1" applyBorder="1" applyAlignment="1" applyProtection="1">
      <alignment horizontal="center" vertical="center" wrapText="1"/>
      <protection hidden="1"/>
    </xf>
    <xf numFmtId="0" fontId="3" fillId="5" borderId="6" xfId="0" applyFont="1" applyFill="1" applyBorder="1" applyAlignment="1" applyProtection="1">
      <alignment horizontal="center" vertical="center" wrapText="1"/>
      <protection hidden="1"/>
    </xf>
    <xf numFmtId="0" fontId="16" fillId="6" borderId="8" xfId="0" applyNumberFormat="1" applyFont="1" applyFill="1" applyBorder="1" applyAlignment="1" applyProtection="1">
      <alignment horizontal="center" vertical="center"/>
      <protection locked="0" hidden="1"/>
    </xf>
    <xf numFmtId="10" fontId="16" fillId="6" borderId="5" xfId="3" applyNumberFormat="1" applyFont="1" applyFill="1" applyBorder="1" applyAlignment="1" applyProtection="1">
      <alignment horizontal="center" vertical="center"/>
      <protection locked="0" hidden="1"/>
    </xf>
    <xf numFmtId="10" fontId="16" fillId="6" borderId="6" xfId="3" applyNumberFormat="1" applyFont="1" applyFill="1" applyBorder="1" applyAlignment="1" applyProtection="1">
      <alignment horizontal="center" vertical="center"/>
      <protection locked="0" hidden="1"/>
    </xf>
    <xf numFmtId="0" fontId="1" fillId="7" borderId="2" xfId="279" applyNumberFormat="1" applyFont="1" applyFill="1" applyBorder="1" applyAlignment="1" applyProtection="1">
      <alignment horizontal="center" vertical="center" wrapText="1"/>
      <protection locked="0"/>
    </xf>
    <xf numFmtId="0" fontId="1" fillId="7" borderId="4" xfId="279" applyNumberFormat="1" applyFont="1" applyFill="1" applyBorder="1" applyAlignment="1" applyProtection="1">
      <alignment horizontal="center" vertical="center" wrapText="1"/>
      <protection locked="0"/>
    </xf>
  </cellXfs>
  <cellStyles count="282">
    <cellStyle name="Currency 2" xfId="2"/>
    <cellStyle name="Hipervínculo" xfId="8" builtinId="8" hidden="1"/>
    <cellStyle name="Hipervínculo" xfId="10" builtinId="8" hidden="1"/>
    <cellStyle name="Hipervínculo" xfId="12" builtinId="8" hidden="1"/>
    <cellStyle name="Hipervínculo" xfId="14" builtinId="8" hidden="1"/>
    <cellStyle name="Hipervínculo" xfId="16" builtinId="8" hidden="1"/>
    <cellStyle name="Hipervínculo" xfId="18" builtinId="8" hidden="1"/>
    <cellStyle name="Hipervínculo" xfId="20" builtinId="8" hidden="1"/>
    <cellStyle name="Hipervínculo" xfId="22" builtinId="8" hidden="1"/>
    <cellStyle name="Hipervínculo" xfId="24" builtinId="8" hidden="1"/>
    <cellStyle name="Hipervínculo" xfId="26" builtinId="8" hidden="1"/>
    <cellStyle name="Hipervínculo" xfId="28" builtinId="8" hidden="1"/>
    <cellStyle name="Hipervínculo" xfId="30" builtinId="8" hidden="1"/>
    <cellStyle name="Hipervínculo" xfId="32" builtinId="8" hidden="1"/>
    <cellStyle name="Hipervínculo" xfId="34" builtinId="8" hidden="1"/>
    <cellStyle name="Hipervínculo" xfId="36" builtinId="8" hidden="1"/>
    <cellStyle name="Hipervínculo" xfId="39" builtinId="8" hidden="1"/>
    <cellStyle name="Hipervínculo" xfId="41" builtinId="8" hidden="1"/>
    <cellStyle name="Hipervínculo" xfId="43" builtinId="8" hidden="1"/>
    <cellStyle name="Hipervínculo" xfId="45" builtinId="8" hidden="1"/>
    <cellStyle name="Hipervínculo" xfId="46" builtinId="8" hidden="1"/>
    <cellStyle name="Hipervínculo" xfId="48" builtinId="8" hidden="1"/>
    <cellStyle name="Hipervínculo" xfId="50" builtinId="8" hidden="1"/>
    <cellStyle name="Hipervínculo" xfId="52" builtinId="8" hidden="1"/>
    <cellStyle name="Hipervínculo" xfId="54" builtinId="8" hidden="1"/>
    <cellStyle name="Hipervínculo" xfId="56" builtinId="8" hidden="1"/>
    <cellStyle name="Hipervínculo" xfId="58" builtinId="8" hidden="1"/>
    <cellStyle name="Hipervínculo" xfId="60"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4" builtinId="8" hidden="1"/>
    <cellStyle name="Hipervínculo" xfId="96" builtinId="8" hidden="1"/>
    <cellStyle name="Hipervínculo" xfId="98" builtinId="8" hidden="1"/>
    <cellStyle name="Hipervínculo" xfId="100"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xfId="117" builtinId="8" hidden="1"/>
    <cellStyle name="Hipervínculo" xfId="119" builtinId="8" hidden="1"/>
    <cellStyle name="Hipervínculo" xfId="121" builtinId="8" hidden="1"/>
    <cellStyle name="Hipervínculo" xfId="123" builtinId="8" hidden="1"/>
    <cellStyle name="Hipervínculo" xfId="125" builtinId="8" hidden="1"/>
    <cellStyle name="Hipervínculo" xfId="127" builtinId="8" hidden="1"/>
    <cellStyle name="Hipervínculo" xfId="129" builtinId="8" hidden="1"/>
    <cellStyle name="Hipervínculo" xfId="131" builtinId="8" hidden="1"/>
    <cellStyle name="Hipervínculo" xfId="133" builtinId="8" hidden="1"/>
    <cellStyle name="Hipervínculo" xfId="135" builtinId="8" hidden="1"/>
    <cellStyle name="Hipervínculo" xfId="137" builtinId="8" hidden="1"/>
    <cellStyle name="Hipervínculo" xfId="139" builtinId="8" hidden="1"/>
    <cellStyle name="Hipervínculo" xfId="141" builtinId="8" hidden="1"/>
    <cellStyle name="Hipervínculo" xfId="143" builtinId="8" hidden="1"/>
    <cellStyle name="Hipervínculo" xfId="145" builtinId="8" hidden="1"/>
    <cellStyle name="Hipervínculo" xfId="148" builtinId="8" hidden="1"/>
    <cellStyle name="Hipervínculo" xfId="150" builtinId="8" hidden="1"/>
    <cellStyle name="Hipervínculo" xfId="152" builtinId="8" hidden="1"/>
    <cellStyle name="Hipervínculo" xfId="154" builtinId="8" hidden="1"/>
    <cellStyle name="Hipervínculo" xfId="155" builtinId="8" hidden="1"/>
    <cellStyle name="Hipervínculo" xfId="157" builtinId="8" hidden="1"/>
    <cellStyle name="Hipervínculo" xfId="159" builtinId="8" hidden="1"/>
    <cellStyle name="Hipervínculo" xfId="161" builtinId="8" hidden="1"/>
    <cellStyle name="Hipervínculo" xfId="163" builtinId="8" hidden="1"/>
    <cellStyle name="Hipervínculo" xfId="165" builtinId="8" hidden="1"/>
    <cellStyle name="Hipervínculo" xfId="167" builtinId="8" hidden="1"/>
    <cellStyle name="Hipervínculo" xfId="169" builtinId="8" hidden="1"/>
    <cellStyle name="Hipervínculo" xfId="171" builtinId="8" hidden="1"/>
    <cellStyle name="Hipervínculo" xfId="173" builtinId="8" hidden="1"/>
    <cellStyle name="Hipervínculo" xfId="175" builtinId="8" hidden="1"/>
    <cellStyle name="Hipervínculo" xfId="177" builtinId="8" hidden="1"/>
    <cellStyle name="Hipervínculo" xfId="179" builtinId="8" hidden="1"/>
    <cellStyle name="Hipervínculo" xfId="181" builtinId="8" hidden="1"/>
    <cellStyle name="Hipervínculo" xfId="183" builtinId="8" hidden="1"/>
    <cellStyle name="Hipervínculo" xfId="185" builtinId="8" hidden="1"/>
    <cellStyle name="Hipervínculo" xfId="187" builtinId="8" hidden="1"/>
    <cellStyle name="Hipervínculo" xfId="189" builtinId="8" hidden="1"/>
    <cellStyle name="Hipervínculo" xfId="191" builtinId="8" hidden="1"/>
    <cellStyle name="Hipervínculo" xfId="193" builtinId="8" hidden="1"/>
    <cellStyle name="Hipervínculo" xfId="195" builtinId="8" hidden="1"/>
    <cellStyle name="Hipervínculo" xfId="197" builtinId="8" hidden="1"/>
    <cellStyle name="Hipervínculo" xfId="199" builtinId="8" hidden="1"/>
    <cellStyle name="Hipervínculo" xfId="202" builtinId="8" hidden="1"/>
    <cellStyle name="Hipervínculo" xfId="204" builtinId="8" hidden="1"/>
    <cellStyle name="Hipervínculo" xfId="206" builtinId="8" hidden="1"/>
    <cellStyle name="Hipervínculo" xfId="208" builtinId="8" hidden="1"/>
    <cellStyle name="Hipervínculo" xfId="209" builtinId="8" hidden="1"/>
    <cellStyle name="Hipervínculo" xfId="211" builtinId="8" hidden="1"/>
    <cellStyle name="Hipervínculo" xfId="213" builtinId="8" hidden="1"/>
    <cellStyle name="Hipervínculo" xfId="215" builtinId="8" hidden="1"/>
    <cellStyle name="Hipervínculo" xfId="217" builtinId="8" hidden="1"/>
    <cellStyle name="Hipervínculo" xfId="219" builtinId="8" hidden="1"/>
    <cellStyle name="Hipervínculo" xfId="221" builtinId="8" hidden="1"/>
    <cellStyle name="Hipervínculo" xfId="223" builtinId="8" hidden="1"/>
    <cellStyle name="Hipervínculo" xfId="225" builtinId="8" hidden="1"/>
    <cellStyle name="Hipervínculo" xfId="227" builtinId="8" hidden="1"/>
    <cellStyle name="Hipervínculo" xfId="229" builtinId="8" hidden="1"/>
    <cellStyle name="Hipervínculo" xfId="231" builtinId="8" hidden="1"/>
    <cellStyle name="Hipervínculo" xfId="233" builtinId="8" hidden="1"/>
    <cellStyle name="Hipervínculo" xfId="235" builtinId="8" hidden="1"/>
    <cellStyle name="Hipervínculo" xfId="237" builtinId="8" hidden="1"/>
    <cellStyle name="Hipervínculo" xfId="239" builtinId="8" hidden="1"/>
    <cellStyle name="Hipervínculo" xfId="241" builtinId="8" hidden="1"/>
    <cellStyle name="Hipervínculo" xfId="243" builtinId="8" hidden="1"/>
    <cellStyle name="Hipervínculo" xfId="245" builtinId="8" hidden="1"/>
    <cellStyle name="Hipervínculo" xfId="247" builtinId="8" hidden="1"/>
    <cellStyle name="Hipervínculo" xfId="249" builtinId="8" hidden="1"/>
    <cellStyle name="Hipervínculo" xfId="251" builtinId="8" hidden="1"/>
    <cellStyle name="Hipervínculo" xfId="253" builtinId="8" hidden="1"/>
    <cellStyle name="Hipervínculo" xfId="256" builtinId="8" hidden="1"/>
    <cellStyle name="Hipervínculo" xfId="258" builtinId="8" hidden="1"/>
    <cellStyle name="Hipervínculo" xfId="260" builtinId="8" hidden="1"/>
    <cellStyle name="Hipervínculo" xfId="262" builtinId="8" hidden="1"/>
    <cellStyle name="Hipervínculo" xfId="263" builtinId="8" hidden="1"/>
    <cellStyle name="Hipervínculo" xfId="265" builtinId="8" hidden="1"/>
    <cellStyle name="Hipervínculo" xfId="267" builtinId="8" hidden="1"/>
    <cellStyle name="Hipervínculo" xfId="269" builtinId="8" hidden="1"/>
    <cellStyle name="Hipervínculo" xfId="271" builtinId="8" hidden="1"/>
    <cellStyle name="Hipervínculo" xfId="273" builtinId="8" hidden="1"/>
    <cellStyle name="Hipervínculo" xfId="275" builtinId="8" hidden="1"/>
    <cellStyle name="Hipervínculo" xfId="277" builtinId="8" hidden="1"/>
    <cellStyle name="Hipervínculo" xfId="280" builtinId="8"/>
    <cellStyle name="Hipervínculo visitado" xfId="9" builtinId="9" hidden="1"/>
    <cellStyle name="Hipervínculo visitado" xfId="11" builtinId="9" hidden="1"/>
    <cellStyle name="Hipervínculo visitado" xfId="13" builtinId="9" hidden="1"/>
    <cellStyle name="Hipervínculo visitado" xfId="15" builtinId="9" hidden="1"/>
    <cellStyle name="Hipervínculo visitado" xfId="17" builtinId="9" hidden="1"/>
    <cellStyle name="Hipervínculo visitado" xfId="19" builtinId="9" hidden="1"/>
    <cellStyle name="Hipervínculo visitado" xfId="21" builtinId="9" hidden="1"/>
    <cellStyle name="Hipervínculo visitado" xfId="23" builtinId="9" hidden="1"/>
    <cellStyle name="Hipervínculo visitado" xfId="25" builtinId="9" hidden="1"/>
    <cellStyle name="Hipervínculo visitado" xfId="27"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Hipervínculo visitado" xfId="40" builtinId="9" hidden="1"/>
    <cellStyle name="Hipervínculo visitado" xfId="42" builtinId="9" hidden="1"/>
    <cellStyle name="Hipervínculo visitado" xfId="44" builtinId="9" hidden="1"/>
    <cellStyle name="Hipervínculo visitado" xfId="38"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5" builtinId="9" hidden="1"/>
    <cellStyle name="Hipervínculo visitado" xfId="97" builtinId="9" hidden="1"/>
    <cellStyle name="Hipervínculo visitado" xfId="99" builtinId="9" hidden="1"/>
    <cellStyle name="Hipervínculo visitado" xfId="93"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2" builtinId="9" hidden="1"/>
    <cellStyle name="Hipervínculo visitado" xfId="124" builtinId="9" hidden="1"/>
    <cellStyle name="Hipervínculo visitado" xfId="126" builtinId="9" hidden="1"/>
    <cellStyle name="Hipervínculo visitado" xfId="128" builtinId="9" hidden="1"/>
    <cellStyle name="Hipervínculo visitado" xfId="130" builtinId="9" hidden="1"/>
    <cellStyle name="Hipervínculo visitado" xfId="132" builtinId="9" hidden="1"/>
    <cellStyle name="Hipervínculo visitado" xfId="134" builtinId="9" hidden="1"/>
    <cellStyle name="Hipervínculo visitado" xfId="136" builtinId="9" hidden="1"/>
    <cellStyle name="Hipervínculo visitado" xfId="138" builtinId="9" hidden="1"/>
    <cellStyle name="Hipervínculo visitado" xfId="140" builtinId="9" hidden="1"/>
    <cellStyle name="Hipervínculo visitado" xfId="142" builtinId="9" hidden="1"/>
    <cellStyle name="Hipervínculo visitado" xfId="144" builtinId="9" hidden="1"/>
    <cellStyle name="Hipervínculo visitado" xfId="146" builtinId="9" hidden="1"/>
    <cellStyle name="Hipervínculo visitado" xfId="149" builtinId="9" hidden="1"/>
    <cellStyle name="Hipervínculo visitado" xfId="151" builtinId="9" hidden="1"/>
    <cellStyle name="Hipervínculo visitado" xfId="153" builtinId="9" hidden="1"/>
    <cellStyle name="Hipervínculo visitado" xfId="147" builtinId="9" hidden="1"/>
    <cellStyle name="Hipervínculo visitado" xfId="156" builtinId="9" hidden="1"/>
    <cellStyle name="Hipervínculo visitado" xfId="158" builtinId="9" hidden="1"/>
    <cellStyle name="Hipervínculo visitado" xfId="160" builtinId="9" hidden="1"/>
    <cellStyle name="Hipervínculo visitado" xfId="162" builtinId="9" hidden="1"/>
    <cellStyle name="Hipervínculo visitado" xfId="164" builtinId="9" hidden="1"/>
    <cellStyle name="Hipervínculo visitado" xfId="166" builtinId="9" hidden="1"/>
    <cellStyle name="Hipervínculo visitado" xfId="168" builtinId="9" hidden="1"/>
    <cellStyle name="Hipervínculo visitado" xfId="170" builtinId="9" hidden="1"/>
    <cellStyle name="Hipervínculo visitado" xfId="172" builtinId="9" hidden="1"/>
    <cellStyle name="Hipervínculo visitado" xfId="174" builtinId="9" hidden="1"/>
    <cellStyle name="Hipervínculo visitado" xfId="176" builtinId="9" hidden="1"/>
    <cellStyle name="Hipervínculo visitado" xfId="178" builtinId="9" hidden="1"/>
    <cellStyle name="Hipervínculo visitado" xfId="180" builtinId="9" hidden="1"/>
    <cellStyle name="Hipervínculo visitado" xfId="182" builtinId="9" hidden="1"/>
    <cellStyle name="Hipervínculo visitado" xfId="184" builtinId="9" hidden="1"/>
    <cellStyle name="Hipervínculo visitado" xfId="186" builtinId="9" hidden="1"/>
    <cellStyle name="Hipervínculo visitado" xfId="188" builtinId="9" hidden="1"/>
    <cellStyle name="Hipervínculo visitado" xfId="190" builtinId="9" hidden="1"/>
    <cellStyle name="Hipervínculo visitado" xfId="192" builtinId="9" hidden="1"/>
    <cellStyle name="Hipervínculo visitado" xfId="194" builtinId="9" hidden="1"/>
    <cellStyle name="Hipervínculo visitado" xfId="196" builtinId="9" hidden="1"/>
    <cellStyle name="Hipervínculo visitado" xfId="198" builtinId="9" hidden="1"/>
    <cellStyle name="Hipervínculo visitado" xfId="200" builtinId="9" hidden="1"/>
    <cellStyle name="Hipervínculo visitado" xfId="203" builtinId="9" hidden="1"/>
    <cellStyle name="Hipervínculo visitado" xfId="205" builtinId="9" hidden="1"/>
    <cellStyle name="Hipervínculo visitado" xfId="207" builtinId="9" hidden="1"/>
    <cellStyle name="Hipervínculo visitado" xfId="201" builtinId="9" hidden="1"/>
    <cellStyle name="Hipervínculo visitado" xfId="210" builtinId="9" hidden="1"/>
    <cellStyle name="Hipervínculo visitado" xfId="212" builtinId="9" hidden="1"/>
    <cellStyle name="Hipervínculo visitado" xfId="214" builtinId="9" hidden="1"/>
    <cellStyle name="Hipervínculo visitado" xfId="216" builtinId="9" hidden="1"/>
    <cellStyle name="Hipervínculo visitado" xfId="218" builtinId="9" hidden="1"/>
    <cellStyle name="Hipervínculo visitado" xfId="220" builtinId="9" hidden="1"/>
    <cellStyle name="Hipervínculo visitado" xfId="222" builtinId="9" hidden="1"/>
    <cellStyle name="Hipervínculo visitado" xfId="224" builtinId="9" hidden="1"/>
    <cellStyle name="Hipervínculo visitado" xfId="226" builtinId="9" hidden="1"/>
    <cellStyle name="Hipervínculo visitado" xfId="228" builtinId="9" hidden="1"/>
    <cellStyle name="Hipervínculo visitado" xfId="230" builtinId="9" hidden="1"/>
    <cellStyle name="Hipervínculo visitado" xfId="232" builtinId="9" hidden="1"/>
    <cellStyle name="Hipervínculo visitado" xfId="234" builtinId="9" hidden="1"/>
    <cellStyle name="Hipervínculo visitado" xfId="236" builtinId="9" hidden="1"/>
    <cellStyle name="Hipervínculo visitado" xfId="238" builtinId="9" hidden="1"/>
    <cellStyle name="Hipervínculo visitado" xfId="240" builtinId="9" hidden="1"/>
    <cellStyle name="Hipervínculo visitado" xfId="242" builtinId="9" hidden="1"/>
    <cellStyle name="Hipervínculo visitado" xfId="244" builtinId="9" hidden="1"/>
    <cellStyle name="Hipervínculo visitado" xfId="246" builtinId="9" hidden="1"/>
    <cellStyle name="Hipervínculo visitado" xfId="248" builtinId="9" hidden="1"/>
    <cellStyle name="Hipervínculo visitado" xfId="250" builtinId="9" hidden="1"/>
    <cellStyle name="Hipervínculo visitado" xfId="252" builtinId="9" hidden="1"/>
    <cellStyle name="Hipervínculo visitado" xfId="254" builtinId="9" hidden="1"/>
    <cellStyle name="Hipervínculo visitado" xfId="257" builtinId="9" hidden="1"/>
    <cellStyle name="Hipervínculo visitado" xfId="259" builtinId="9" hidden="1"/>
    <cellStyle name="Hipervínculo visitado" xfId="261" builtinId="9" hidden="1"/>
    <cellStyle name="Hipervínculo visitado" xfId="255" builtinId="9" hidden="1"/>
    <cellStyle name="Hipervínculo visitado" xfId="264" builtinId="9" hidden="1"/>
    <cellStyle name="Hipervínculo visitado" xfId="266" builtinId="9" hidden="1"/>
    <cellStyle name="Hipervínculo visitado" xfId="268" builtinId="9" hidden="1"/>
    <cellStyle name="Hipervínculo visitado" xfId="270" builtinId="9" hidden="1"/>
    <cellStyle name="Hipervínculo visitado" xfId="272" builtinId="9" hidden="1"/>
    <cellStyle name="Hipervínculo visitado" xfId="274" builtinId="9" hidden="1"/>
    <cellStyle name="Hipervínculo visitado" xfId="276" builtinId="9" hidden="1"/>
    <cellStyle name="Hipervínculo visitado" xfId="278" builtinId="9" hidden="1"/>
    <cellStyle name="Millares" xfId="279" builtinId="3"/>
    <cellStyle name="Millares 2" xfId="6"/>
    <cellStyle name="Millares 3" xfId="4"/>
    <cellStyle name="Moneda" xfId="281" builtinId="4"/>
    <cellStyle name="Moneda 2" xfId="7"/>
    <cellStyle name="Moneda 3" xfId="5"/>
    <cellStyle name="Moneda 4" xfId="62"/>
    <cellStyle name="Normal" xfId="0" builtinId="0"/>
    <cellStyle name="Normal 2" xfId="1"/>
    <cellStyle name="Porcentaje" xfId="3" builtinId="5"/>
  </cellStyles>
  <dxfs count="0"/>
  <tableStyles count="1" defaultTableStyle="TableStyleMedium2" defaultPivotStyle="PivotStyleLight16">
    <tableStyle name="MySqlDefault" pivot="0" table="0" count="0"/>
  </tableStyles>
  <colors>
    <mruColors>
      <color rgb="FFE1F4FF"/>
      <color rgb="FFCCFF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06/relationships/vbaProject" Target="vbaProject.bin"/><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57150</xdr:colOff>
          <xdr:row>58</xdr:row>
          <xdr:rowOff>0</xdr:rowOff>
        </xdr:from>
        <xdr:to>
          <xdr:col>3</xdr:col>
          <xdr:colOff>1285875</xdr:colOff>
          <xdr:row>59</xdr:row>
          <xdr:rowOff>57150</xdr:rowOff>
        </xdr:to>
        <xdr:sp macro="" textlink="">
          <xdr:nvSpPr>
            <xdr:cNvPr id="1031" name="Button 7" hidden="1">
              <a:extLst>
                <a:ext uri="{63B3BB69-23CF-44E3-9099-C40C66FF867C}">
                  <a14:compatExt spid="_x0000_s103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1A1818"/>
                  </a:solidFill>
                  <a:latin typeface="Arial"/>
                  <a:cs typeface="Arial"/>
                </a:rPr>
                <a:t>Agregar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95250</xdr:colOff>
          <xdr:row>58</xdr:row>
          <xdr:rowOff>0</xdr:rowOff>
        </xdr:from>
        <xdr:to>
          <xdr:col>5</xdr:col>
          <xdr:colOff>142875</xdr:colOff>
          <xdr:row>59</xdr:row>
          <xdr:rowOff>57150</xdr:rowOff>
        </xdr:to>
        <xdr:sp macro="" textlink="">
          <xdr:nvSpPr>
            <xdr:cNvPr id="1032" name="Button 8" hidden="1">
              <a:extLst>
                <a:ext uri="{63B3BB69-23CF-44E3-9099-C40C66FF867C}">
                  <a14:compatExt spid="_x0000_s103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1A1818"/>
                  </a:solidFill>
                  <a:latin typeface="Arial"/>
                  <a:cs typeface="Arial"/>
                </a:rPr>
                <a:t>Eliminar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533400</xdr:colOff>
          <xdr:row>23</xdr:row>
          <xdr:rowOff>19050</xdr:rowOff>
        </xdr:from>
        <xdr:to>
          <xdr:col>4</xdr:col>
          <xdr:colOff>742950</xdr:colOff>
          <xdr:row>23</xdr:row>
          <xdr:rowOff>295275</xdr:rowOff>
        </xdr:to>
        <xdr:sp macro="" textlink="">
          <xdr:nvSpPr>
            <xdr:cNvPr id="1034" name="Button 10" hidden="1">
              <a:extLst>
                <a:ext uri="{63B3BB69-23CF-44E3-9099-C40C66FF867C}">
                  <a14:compatExt spid="_x0000_s103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1A1818"/>
                  </a:solidFill>
                  <a:latin typeface="Arial"/>
                  <a:cs typeface="Arial"/>
                </a:rPr>
                <a:t>Eliminar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314325</xdr:colOff>
          <xdr:row>32</xdr:row>
          <xdr:rowOff>19050</xdr:rowOff>
        </xdr:from>
        <xdr:to>
          <xdr:col>6</xdr:col>
          <xdr:colOff>704850</xdr:colOff>
          <xdr:row>32</xdr:row>
          <xdr:rowOff>295275</xdr:rowOff>
        </xdr:to>
        <xdr:sp macro="" textlink="">
          <xdr:nvSpPr>
            <xdr:cNvPr id="1039" name="Button 15" hidden="1">
              <a:extLst>
                <a:ext uri="{63B3BB69-23CF-44E3-9099-C40C66FF867C}">
                  <a14:compatExt spid="_x0000_s103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1A1818"/>
                  </a:solidFill>
                  <a:latin typeface="Arial"/>
                  <a:cs typeface="Arial"/>
                </a:rPr>
                <a:t>Generar CSV</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228600</xdr:colOff>
          <xdr:row>23</xdr:row>
          <xdr:rowOff>28575</xdr:rowOff>
        </xdr:from>
        <xdr:to>
          <xdr:col>3</xdr:col>
          <xdr:colOff>438150</xdr:colOff>
          <xdr:row>23</xdr:row>
          <xdr:rowOff>304800</xdr:rowOff>
        </xdr:to>
        <xdr:sp macro="" textlink="">
          <xdr:nvSpPr>
            <xdr:cNvPr id="1040" name="Button 16" hidden="1">
              <a:extLst>
                <a:ext uri="{63B3BB69-23CF-44E3-9099-C40C66FF867C}">
                  <a14:compatExt spid="_x0000_s104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1A1818"/>
                  </a:solidFill>
                  <a:latin typeface="Arial"/>
                  <a:cs typeface="Arial"/>
                </a:rPr>
                <a:t>Agregar filas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ta.londono/Documents/COLOMBIA%20COMPARA%20EFICIENTE/SUBDIRECCION%20NEGOCIOS/ACUERDOS%20MARCO/ADMIN%20AMP/PLATAFORMA%20CCE/COUPA/CONFIGURACION%20CATALOGO/SOAT/Solicitud%20de%20Cotiza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Estudios Previos"/>
      <sheetName val="Relación del Parque Automotor"/>
      <sheetName val="Copia Tarjetas de Propiedad"/>
      <sheetName val="Formato Cotización"/>
      <sheetName val="Listas"/>
      <sheetName val="Solicitud de Cotización"/>
    </sheetNames>
    <sheetDataSet>
      <sheetData sheetId="0" refreshError="1"/>
      <sheetData sheetId="1" refreshError="1"/>
      <sheetData sheetId="2" refreshError="1"/>
      <sheetData sheetId="3" refreshError="1"/>
      <sheetData sheetId="4" refreshError="1"/>
      <sheetData sheetId="5">
        <row r="2">
          <cell r="B2" t="str">
            <v>DIPLOMÁTICO</v>
          </cell>
        </row>
      </sheetData>
      <sheetData sheetId="6" refreshError="1"/>
    </sheetDataSet>
  </externalBook>
</externalLink>
</file>

<file path=xl/theme/theme1.xml><?xml version="1.0" encoding="utf-8"?>
<a:theme xmlns:a="http://schemas.openxmlformats.org/drawingml/2006/main" name="cce">
  <a:themeElements>
    <a:clrScheme name="Personalizado 2">
      <a:dk1>
        <a:srgbClr val="1A1818"/>
      </a:dk1>
      <a:lt1>
        <a:srgbClr val="FFFFFF"/>
      </a:lt1>
      <a:dk2>
        <a:srgbClr val="1A1818"/>
      </a:dk2>
      <a:lt2>
        <a:srgbClr val="4E4D4D"/>
      </a:lt2>
      <a:accent1>
        <a:srgbClr val="1A1818"/>
      </a:accent1>
      <a:accent2>
        <a:srgbClr val="4E4D4D"/>
      </a:accent2>
      <a:accent3>
        <a:srgbClr val="CDCCCC"/>
      </a:accent3>
      <a:accent4>
        <a:srgbClr val="7AC143"/>
      </a:accent4>
      <a:accent5>
        <a:srgbClr val="006325"/>
      </a:accent5>
      <a:accent6>
        <a:srgbClr val="A30134"/>
      </a:accent6>
      <a:hlink>
        <a:srgbClr val="0078AE"/>
      </a:hlink>
      <a:folHlink>
        <a:srgbClr val="652D89"/>
      </a:folHlink>
    </a:clrScheme>
    <a:fontScheme name="Fuentes CC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1.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2.vml"/><Relationship Id="rId9"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G67"/>
  <sheetViews>
    <sheetView zoomScaleNormal="100" workbookViewId="0">
      <selection activeCell="B18" sqref="B18:B67"/>
    </sheetView>
  </sheetViews>
  <sheetFormatPr baseColWidth="10" defaultRowHeight="14.25"/>
  <cols>
    <col min="3" max="3" width="45" bestFit="1" customWidth="1"/>
    <col min="6" max="6" width="65.75" bestFit="1" customWidth="1"/>
    <col min="7" max="7" width="39" customWidth="1"/>
  </cols>
  <sheetData>
    <row r="1" spans="3:7" ht="28.5">
      <c r="C1" s="36" t="s">
        <v>76</v>
      </c>
      <c r="D1" s="39" t="s">
        <v>75</v>
      </c>
      <c r="E1" s="39" t="s">
        <v>74</v>
      </c>
      <c r="F1" s="36" t="s">
        <v>17</v>
      </c>
    </row>
    <row r="2" spans="3:7">
      <c r="C2" s="37" t="s">
        <v>73</v>
      </c>
      <c r="D2" s="36">
        <v>4510</v>
      </c>
      <c r="E2" s="36">
        <v>4344</v>
      </c>
      <c r="F2" s="38" t="s">
        <v>72</v>
      </c>
    </row>
    <row r="3" spans="3:7" ht="14.25" customHeight="1">
      <c r="C3" s="37" t="s">
        <v>71</v>
      </c>
      <c r="D3" s="36">
        <v>5000</v>
      </c>
      <c r="E3" s="36">
        <v>5500</v>
      </c>
      <c r="F3" s="38" t="s">
        <v>69</v>
      </c>
    </row>
    <row r="4" spans="3:7" ht="14.25" customHeight="1">
      <c r="C4" s="37" t="s">
        <v>70</v>
      </c>
      <c r="D4" s="36">
        <v>3750</v>
      </c>
      <c r="E4" s="36">
        <v>3950</v>
      </c>
      <c r="F4" s="36" t="s">
        <v>69</v>
      </c>
    </row>
    <row r="5" spans="3:7" ht="14.25" customHeight="1">
      <c r="C5" s="37" t="s">
        <v>68</v>
      </c>
      <c r="D5" s="36">
        <v>4500</v>
      </c>
      <c r="E5" s="36">
        <v>4700</v>
      </c>
      <c r="F5" s="36" t="s">
        <v>66</v>
      </c>
    </row>
    <row r="6" spans="3:7" ht="14.25" customHeight="1">
      <c r="C6" s="37" t="s">
        <v>67</v>
      </c>
      <c r="D6" s="36">
        <v>2800</v>
      </c>
      <c r="E6" s="36">
        <v>3500</v>
      </c>
      <c r="F6" s="36" t="s">
        <v>66</v>
      </c>
    </row>
    <row r="8" spans="3:7">
      <c r="C8" s="68" t="s">
        <v>65</v>
      </c>
      <c r="D8" s="68"/>
      <c r="E8" s="68"/>
      <c r="F8" s="68"/>
      <c r="G8" s="68"/>
    </row>
    <row r="9" spans="3:7">
      <c r="C9" s="35" t="s">
        <v>64</v>
      </c>
      <c r="D9" s="35" t="s">
        <v>63</v>
      </c>
      <c r="E9" s="35" t="s">
        <v>62</v>
      </c>
      <c r="F9" s="35" t="s">
        <v>61</v>
      </c>
      <c r="G9" s="35" t="s">
        <v>60</v>
      </c>
    </row>
    <row r="10" spans="3:7">
      <c r="C10" s="35" t="s">
        <v>59</v>
      </c>
      <c r="D10" s="35" t="s">
        <v>58</v>
      </c>
      <c r="E10" s="35" t="s">
        <v>57</v>
      </c>
      <c r="F10" s="35" t="s">
        <v>56</v>
      </c>
      <c r="G10" s="35" t="s">
        <v>55</v>
      </c>
    </row>
    <row r="11" spans="3:7">
      <c r="C11" s="35" t="s">
        <v>54</v>
      </c>
      <c r="D11" s="35" t="s">
        <v>53</v>
      </c>
      <c r="E11" s="35" t="s">
        <v>52</v>
      </c>
      <c r="F11" s="35"/>
      <c r="G11" s="35" t="s">
        <v>51</v>
      </c>
    </row>
    <row r="12" spans="3:7">
      <c r="C12" s="35" t="s">
        <v>50</v>
      </c>
      <c r="D12" s="35" t="s">
        <v>49</v>
      </c>
      <c r="E12" s="35" t="s">
        <v>48</v>
      </c>
      <c r="F12" s="35"/>
      <c r="G12" s="35" t="s">
        <v>47</v>
      </c>
    </row>
    <row r="13" spans="3:7">
      <c r="C13" s="35" t="s">
        <v>46</v>
      </c>
      <c r="D13" s="35" t="s">
        <v>45</v>
      </c>
      <c r="E13" s="35"/>
      <c r="F13" s="35"/>
      <c r="G13" s="35" t="s">
        <v>44</v>
      </c>
    </row>
    <row r="14" spans="3:7">
      <c r="C14" s="35" t="s">
        <v>43</v>
      </c>
      <c r="D14" s="35"/>
      <c r="E14" s="35"/>
      <c r="F14" s="35"/>
      <c r="G14" s="35"/>
    </row>
    <row r="15" spans="3:7">
      <c r="C15" s="34"/>
      <c r="D15" s="34"/>
      <c r="E15" s="34"/>
      <c r="F15" s="34"/>
      <c r="G15" s="34"/>
    </row>
    <row r="17" spans="1:7" ht="15" thickBot="1">
      <c r="B17" t="s">
        <v>84</v>
      </c>
      <c r="C17" t="s">
        <v>85</v>
      </c>
      <c r="D17" t="s">
        <v>77</v>
      </c>
      <c r="E17" t="s">
        <v>78</v>
      </c>
      <c r="F17" t="s">
        <v>96</v>
      </c>
    </row>
    <row r="18" spans="1:7" ht="15" customHeight="1" thickBot="1">
      <c r="A18" t="str">
        <f>B18&amp;C18</f>
        <v xml:space="preserve"> lote 1 Norte de Santander, Arauca, Meta, Soacha, Neiva e Ibagué.Manuales de lectura y escritura para estudiantes - primero de Primaria</v>
      </c>
      <c r="B18" s="13" t="s">
        <v>86</v>
      </c>
      <c r="C18" s="40" t="s">
        <v>32</v>
      </c>
      <c r="D18" s="41">
        <v>4510</v>
      </c>
      <c r="E18" s="42" t="s">
        <v>79</v>
      </c>
      <c r="F18" t="str">
        <f>"Lote 1 - "&amp;C18</f>
        <v>Lote 1 - Manuales de lectura y escritura para estudiantes - primero de Primaria</v>
      </c>
      <c r="G18" s="13" t="s">
        <v>86</v>
      </c>
    </row>
    <row r="19" spans="1:7" ht="15" customHeight="1" thickBot="1">
      <c r="A19" t="str">
        <f t="shared" ref="A19:A67" si="0">B19&amp;C19</f>
        <v xml:space="preserve"> lote 1 Norte de Santander, Arauca, Meta, Soacha, Neiva e Ibagué.Guías para docentes - primero de primaria</v>
      </c>
      <c r="B19" s="13" t="s">
        <v>86</v>
      </c>
      <c r="C19" s="40" t="s">
        <v>33</v>
      </c>
      <c r="D19" s="41">
        <v>4344</v>
      </c>
      <c r="E19" s="42" t="s">
        <v>79</v>
      </c>
      <c r="F19" t="str">
        <f t="shared" ref="F19:F27" si="1">"Lote 1 - "&amp;C19</f>
        <v>Lote 1 - Guías para docentes - primero de primaria</v>
      </c>
      <c r="G19" s="13" t="s">
        <v>87</v>
      </c>
    </row>
    <row r="20" spans="1:7" ht="15" customHeight="1" thickBot="1">
      <c r="A20" t="str">
        <f t="shared" si="0"/>
        <v xml:space="preserve"> lote 1 Norte de Santander, Arauca, Meta, Soacha, Neiva e Ibagué.Manuales de lectura y escritura para estudiantes - segundo de primaria</v>
      </c>
      <c r="B20" s="13" t="s">
        <v>86</v>
      </c>
      <c r="C20" s="40" t="s">
        <v>34</v>
      </c>
      <c r="D20" s="41">
        <v>5000</v>
      </c>
      <c r="E20" s="42" t="s">
        <v>79</v>
      </c>
      <c r="F20" t="str">
        <f t="shared" si="1"/>
        <v>Lote 1 - Manuales de lectura y escritura para estudiantes - segundo de primaria</v>
      </c>
      <c r="G20" s="13" t="s">
        <v>88</v>
      </c>
    </row>
    <row r="21" spans="1:7" ht="15" customHeight="1" thickBot="1">
      <c r="A21" t="str">
        <f t="shared" si="0"/>
        <v xml:space="preserve"> lote 1 Norte de Santander, Arauca, Meta, Soacha, Neiva e Ibagué.Guías para docentes - segundo de primaria</v>
      </c>
      <c r="B21" s="13" t="s">
        <v>86</v>
      </c>
      <c r="C21" s="40" t="s">
        <v>35</v>
      </c>
      <c r="D21" s="41">
        <v>5500</v>
      </c>
      <c r="E21" s="42" t="s">
        <v>79</v>
      </c>
      <c r="F21" t="str">
        <f t="shared" si="1"/>
        <v>Lote 1 - Guías para docentes - segundo de primaria</v>
      </c>
      <c r="G21" s="13" t="s">
        <v>89</v>
      </c>
    </row>
    <row r="22" spans="1:7" ht="15" customHeight="1" thickBot="1">
      <c r="A22" t="str">
        <f t="shared" si="0"/>
        <v xml:space="preserve"> lote 1 Norte de Santander, Arauca, Meta, Soacha, Neiva e Ibagué.Manuales de lectura y escritura para estudiantes - tercero de primaria</v>
      </c>
      <c r="B22" s="13" t="s">
        <v>86</v>
      </c>
      <c r="C22" s="40" t="s">
        <v>36</v>
      </c>
      <c r="D22" s="41">
        <v>3750</v>
      </c>
      <c r="E22" s="42" t="s">
        <v>79</v>
      </c>
      <c r="F22" t="str">
        <f t="shared" si="1"/>
        <v>Lote 1 - Manuales de lectura y escritura para estudiantes - tercero de primaria</v>
      </c>
      <c r="G22" s="13" t="s">
        <v>90</v>
      </c>
    </row>
    <row r="23" spans="1:7" ht="15" customHeight="1" thickBot="1">
      <c r="A23" t="str">
        <f t="shared" si="0"/>
        <v xml:space="preserve"> lote 1 Norte de Santander, Arauca, Meta, Soacha, Neiva e Ibagué.Guías para docentes - tercero de primaria</v>
      </c>
      <c r="B23" s="13" t="s">
        <v>86</v>
      </c>
      <c r="C23" s="40" t="s">
        <v>37</v>
      </c>
      <c r="D23" s="41">
        <v>3950</v>
      </c>
      <c r="E23" s="42" t="s">
        <v>79</v>
      </c>
      <c r="F23" t="str">
        <f t="shared" si="1"/>
        <v>Lote 1 - Guías para docentes - tercero de primaria</v>
      </c>
    </row>
    <row r="24" spans="1:7" ht="15" customHeight="1" thickBot="1">
      <c r="A24" t="str">
        <f t="shared" si="0"/>
        <v xml:space="preserve"> lote 1 Norte de Santander, Arauca, Meta, Soacha, Neiva e Ibagué.Manuales de lectura y escritura para estudiantes - cuarto de primaria</v>
      </c>
      <c r="B24" s="13" t="s">
        <v>86</v>
      </c>
      <c r="C24" s="40" t="s">
        <v>38</v>
      </c>
      <c r="D24" s="41">
        <v>4500</v>
      </c>
      <c r="E24" s="42" t="s">
        <v>79</v>
      </c>
      <c r="F24" t="str">
        <f t="shared" si="1"/>
        <v>Lote 1 - Manuales de lectura y escritura para estudiantes - cuarto de primaria</v>
      </c>
    </row>
    <row r="25" spans="1:7" ht="15" customHeight="1" thickBot="1">
      <c r="A25" t="str">
        <f t="shared" si="0"/>
        <v xml:space="preserve"> lote 1 Norte de Santander, Arauca, Meta, Soacha, Neiva e Ibagué.Guías para docentes - cuarto de primaria</v>
      </c>
      <c r="B25" s="13" t="s">
        <v>86</v>
      </c>
      <c r="C25" s="40" t="s">
        <v>39</v>
      </c>
      <c r="D25" s="41">
        <v>4700</v>
      </c>
      <c r="E25" s="42" t="s">
        <v>79</v>
      </c>
      <c r="F25" t="str">
        <f t="shared" si="1"/>
        <v>Lote 1 - Guías para docentes - cuarto de primaria</v>
      </c>
    </row>
    <row r="26" spans="1:7" ht="15" customHeight="1" thickBot="1">
      <c r="A26" t="str">
        <f t="shared" si="0"/>
        <v xml:space="preserve"> lote 1 Norte de Santander, Arauca, Meta, Soacha, Neiva e Ibagué.Manuales de lectura y escritura para estudiantes - quinto de primaria</v>
      </c>
      <c r="B26" s="13" t="s">
        <v>86</v>
      </c>
      <c r="C26" s="40" t="s">
        <v>40</v>
      </c>
      <c r="D26" s="41">
        <v>2800</v>
      </c>
      <c r="E26" s="42" t="s">
        <v>79</v>
      </c>
      <c r="F26" t="str">
        <f t="shared" si="1"/>
        <v>Lote 1 - Manuales de lectura y escritura para estudiantes - quinto de primaria</v>
      </c>
    </row>
    <row r="27" spans="1:7" ht="15" customHeight="1" thickBot="1">
      <c r="A27" t="str">
        <f t="shared" si="0"/>
        <v xml:space="preserve"> lote 1 Norte de Santander, Arauca, Meta, Soacha, Neiva e Ibagué.Guías para docentes - quinto de primaria</v>
      </c>
      <c r="B27" s="13" t="s">
        <v>86</v>
      </c>
      <c r="C27" s="40" t="s">
        <v>41</v>
      </c>
      <c r="D27" s="41">
        <v>3500</v>
      </c>
      <c r="E27" s="42" t="s">
        <v>79</v>
      </c>
      <c r="F27" t="str">
        <f t="shared" si="1"/>
        <v>Lote 1 - Guías para docentes - quinto de primaria</v>
      </c>
    </row>
    <row r="28" spans="1:7" ht="23.25" thickBot="1">
      <c r="A28" t="str">
        <f t="shared" si="0"/>
        <v xml:space="preserve"> lote 2 Valle, Cauca, Palmira, Cali, Manizales.Manuales de lectura y escritura para estudiantes - primero de Primaria</v>
      </c>
      <c r="B28" s="13" t="s">
        <v>87</v>
      </c>
      <c r="C28" s="40" t="s">
        <v>32</v>
      </c>
      <c r="D28" s="45">
        <f ca="1">+$D$18*G28</f>
        <v>7977.088640815683</v>
      </c>
      <c r="E28" s="43" t="s">
        <v>80</v>
      </c>
      <c r="F28" t="str">
        <f>"Lote 2 - "&amp;C28</f>
        <v>Lote 2 - Manuales de lectura y escritura para estudiantes - primero de Primaria</v>
      </c>
      <c r="G28" s="44">
        <f ca="1">+RAND()+1</f>
        <v>1.7687557961897302</v>
      </c>
    </row>
    <row r="29" spans="1:7" ht="23.25" thickBot="1">
      <c r="A29" t="str">
        <f t="shared" si="0"/>
        <v xml:space="preserve"> lote 2 Valle, Cauca, Palmira, Cali, Manizales.Guías para docentes - primero de primaria</v>
      </c>
      <c r="B29" s="13" t="s">
        <v>87</v>
      </c>
      <c r="C29" s="40" t="s">
        <v>33</v>
      </c>
      <c r="D29" s="45">
        <f ca="1">+$D$19*G29</f>
        <v>7415.2933914649593</v>
      </c>
      <c r="E29" s="43" t="s">
        <v>80</v>
      </c>
      <c r="F29" t="str">
        <f t="shared" ref="F29:F37" si="2">"Lote 2 - "&amp;C29</f>
        <v>Lote 2 - Guías para docentes - primero de primaria</v>
      </c>
      <c r="G29" s="44">
        <f t="shared" ref="G29:G67" ca="1" si="3">+RAND()+1</f>
        <v>1.7070196573353957</v>
      </c>
    </row>
    <row r="30" spans="1:7" ht="23.25" thickBot="1">
      <c r="A30" t="str">
        <f t="shared" si="0"/>
        <v xml:space="preserve"> lote 2 Valle, Cauca, Palmira, Cali, Manizales.Manuales de lectura y escritura para estudiantes - segundo de primaria</v>
      </c>
      <c r="B30" s="13" t="s">
        <v>87</v>
      </c>
      <c r="C30" s="40" t="s">
        <v>34</v>
      </c>
      <c r="D30" s="45">
        <f ca="1">+$D$20*G30</f>
        <v>6759.2281948988339</v>
      </c>
      <c r="E30" s="43" t="s">
        <v>80</v>
      </c>
      <c r="F30" t="str">
        <f t="shared" si="2"/>
        <v>Lote 2 - Manuales de lectura y escritura para estudiantes - segundo de primaria</v>
      </c>
      <c r="G30" s="44">
        <f t="shared" ca="1" si="3"/>
        <v>1.3518456389797668</v>
      </c>
    </row>
    <row r="31" spans="1:7" ht="23.25" thickBot="1">
      <c r="A31" t="str">
        <f t="shared" si="0"/>
        <v xml:space="preserve"> lote 2 Valle, Cauca, Palmira, Cali, Manizales.Guías para docentes - segundo de primaria</v>
      </c>
      <c r="B31" s="13" t="s">
        <v>87</v>
      </c>
      <c r="C31" s="40" t="s">
        <v>35</v>
      </c>
      <c r="D31" s="45">
        <f ca="1">+$D$21*G31</f>
        <v>8003.4433855784528</v>
      </c>
      <c r="E31" s="43" t="s">
        <v>80</v>
      </c>
      <c r="F31" t="str">
        <f t="shared" si="2"/>
        <v>Lote 2 - Guías para docentes - segundo de primaria</v>
      </c>
      <c r="G31" s="44">
        <f t="shared" ca="1" si="3"/>
        <v>1.4551715246506278</v>
      </c>
    </row>
    <row r="32" spans="1:7" ht="23.25" thickBot="1">
      <c r="A32" t="str">
        <f t="shared" si="0"/>
        <v xml:space="preserve"> lote 2 Valle, Cauca, Palmira, Cali, Manizales.Manuales de lectura y escritura para estudiantes - tercero de primaria</v>
      </c>
      <c r="B32" s="13" t="s">
        <v>87</v>
      </c>
      <c r="C32" s="40" t="s">
        <v>36</v>
      </c>
      <c r="D32" s="45">
        <f ca="1">+$D$22*G32</f>
        <v>5946.9731339068776</v>
      </c>
      <c r="E32" s="43" t="s">
        <v>80</v>
      </c>
      <c r="F32" t="str">
        <f t="shared" si="2"/>
        <v>Lote 2 - Manuales de lectura y escritura para estudiantes - tercero de primaria</v>
      </c>
      <c r="G32" s="44">
        <f t="shared" ca="1" si="3"/>
        <v>1.5858595023751674</v>
      </c>
    </row>
    <row r="33" spans="1:7" ht="23.25" thickBot="1">
      <c r="A33" t="str">
        <f t="shared" si="0"/>
        <v xml:space="preserve"> lote 2 Valle, Cauca, Palmira, Cali, Manizales.Guías para docentes - tercero de primaria</v>
      </c>
      <c r="B33" s="13" t="s">
        <v>87</v>
      </c>
      <c r="C33" s="40" t="s">
        <v>37</v>
      </c>
      <c r="D33" s="45">
        <f ca="1">+$D$23*G33</f>
        <v>7104.4343211290188</v>
      </c>
      <c r="E33" s="43" t="s">
        <v>80</v>
      </c>
      <c r="F33" t="str">
        <f t="shared" si="2"/>
        <v>Lote 2 - Guías para docentes - tercero de primaria</v>
      </c>
      <c r="G33" s="44">
        <f t="shared" ca="1" si="3"/>
        <v>1.7985909673744351</v>
      </c>
    </row>
    <row r="34" spans="1:7" ht="23.25" thickBot="1">
      <c r="A34" t="str">
        <f t="shared" si="0"/>
        <v xml:space="preserve"> lote 2 Valle, Cauca, Palmira, Cali, Manizales.Manuales de lectura y escritura para estudiantes - cuarto de primaria</v>
      </c>
      <c r="B34" s="13" t="s">
        <v>87</v>
      </c>
      <c r="C34" s="40" t="s">
        <v>38</v>
      </c>
      <c r="D34" s="45">
        <f ca="1">+$D$24*G34</f>
        <v>7293.4910611970463</v>
      </c>
      <c r="E34" s="43" t="s">
        <v>80</v>
      </c>
      <c r="F34" t="str">
        <f t="shared" si="2"/>
        <v>Lote 2 - Manuales de lectura y escritura para estudiantes - cuarto de primaria</v>
      </c>
      <c r="G34" s="44">
        <f t="shared" ca="1" si="3"/>
        <v>1.6207757913771215</v>
      </c>
    </row>
    <row r="35" spans="1:7" ht="23.25" thickBot="1">
      <c r="A35" t="str">
        <f t="shared" si="0"/>
        <v xml:space="preserve"> lote 2 Valle, Cauca, Palmira, Cali, Manizales.Guías para docentes - cuarto de primaria</v>
      </c>
      <c r="B35" s="13" t="s">
        <v>87</v>
      </c>
      <c r="C35" s="40" t="s">
        <v>39</v>
      </c>
      <c r="D35" s="45">
        <f ca="1">+$D$25*G35</f>
        <v>6317.7785754499373</v>
      </c>
      <c r="E35" s="43" t="s">
        <v>80</v>
      </c>
      <c r="F35" t="str">
        <f t="shared" si="2"/>
        <v>Lote 2 - Guías para docentes - cuarto de primaria</v>
      </c>
      <c r="G35" s="44">
        <f t="shared" ca="1" si="3"/>
        <v>1.3442082075425399</v>
      </c>
    </row>
    <row r="36" spans="1:7" ht="23.25" thickBot="1">
      <c r="A36" t="str">
        <f t="shared" si="0"/>
        <v xml:space="preserve"> lote 2 Valle, Cauca, Palmira, Cali, Manizales.Manuales de lectura y escritura para estudiantes - quinto de primaria</v>
      </c>
      <c r="B36" s="13" t="s">
        <v>87</v>
      </c>
      <c r="C36" s="40" t="s">
        <v>40</v>
      </c>
      <c r="D36" s="45">
        <f ca="1">+$D$26*G36</f>
        <v>4756.7507955109522</v>
      </c>
      <c r="E36" s="43" t="s">
        <v>80</v>
      </c>
      <c r="F36" t="str">
        <f t="shared" si="2"/>
        <v>Lote 2 - Manuales de lectura y escritura para estudiantes - quinto de primaria</v>
      </c>
      <c r="G36" s="44">
        <f t="shared" ca="1" si="3"/>
        <v>1.6988395698253402</v>
      </c>
    </row>
    <row r="37" spans="1:7" ht="23.25" thickBot="1">
      <c r="A37" t="str">
        <f t="shared" si="0"/>
        <v xml:space="preserve"> lote 2 Valle, Cauca, Palmira, Cali, Manizales.Guías para docentes - quinto de primaria</v>
      </c>
      <c r="B37" s="13" t="s">
        <v>87</v>
      </c>
      <c r="C37" s="40" t="s">
        <v>41</v>
      </c>
      <c r="D37" s="45">
        <f ca="1">+$D$27*G$37</f>
        <v>5736.7534384148385</v>
      </c>
      <c r="E37" s="43" t="s">
        <v>80</v>
      </c>
      <c r="F37" t="str">
        <f t="shared" si="2"/>
        <v>Lote 2 - Guías para docentes - quinto de primaria</v>
      </c>
      <c r="G37" s="44">
        <f t="shared" ca="1" si="3"/>
        <v>1.6390724109756682</v>
      </c>
    </row>
    <row r="38" spans="1:7" ht="15" thickBot="1">
      <c r="A38" t="str">
        <f t="shared" si="0"/>
        <v xml:space="preserve"> lote 3 Sucre, Córdoba, Montería, Cartagena.Manuales de lectura y escritura para estudiantes - primero de Primaria</v>
      </c>
      <c r="B38" s="13" t="s">
        <v>88</v>
      </c>
      <c r="C38" s="40" t="s">
        <v>32</v>
      </c>
      <c r="D38" s="45">
        <f ca="1">+$D$18*G38</f>
        <v>6270.0452009922119</v>
      </c>
      <c r="E38" s="43" t="s">
        <v>81</v>
      </c>
      <c r="F38" t="str">
        <f>"Lote 3 - "&amp;C38</f>
        <v>Lote 3 - Manuales de lectura y escritura para estudiantes - primero de Primaria</v>
      </c>
      <c r="G38" s="44">
        <f t="shared" ca="1" si="3"/>
        <v>1.3902539248319761</v>
      </c>
    </row>
    <row r="39" spans="1:7" ht="15" thickBot="1">
      <c r="A39" t="str">
        <f t="shared" si="0"/>
        <v xml:space="preserve"> lote 3 Sucre, Córdoba, Montería, Cartagena.Guías para docentes - primero de primaria</v>
      </c>
      <c r="B39" s="13" t="s">
        <v>88</v>
      </c>
      <c r="C39" s="40" t="s">
        <v>33</v>
      </c>
      <c r="D39" s="45">
        <f ca="1">+$D$19*G39</f>
        <v>8182.1115798748597</v>
      </c>
      <c r="E39" s="43" t="s">
        <v>81</v>
      </c>
      <c r="F39" t="str">
        <f t="shared" ref="F39:F47" si="4">"Lote 3 - "&amp;C39</f>
        <v>Lote 3 - Guías para docentes - primero de primaria</v>
      </c>
      <c r="G39" s="44">
        <f t="shared" ca="1" si="3"/>
        <v>1.8835431813708241</v>
      </c>
    </row>
    <row r="40" spans="1:7" ht="23.25" thickBot="1">
      <c r="A40" t="str">
        <f t="shared" si="0"/>
        <v xml:space="preserve"> lote 3 Sucre, Córdoba, Montería, Cartagena.Manuales de lectura y escritura para estudiantes - segundo de primaria</v>
      </c>
      <c r="B40" s="13" t="s">
        <v>88</v>
      </c>
      <c r="C40" s="40" t="s">
        <v>34</v>
      </c>
      <c r="D40" s="45">
        <f ca="1">+$D$20*G40</f>
        <v>9929.1005579468401</v>
      </c>
      <c r="E40" s="43" t="s">
        <v>81</v>
      </c>
      <c r="F40" t="str">
        <f t="shared" si="4"/>
        <v>Lote 3 - Manuales de lectura y escritura para estudiantes - segundo de primaria</v>
      </c>
      <c r="G40" s="44">
        <f t="shared" ca="1" si="3"/>
        <v>1.9858201115893679</v>
      </c>
    </row>
    <row r="41" spans="1:7" ht="15" thickBot="1">
      <c r="A41" t="str">
        <f t="shared" si="0"/>
        <v xml:space="preserve"> lote 3 Sucre, Córdoba, Montería, Cartagena.Guías para docentes - segundo de primaria</v>
      </c>
      <c r="B41" s="13" t="s">
        <v>88</v>
      </c>
      <c r="C41" s="40" t="s">
        <v>35</v>
      </c>
      <c r="D41" s="45">
        <f ca="1">+$D$21*G41</f>
        <v>7686.8943508624297</v>
      </c>
      <c r="E41" s="43" t="s">
        <v>81</v>
      </c>
      <c r="F41" t="str">
        <f t="shared" si="4"/>
        <v>Lote 3 - Guías para docentes - segundo de primaria</v>
      </c>
      <c r="G41" s="44">
        <f t="shared" ca="1" si="3"/>
        <v>1.39761715470226</v>
      </c>
    </row>
    <row r="42" spans="1:7" ht="15" thickBot="1">
      <c r="A42" t="str">
        <f t="shared" si="0"/>
        <v xml:space="preserve"> lote 3 Sucre, Córdoba, Montería, Cartagena.Manuales de lectura y escritura para estudiantes - tercero de primaria</v>
      </c>
      <c r="B42" s="13" t="s">
        <v>88</v>
      </c>
      <c r="C42" s="40" t="s">
        <v>36</v>
      </c>
      <c r="D42" s="45">
        <f ca="1">+$D$22*G42</f>
        <v>6402.1735595899827</v>
      </c>
      <c r="E42" s="43" t="s">
        <v>81</v>
      </c>
      <c r="F42" t="str">
        <f t="shared" si="4"/>
        <v>Lote 3 - Manuales de lectura y escritura para estudiantes - tercero de primaria</v>
      </c>
      <c r="G42" s="44">
        <f t="shared" ca="1" si="3"/>
        <v>1.7072462825573287</v>
      </c>
    </row>
    <row r="43" spans="1:7" ht="15" thickBot="1">
      <c r="A43" t="str">
        <f t="shared" si="0"/>
        <v xml:space="preserve"> lote 3 Sucre, Córdoba, Montería, Cartagena.Guías para docentes - tercero de primaria</v>
      </c>
      <c r="B43" s="13" t="s">
        <v>88</v>
      </c>
      <c r="C43" s="40" t="s">
        <v>37</v>
      </c>
      <c r="D43" s="45">
        <f ca="1">+$D$23*G43</f>
        <v>6143.0890775570488</v>
      </c>
      <c r="E43" s="43" t="s">
        <v>81</v>
      </c>
      <c r="F43" t="str">
        <f t="shared" si="4"/>
        <v>Lote 3 - Guías para docentes - tercero de primaria</v>
      </c>
      <c r="G43" s="44">
        <f t="shared" ca="1" si="3"/>
        <v>1.555212424697987</v>
      </c>
    </row>
    <row r="44" spans="1:7" ht="15" thickBot="1">
      <c r="A44" t="str">
        <f t="shared" si="0"/>
        <v xml:space="preserve"> lote 3 Sucre, Córdoba, Montería, Cartagena.Manuales de lectura y escritura para estudiantes - cuarto de primaria</v>
      </c>
      <c r="B44" s="13" t="s">
        <v>88</v>
      </c>
      <c r="C44" s="40" t="s">
        <v>38</v>
      </c>
      <c r="D44" s="45">
        <f ca="1">+$D$24*G44</f>
        <v>4913.5529937983902</v>
      </c>
      <c r="E44" s="43" t="s">
        <v>81</v>
      </c>
      <c r="F44" t="str">
        <f t="shared" si="4"/>
        <v>Lote 3 - Manuales de lectura y escritura para estudiantes - cuarto de primaria</v>
      </c>
      <c r="G44" s="44">
        <f t="shared" ca="1" si="3"/>
        <v>1.0919006652885312</v>
      </c>
    </row>
    <row r="45" spans="1:7" ht="15" thickBot="1">
      <c r="A45" t="str">
        <f t="shared" si="0"/>
        <v xml:space="preserve"> lote 3 Sucre, Córdoba, Montería, Cartagena.Guías para docentes - cuarto de primaria</v>
      </c>
      <c r="B45" s="13" t="s">
        <v>88</v>
      </c>
      <c r="C45" s="40" t="s">
        <v>39</v>
      </c>
      <c r="D45" s="45">
        <f ca="1">+$D$25*G45</f>
        <v>6593.1493597395893</v>
      </c>
      <c r="E45" s="43" t="s">
        <v>81</v>
      </c>
      <c r="F45" t="str">
        <f t="shared" si="4"/>
        <v>Lote 3 - Guías para docentes - cuarto de primaria</v>
      </c>
      <c r="G45" s="44">
        <f t="shared" ca="1" si="3"/>
        <v>1.4027977361148063</v>
      </c>
    </row>
    <row r="46" spans="1:7" ht="15" thickBot="1">
      <c r="A46" t="str">
        <f t="shared" si="0"/>
        <v xml:space="preserve"> lote 3 Sucre, Córdoba, Montería, Cartagena.Manuales de lectura y escritura para estudiantes - quinto de primaria</v>
      </c>
      <c r="B46" s="13" t="s">
        <v>88</v>
      </c>
      <c r="C46" s="40" t="s">
        <v>40</v>
      </c>
      <c r="D46" s="45">
        <f ca="1">+$D$26*G46</f>
        <v>3731.6915737910663</v>
      </c>
      <c r="E46" s="43" t="s">
        <v>81</v>
      </c>
      <c r="F46" t="str">
        <f t="shared" si="4"/>
        <v>Lote 3 - Manuales de lectura y escritura para estudiantes - quinto de primaria</v>
      </c>
      <c r="G46" s="44">
        <f t="shared" ca="1" si="3"/>
        <v>1.3327469906396665</v>
      </c>
    </row>
    <row r="47" spans="1:7" ht="15" thickBot="1">
      <c r="A47" t="str">
        <f t="shared" si="0"/>
        <v xml:space="preserve"> lote 3 Sucre, Córdoba, Montería, Cartagena.Guías para docentes - quinto de primaria</v>
      </c>
      <c r="B47" s="13" t="s">
        <v>88</v>
      </c>
      <c r="C47" s="40" t="s">
        <v>41</v>
      </c>
      <c r="D47" s="45">
        <f ca="1">+$D$27*G$37</f>
        <v>5736.7534384148385</v>
      </c>
      <c r="E47" s="43" t="s">
        <v>81</v>
      </c>
      <c r="F47" t="str">
        <f t="shared" si="4"/>
        <v>Lote 3 - Guías para docentes - quinto de primaria</v>
      </c>
      <c r="G47" s="44">
        <f t="shared" ca="1" si="3"/>
        <v>1.7394170633498345</v>
      </c>
    </row>
    <row r="48" spans="1:7" ht="34.5" thickBot="1">
      <c r="A48" t="str">
        <f t="shared" si="0"/>
        <v xml:space="preserve"> lote 4 Antioquia, Medellín.Manuales de lectura y escritura para estudiantes - primero de Primaria</v>
      </c>
      <c r="B48" s="13" t="s">
        <v>89</v>
      </c>
      <c r="C48" s="40" t="s">
        <v>32</v>
      </c>
      <c r="D48" s="45">
        <f ca="1">+$D$18*G48</f>
        <v>8424.4752746029226</v>
      </c>
      <c r="E48" s="43" t="s">
        <v>82</v>
      </c>
      <c r="F48" t="str">
        <f>"Lote 4 - "&amp;C48</f>
        <v>Lote 4 - Manuales de lectura y escritura para estudiantes - primero de Primaria</v>
      </c>
      <c r="G48" s="44">
        <f t="shared" ca="1" si="3"/>
        <v>1.8679546063421113</v>
      </c>
    </row>
    <row r="49" spans="1:7" ht="34.5" thickBot="1">
      <c r="A49" t="str">
        <f t="shared" si="0"/>
        <v xml:space="preserve"> lote 4 Antioquia, Medellín.Guías para docentes - primero de primaria</v>
      </c>
      <c r="B49" s="13" t="s">
        <v>89</v>
      </c>
      <c r="C49" s="40" t="s">
        <v>33</v>
      </c>
      <c r="D49" s="45">
        <f ca="1">+$D$19*G49</f>
        <v>7216.512978749759</v>
      </c>
      <c r="E49" s="43" t="s">
        <v>82</v>
      </c>
      <c r="F49" t="str">
        <f t="shared" ref="F49:F57" si="5">"Lote 4 - "&amp;C49</f>
        <v>Lote 4 - Guías para docentes - primero de primaria</v>
      </c>
      <c r="G49" s="44">
        <f t="shared" ca="1" si="3"/>
        <v>1.6612598938190053</v>
      </c>
    </row>
    <row r="50" spans="1:7" ht="34.5" thickBot="1">
      <c r="A50" t="str">
        <f t="shared" si="0"/>
        <v xml:space="preserve"> lote 4 Antioquia, Medellín.Manuales de lectura y escritura para estudiantes - segundo de primaria</v>
      </c>
      <c r="B50" s="13" t="s">
        <v>89</v>
      </c>
      <c r="C50" s="40" t="s">
        <v>34</v>
      </c>
      <c r="D50" s="45">
        <f ca="1">+$D$20*G50</f>
        <v>9834.754678233865</v>
      </c>
      <c r="E50" s="43" t="s">
        <v>82</v>
      </c>
      <c r="F50" t="str">
        <f t="shared" si="5"/>
        <v>Lote 4 - Manuales de lectura y escritura para estudiantes - segundo de primaria</v>
      </c>
      <c r="G50" s="44">
        <f t="shared" ca="1" si="3"/>
        <v>1.9669509356467729</v>
      </c>
    </row>
    <row r="51" spans="1:7" ht="34.5" thickBot="1">
      <c r="A51" t="str">
        <f t="shared" si="0"/>
        <v xml:space="preserve"> lote 4 Antioquia, Medellín.Guías para docentes - segundo de primaria</v>
      </c>
      <c r="B51" s="13" t="s">
        <v>89</v>
      </c>
      <c r="C51" s="40" t="s">
        <v>35</v>
      </c>
      <c r="D51" s="45">
        <f ca="1">+$D$21*G51</f>
        <v>6475.7895772611382</v>
      </c>
      <c r="E51" s="43" t="s">
        <v>82</v>
      </c>
      <c r="F51" t="str">
        <f t="shared" si="5"/>
        <v>Lote 4 - Guías para docentes - segundo de primaria</v>
      </c>
      <c r="G51" s="44">
        <f t="shared" ca="1" si="3"/>
        <v>1.1774162867747524</v>
      </c>
    </row>
    <row r="52" spans="1:7" ht="34.5" thickBot="1">
      <c r="A52" t="str">
        <f t="shared" si="0"/>
        <v xml:space="preserve"> lote 4 Antioquia, Medellín.Manuales de lectura y escritura para estudiantes - tercero de primaria</v>
      </c>
      <c r="B52" s="13" t="s">
        <v>89</v>
      </c>
      <c r="C52" s="40" t="s">
        <v>36</v>
      </c>
      <c r="D52" s="45">
        <f ca="1">+$D$22*G52</f>
        <v>3850.8913124334754</v>
      </c>
      <c r="E52" s="43" t="s">
        <v>82</v>
      </c>
      <c r="F52" t="str">
        <f t="shared" si="5"/>
        <v>Lote 4 - Manuales de lectura y escritura para estudiantes - tercero de primaria</v>
      </c>
      <c r="G52" s="44">
        <f t="shared" ca="1" si="3"/>
        <v>1.0269043499822601</v>
      </c>
    </row>
    <row r="53" spans="1:7" ht="34.5" thickBot="1">
      <c r="A53" t="str">
        <f t="shared" si="0"/>
        <v xml:space="preserve"> lote 4 Antioquia, Medellín.Guías para docentes - tercero de primaria</v>
      </c>
      <c r="B53" s="13" t="s">
        <v>89</v>
      </c>
      <c r="C53" s="40" t="s">
        <v>37</v>
      </c>
      <c r="D53" s="45">
        <f ca="1">+$D$23*G53</f>
        <v>5784.3411220004564</v>
      </c>
      <c r="E53" s="43" t="s">
        <v>82</v>
      </c>
      <c r="F53" t="str">
        <f t="shared" si="5"/>
        <v>Lote 4 - Guías para docentes - tercero de primaria</v>
      </c>
      <c r="G53" s="44">
        <f t="shared" ca="1" si="3"/>
        <v>1.4643901574684699</v>
      </c>
    </row>
    <row r="54" spans="1:7" ht="34.5" thickBot="1">
      <c r="A54" t="str">
        <f t="shared" si="0"/>
        <v xml:space="preserve"> lote 4 Antioquia, Medellín.Manuales de lectura y escritura para estudiantes - cuarto de primaria</v>
      </c>
      <c r="B54" s="13" t="s">
        <v>89</v>
      </c>
      <c r="C54" s="40" t="s">
        <v>38</v>
      </c>
      <c r="D54" s="45">
        <f ca="1">+$D$24*G54</f>
        <v>8969.9175174276188</v>
      </c>
      <c r="E54" s="43" t="s">
        <v>82</v>
      </c>
      <c r="F54" t="str">
        <f t="shared" si="5"/>
        <v>Lote 4 - Manuales de lectura y escritura para estudiantes - cuarto de primaria</v>
      </c>
      <c r="G54" s="44">
        <f t="shared" ca="1" si="3"/>
        <v>1.9933150038728042</v>
      </c>
    </row>
    <row r="55" spans="1:7" ht="34.5" thickBot="1">
      <c r="A55" t="str">
        <f t="shared" si="0"/>
        <v xml:space="preserve"> lote 4 Antioquia, Medellín.Guías para docentes - cuarto de primaria</v>
      </c>
      <c r="B55" s="13" t="s">
        <v>89</v>
      </c>
      <c r="C55" s="40" t="s">
        <v>39</v>
      </c>
      <c r="D55" s="45">
        <f ca="1">+$D$25*G55</f>
        <v>5846.8013167649451</v>
      </c>
      <c r="E55" s="43" t="s">
        <v>82</v>
      </c>
      <c r="F55" t="str">
        <f t="shared" si="5"/>
        <v>Lote 4 - Guías para docentes - cuarto de primaria</v>
      </c>
      <c r="G55" s="44">
        <f t="shared" ca="1" si="3"/>
        <v>1.2440002801627543</v>
      </c>
    </row>
    <row r="56" spans="1:7" ht="34.5" thickBot="1">
      <c r="A56" t="str">
        <f t="shared" si="0"/>
        <v xml:space="preserve"> lote 4 Antioquia, Medellín.Manuales de lectura y escritura para estudiantes - quinto de primaria</v>
      </c>
      <c r="B56" s="13" t="s">
        <v>89</v>
      </c>
      <c r="C56" s="40" t="s">
        <v>40</v>
      </c>
      <c r="D56" s="45">
        <f ca="1">+$D$26*G56</f>
        <v>5298.5168475140199</v>
      </c>
      <c r="E56" s="43" t="s">
        <v>82</v>
      </c>
      <c r="F56" t="str">
        <f t="shared" si="5"/>
        <v>Lote 4 - Manuales de lectura y escritura para estudiantes - quinto de primaria</v>
      </c>
      <c r="G56" s="44">
        <f t="shared" ca="1" si="3"/>
        <v>1.8923274455407215</v>
      </c>
    </row>
    <row r="57" spans="1:7" ht="34.5" thickBot="1">
      <c r="A57" t="str">
        <f t="shared" si="0"/>
        <v xml:space="preserve"> lote 4 Antioquia, Medellín.Guías para docentes - quinto de primaria</v>
      </c>
      <c r="B57" s="13" t="s">
        <v>89</v>
      </c>
      <c r="C57" s="40" t="s">
        <v>41</v>
      </c>
      <c r="D57" s="45">
        <f ca="1">+$D$27*G$37</f>
        <v>5736.7534384148385</v>
      </c>
      <c r="E57" s="43" t="s">
        <v>82</v>
      </c>
      <c r="F57" t="str">
        <f t="shared" si="5"/>
        <v>Lote 4 - Guías para docentes - quinto de primaria</v>
      </c>
      <c r="G57" s="44">
        <f t="shared" ca="1" si="3"/>
        <v>1.1701012779688784</v>
      </c>
    </row>
    <row r="58" spans="1:7" ht="23.25" thickBot="1">
      <c r="A58" t="str">
        <f t="shared" si="0"/>
        <v xml:space="preserve"> lote 5 Atlántico, Barranquilla, Soledad, Valledupar, Santa MartaManuales de lectura y escritura para estudiantes - primero de Primaria</v>
      </c>
      <c r="B58" s="13" t="s">
        <v>90</v>
      </c>
      <c r="C58" s="40" t="s">
        <v>32</v>
      </c>
      <c r="D58" s="45">
        <f ca="1">+$D$18*G58</f>
        <v>4727.0634254047945</v>
      </c>
      <c r="E58" s="43" t="s">
        <v>83</v>
      </c>
      <c r="F58" t="str">
        <f>"Lote 5 - "&amp;C58</f>
        <v>Lote 5 - Manuales de lectura y escritura para estudiantes - primero de Primaria</v>
      </c>
      <c r="G58" s="44">
        <f t="shared" ca="1" si="3"/>
        <v>1.048129362617471</v>
      </c>
    </row>
    <row r="59" spans="1:7" ht="23.25" thickBot="1">
      <c r="A59" t="str">
        <f t="shared" si="0"/>
        <v xml:space="preserve"> lote 5 Atlántico, Barranquilla, Soledad, Valledupar, Santa MartaGuías para docentes - primero de primaria</v>
      </c>
      <c r="B59" s="13" t="s">
        <v>90</v>
      </c>
      <c r="C59" s="40" t="s">
        <v>33</v>
      </c>
      <c r="D59" s="45">
        <f ca="1">+$D$19*G59</f>
        <v>6345.6142465536132</v>
      </c>
      <c r="E59" s="43" t="s">
        <v>83</v>
      </c>
      <c r="F59" t="str">
        <f t="shared" ref="F59:F67" si="6">"Lote 5 - "&amp;C59</f>
        <v>Lote 5 - Guías para docentes - primero de primaria</v>
      </c>
      <c r="G59" s="44">
        <f t="shared" ca="1" si="3"/>
        <v>1.4607767602563566</v>
      </c>
    </row>
    <row r="60" spans="1:7" ht="23.25" thickBot="1">
      <c r="A60" t="str">
        <f t="shared" si="0"/>
        <v xml:space="preserve"> lote 5 Atlántico, Barranquilla, Soledad, Valledupar, Santa MartaManuales de lectura y escritura para estudiantes - segundo de primaria</v>
      </c>
      <c r="B60" s="13" t="s">
        <v>90</v>
      </c>
      <c r="C60" s="40" t="s">
        <v>34</v>
      </c>
      <c r="D60" s="45">
        <f ca="1">+$D$20*G60</f>
        <v>8477.3052501603033</v>
      </c>
      <c r="E60" s="43" t="s">
        <v>83</v>
      </c>
      <c r="F60" t="str">
        <f t="shared" si="6"/>
        <v>Lote 5 - Manuales de lectura y escritura para estudiantes - segundo de primaria</v>
      </c>
      <c r="G60" s="44">
        <f t="shared" ca="1" si="3"/>
        <v>1.6954610500320606</v>
      </c>
    </row>
    <row r="61" spans="1:7" ht="23.25" thickBot="1">
      <c r="A61" t="str">
        <f t="shared" si="0"/>
        <v xml:space="preserve"> lote 5 Atlántico, Barranquilla, Soledad, Valledupar, Santa MartaGuías para docentes - segundo de primaria</v>
      </c>
      <c r="B61" s="13" t="s">
        <v>90</v>
      </c>
      <c r="C61" s="40" t="s">
        <v>35</v>
      </c>
      <c r="D61" s="45">
        <f ca="1">+$D$21*G61</f>
        <v>7792.9848209058946</v>
      </c>
      <c r="E61" s="43" t="s">
        <v>83</v>
      </c>
      <c r="F61" t="str">
        <f t="shared" si="6"/>
        <v>Lote 5 - Guías para docentes - segundo de primaria</v>
      </c>
      <c r="G61" s="44">
        <f t="shared" ca="1" si="3"/>
        <v>1.416906331073799</v>
      </c>
    </row>
    <row r="62" spans="1:7" ht="23.25" thickBot="1">
      <c r="A62" t="str">
        <f t="shared" si="0"/>
        <v xml:space="preserve"> lote 5 Atlántico, Barranquilla, Soledad, Valledupar, Santa MartaManuales de lectura y escritura para estudiantes - tercero de primaria</v>
      </c>
      <c r="B62" s="13" t="s">
        <v>90</v>
      </c>
      <c r="C62" s="40" t="s">
        <v>36</v>
      </c>
      <c r="D62" s="45">
        <f ca="1">+$D$22*G62</f>
        <v>4886.4622104071714</v>
      </c>
      <c r="E62" s="43" t="s">
        <v>83</v>
      </c>
      <c r="F62" t="str">
        <f t="shared" si="6"/>
        <v>Lote 5 - Manuales de lectura y escritura para estudiantes - tercero de primaria</v>
      </c>
      <c r="G62" s="44">
        <f t="shared" ca="1" si="3"/>
        <v>1.3030565894419124</v>
      </c>
    </row>
    <row r="63" spans="1:7" ht="23.25" thickBot="1">
      <c r="A63" t="str">
        <f t="shared" si="0"/>
        <v xml:space="preserve"> lote 5 Atlántico, Barranquilla, Soledad, Valledupar, Santa MartaGuías para docentes - tercero de primaria</v>
      </c>
      <c r="B63" s="13" t="s">
        <v>90</v>
      </c>
      <c r="C63" s="40" t="s">
        <v>37</v>
      </c>
      <c r="D63" s="45">
        <f ca="1">+$D$23*G63</f>
        <v>5802.2853700837113</v>
      </c>
      <c r="E63" s="43" t="s">
        <v>83</v>
      </c>
      <c r="F63" t="str">
        <f t="shared" si="6"/>
        <v>Lote 5 - Guías para docentes - tercero de primaria</v>
      </c>
      <c r="G63" s="44">
        <f t="shared" ca="1" si="3"/>
        <v>1.468933005084484</v>
      </c>
    </row>
    <row r="64" spans="1:7" ht="23.25" thickBot="1">
      <c r="A64" t="str">
        <f t="shared" si="0"/>
        <v xml:space="preserve"> lote 5 Atlántico, Barranquilla, Soledad, Valledupar, Santa MartaManuales de lectura y escritura para estudiantes - cuarto de primaria</v>
      </c>
      <c r="B64" s="13" t="s">
        <v>90</v>
      </c>
      <c r="C64" s="40" t="s">
        <v>38</v>
      </c>
      <c r="D64" s="45">
        <f ca="1">+$D$24*G64</f>
        <v>7220.114015114299</v>
      </c>
      <c r="E64" s="43" t="s">
        <v>83</v>
      </c>
      <c r="F64" t="str">
        <f t="shared" si="6"/>
        <v>Lote 5 - Manuales de lectura y escritura para estudiantes - cuarto de primaria</v>
      </c>
      <c r="G64" s="44">
        <f t="shared" ca="1" si="3"/>
        <v>1.604469781136511</v>
      </c>
    </row>
    <row r="65" spans="1:7" ht="23.25" thickBot="1">
      <c r="A65" t="str">
        <f t="shared" si="0"/>
        <v xml:space="preserve"> lote 5 Atlántico, Barranquilla, Soledad, Valledupar, Santa MartaGuías para docentes - cuarto de primaria</v>
      </c>
      <c r="B65" s="13" t="s">
        <v>90</v>
      </c>
      <c r="C65" s="40" t="s">
        <v>39</v>
      </c>
      <c r="D65" s="45">
        <f ca="1">+$D$25*G65</f>
        <v>8123.8282258012368</v>
      </c>
      <c r="E65" s="43" t="s">
        <v>83</v>
      </c>
      <c r="F65" t="str">
        <f t="shared" si="6"/>
        <v>Lote 5 - Guías para docentes - cuarto de primaria</v>
      </c>
      <c r="G65" s="44">
        <f t="shared" ca="1" si="3"/>
        <v>1.7284740905960079</v>
      </c>
    </row>
    <row r="66" spans="1:7" ht="23.25" thickBot="1">
      <c r="A66" t="str">
        <f t="shared" si="0"/>
        <v xml:space="preserve"> lote 5 Atlántico, Barranquilla, Soledad, Valledupar, Santa MartaManuales de lectura y escritura para estudiantes - quinto de primaria</v>
      </c>
      <c r="B66" s="13" t="s">
        <v>90</v>
      </c>
      <c r="C66" s="40" t="s">
        <v>40</v>
      </c>
      <c r="D66" s="45">
        <f ca="1">+$D$26*G66</f>
        <v>3781.5226779003342</v>
      </c>
      <c r="E66" s="43" t="s">
        <v>83</v>
      </c>
      <c r="F66" t="str">
        <f t="shared" si="6"/>
        <v>Lote 5 - Manuales de lectura y escritura para estudiantes - quinto de primaria</v>
      </c>
      <c r="G66" s="44">
        <f t="shared" ca="1" si="3"/>
        <v>1.3505438135358336</v>
      </c>
    </row>
    <row r="67" spans="1:7" ht="23.25" thickBot="1">
      <c r="A67" t="str">
        <f t="shared" si="0"/>
        <v xml:space="preserve"> lote 5 Atlántico, Barranquilla, Soledad, Valledupar, Santa MartaGuías para docentes - quinto de primaria</v>
      </c>
      <c r="B67" s="13" t="s">
        <v>90</v>
      </c>
      <c r="C67" s="40" t="s">
        <v>41</v>
      </c>
      <c r="D67" s="45">
        <f ca="1">+$D$27*G$37</f>
        <v>5736.7534384148385</v>
      </c>
      <c r="E67" s="43" t="s">
        <v>83</v>
      </c>
      <c r="F67" t="str">
        <f t="shared" si="6"/>
        <v>Lote 5 - Guías para docentes - quinto de primaria</v>
      </c>
      <c r="G67" s="44">
        <f t="shared" ca="1" si="3"/>
        <v>1.1742183746383099</v>
      </c>
    </row>
  </sheetData>
  <mergeCells count="1">
    <mergeCell ref="C8:G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6"/>
  <sheetViews>
    <sheetView workbookViewId="0">
      <selection sqref="A1:A6"/>
    </sheetView>
  </sheetViews>
  <sheetFormatPr baseColWidth="10" defaultRowHeight="14.25"/>
  <cols>
    <col min="1" max="1" width="56" customWidth="1"/>
  </cols>
  <sheetData>
    <row r="1" spans="1:1">
      <c r="A1" t="s">
        <v>103</v>
      </c>
    </row>
    <row r="2" spans="1:1">
      <c r="A2" t="s">
        <v>104</v>
      </c>
    </row>
    <row r="3" spans="1:1">
      <c r="A3" t="s">
        <v>105</v>
      </c>
    </row>
    <row r="4" spans="1:1">
      <c r="A4" t="s">
        <v>106</v>
      </c>
    </row>
    <row r="5" spans="1:1">
      <c r="A5" t="s">
        <v>107</v>
      </c>
    </row>
    <row r="6" spans="1:1">
      <c r="A6" t="s">
        <v>108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7030A0"/>
  </sheetPr>
  <dimension ref="A1:AI60"/>
  <sheetViews>
    <sheetView showGridLines="0" tabSelected="1" topLeftCell="C25" zoomScale="85" zoomScaleNormal="85" zoomScalePageLayoutView="85" workbookViewId="0">
      <selection activeCell="F36" sqref="F36:F45"/>
    </sheetView>
  </sheetViews>
  <sheetFormatPr baseColWidth="10" defaultRowHeight="12.75"/>
  <cols>
    <col min="1" max="1" width="7.625" style="13" customWidth="1"/>
    <col min="2" max="2" width="22.75" style="50" customWidth="1"/>
    <col min="3" max="5" width="16.875" style="13" customWidth="1"/>
    <col min="6" max="6" width="13.25" style="13" customWidth="1"/>
    <col min="7" max="7" width="12.5" style="13" customWidth="1"/>
    <col min="8" max="8" width="10.875" style="13" customWidth="1"/>
    <col min="9" max="9" width="11" style="13"/>
    <col min="10" max="10" width="11" style="13" customWidth="1"/>
    <col min="11" max="11" width="12.75" style="13" customWidth="1"/>
    <col min="12" max="12" width="20.875" style="13" customWidth="1"/>
    <col min="13" max="13" width="12.75" style="13" customWidth="1"/>
    <col min="14" max="19" width="11" style="13"/>
    <col min="20" max="20" width="14.125" style="13" bestFit="1" customWidth="1"/>
    <col min="21" max="16384" width="11" style="13"/>
  </cols>
  <sheetData>
    <row r="1" spans="1:24" s="1" customFormat="1" ht="15.75">
      <c r="A1" s="86" t="s">
        <v>94</v>
      </c>
      <c r="B1" s="86"/>
      <c r="C1" s="86"/>
      <c r="D1" s="86"/>
      <c r="E1" s="86"/>
      <c r="F1" s="86"/>
      <c r="G1" s="86"/>
      <c r="H1" s="86"/>
      <c r="I1" s="86"/>
      <c r="J1" s="86"/>
      <c r="K1" s="86"/>
      <c r="L1" s="86"/>
      <c r="M1" s="86"/>
    </row>
    <row r="2" spans="1:24" s="1" customFormat="1">
      <c r="A2" s="87" t="s">
        <v>24</v>
      </c>
      <c r="B2" s="87"/>
      <c r="C2" s="87"/>
      <c r="D2" s="87"/>
      <c r="E2" s="87"/>
      <c r="F2" s="87"/>
      <c r="G2" s="87"/>
      <c r="H2" s="87"/>
      <c r="I2" s="87"/>
      <c r="J2" s="87"/>
      <c r="K2" s="87"/>
      <c r="L2" s="87"/>
      <c r="M2" s="87"/>
    </row>
    <row r="3" spans="1:24" s="1" customFormat="1"/>
    <row r="4" spans="1:24" s="1" customFormat="1" ht="23.25" customHeight="1">
      <c r="A4" s="88" t="s">
        <v>1</v>
      </c>
      <c r="B4" s="89"/>
      <c r="C4" s="89"/>
      <c r="D4" s="89"/>
      <c r="E4" s="89"/>
      <c r="F4" s="89"/>
      <c r="G4" s="89"/>
      <c r="H4" s="89"/>
      <c r="I4" s="89"/>
      <c r="J4" s="89"/>
      <c r="K4" s="89"/>
      <c r="L4" s="89"/>
      <c r="M4" s="90"/>
    </row>
    <row r="5" spans="1:24" s="1" customFormat="1">
      <c r="A5" s="2"/>
      <c r="B5" s="2"/>
      <c r="C5" s="2"/>
      <c r="D5" s="2"/>
      <c r="E5" s="2"/>
      <c r="F5" s="2"/>
      <c r="G5" s="2"/>
      <c r="H5" s="2"/>
      <c r="I5" s="2"/>
      <c r="J5" s="2"/>
      <c r="K5" s="2"/>
      <c r="L5" s="2"/>
      <c r="M5" s="2"/>
    </row>
    <row r="6" spans="1:24" s="3" customFormat="1" ht="12">
      <c r="B6" s="4" t="s">
        <v>2</v>
      </c>
      <c r="C6" s="79"/>
      <c r="D6" s="80"/>
      <c r="E6" s="80"/>
      <c r="F6" s="80"/>
      <c r="G6" s="80"/>
      <c r="H6" s="80"/>
      <c r="I6" s="81"/>
      <c r="J6" s="5" t="s">
        <v>3</v>
      </c>
      <c r="K6" s="82"/>
      <c r="L6" s="82"/>
      <c r="M6" s="83"/>
      <c r="U6" s="58"/>
      <c r="V6" s="58"/>
      <c r="W6" s="58"/>
      <c r="X6" s="58"/>
    </row>
    <row r="7" spans="1:24" s="3" customFormat="1" ht="5.25" customHeight="1">
      <c r="A7" s="6"/>
      <c r="B7" s="6"/>
      <c r="C7" s="6"/>
      <c r="D7" s="7"/>
      <c r="E7" s="7"/>
      <c r="F7" s="7"/>
      <c r="G7" s="7"/>
      <c r="H7" s="7"/>
      <c r="I7" s="7"/>
      <c r="J7" s="6"/>
      <c r="L7" s="6"/>
      <c r="M7" s="8"/>
      <c r="U7" s="58"/>
      <c r="V7" s="20"/>
      <c r="W7" s="58"/>
      <c r="X7" s="58"/>
    </row>
    <row r="8" spans="1:24" s="3" customFormat="1">
      <c r="B8" s="4" t="s">
        <v>4</v>
      </c>
      <c r="C8" s="79"/>
      <c r="D8" s="80"/>
      <c r="E8" s="80"/>
      <c r="F8" s="80"/>
      <c r="G8" s="80"/>
      <c r="H8" s="80"/>
      <c r="I8" s="81"/>
      <c r="J8" s="5" t="s">
        <v>5</v>
      </c>
      <c r="K8" s="82"/>
      <c r="L8" s="82"/>
      <c r="M8" s="83"/>
      <c r="U8" s="58"/>
      <c r="V8" s="59"/>
      <c r="W8" s="58"/>
      <c r="X8" s="58"/>
    </row>
    <row r="9" spans="1:24" s="3" customFormat="1" ht="5.25" customHeight="1">
      <c r="A9" s="6"/>
      <c r="B9" s="6"/>
      <c r="C9" s="6"/>
      <c r="D9" s="8"/>
      <c r="E9" s="8"/>
      <c r="F9" s="8"/>
      <c r="G9" s="8"/>
      <c r="H9" s="8"/>
      <c r="I9" s="8"/>
      <c r="J9" s="6"/>
      <c r="L9" s="6"/>
      <c r="M9" s="8"/>
      <c r="U9" s="58"/>
      <c r="V9" s="60"/>
      <c r="W9" s="58"/>
      <c r="X9" s="58"/>
    </row>
    <row r="10" spans="1:24" s="3" customFormat="1">
      <c r="B10" s="9" t="s">
        <v>6</v>
      </c>
      <c r="C10" s="79"/>
      <c r="D10" s="80"/>
      <c r="E10" s="80"/>
      <c r="F10" s="80"/>
      <c r="G10" s="80"/>
      <c r="H10" s="80"/>
      <c r="I10" s="81"/>
      <c r="J10" s="10" t="s">
        <v>7</v>
      </c>
      <c r="K10" s="84"/>
      <c r="L10" s="85"/>
      <c r="M10" s="24"/>
      <c r="U10" s="58"/>
      <c r="V10" s="60"/>
      <c r="W10" s="58"/>
      <c r="X10" s="58"/>
    </row>
    <row r="11" spans="1:24" s="3" customFormat="1" ht="5.25" customHeight="1">
      <c r="A11" s="6"/>
      <c r="B11" s="6"/>
      <c r="C11" s="6"/>
      <c r="D11" s="8"/>
      <c r="E11" s="8"/>
      <c r="F11" s="6"/>
      <c r="G11" s="8"/>
      <c r="H11" s="8"/>
      <c r="I11" s="8"/>
      <c r="J11" s="6"/>
      <c r="L11" s="6"/>
      <c r="M11" s="11" t="s">
        <v>15</v>
      </c>
      <c r="U11" s="58"/>
      <c r="V11" s="60"/>
      <c r="W11" s="58"/>
      <c r="X11" s="58"/>
    </row>
    <row r="12" spans="1:24" s="3" customFormat="1" ht="16.5" customHeight="1">
      <c r="B12" s="9" t="s">
        <v>8</v>
      </c>
      <c r="C12" s="79"/>
      <c r="D12" s="80"/>
      <c r="E12" s="80"/>
      <c r="F12" s="80"/>
      <c r="G12" s="80"/>
      <c r="H12" s="80"/>
      <c r="I12" s="81"/>
      <c r="U12" s="58"/>
      <c r="V12" s="60"/>
      <c r="W12" s="58"/>
      <c r="X12" s="58"/>
    </row>
    <row r="13" spans="1:24" s="1" customFormat="1">
      <c r="A13" s="12"/>
      <c r="B13" s="12"/>
      <c r="C13" s="12"/>
      <c r="D13" s="2"/>
      <c r="E13" s="2"/>
      <c r="F13" s="12"/>
      <c r="G13" s="2"/>
      <c r="H13" s="2"/>
      <c r="I13" s="2"/>
      <c r="J13" s="12"/>
      <c r="L13" s="12"/>
      <c r="M13" s="2"/>
      <c r="U13" s="61"/>
      <c r="V13" s="60"/>
      <c r="W13" s="61"/>
      <c r="X13" s="61"/>
    </row>
    <row r="14" spans="1:24" s="1" customFormat="1" ht="23.25" customHeight="1">
      <c r="A14" s="88" t="s">
        <v>9</v>
      </c>
      <c r="B14" s="89"/>
      <c r="C14" s="89"/>
      <c r="D14" s="89"/>
      <c r="E14" s="89"/>
      <c r="F14" s="89"/>
      <c r="G14" s="89"/>
      <c r="H14" s="89"/>
      <c r="I14" s="89"/>
      <c r="J14" s="89"/>
      <c r="K14" s="89"/>
      <c r="L14" s="89"/>
      <c r="M14" s="90"/>
      <c r="U14" s="61"/>
      <c r="V14" s="60"/>
      <c r="W14" s="61"/>
      <c r="X14" s="61"/>
    </row>
    <row r="15" spans="1:24" s="1" customFormat="1">
      <c r="A15" s="12"/>
      <c r="B15" s="12"/>
      <c r="C15" s="12"/>
      <c r="D15" s="2"/>
      <c r="E15" s="2"/>
      <c r="F15" s="12"/>
      <c r="G15" s="2"/>
      <c r="H15" s="2"/>
      <c r="I15" s="2"/>
      <c r="J15" s="12"/>
      <c r="L15" s="12"/>
      <c r="M15" s="2"/>
      <c r="U15" s="61"/>
      <c r="V15" s="60"/>
      <c r="W15" s="61"/>
      <c r="X15" s="61"/>
    </row>
    <row r="16" spans="1:24" s="3" customFormat="1" ht="27" customHeight="1">
      <c r="B16" s="49" t="s">
        <v>95</v>
      </c>
      <c r="C16" s="94"/>
      <c r="D16" s="95"/>
      <c r="U16" s="58"/>
      <c r="V16" s="60"/>
      <c r="W16" s="58"/>
      <c r="X16" s="58"/>
    </row>
    <row r="17" spans="1:35" s="1" customFormat="1" ht="6" customHeight="1">
      <c r="U17" s="61"/>
      <c r="V17" s="60"/>
      <c r="W17" s="61"/>
      <c r="X17" s="61"/>
    </row>
    <row r="18" spans="1:35" s="1" customFormat="1" ht="13.5" customHeight="1">
      <c r="U18" s="61"/>
      <c r="V18" s="60"/>
      <c r="W18" s="61"/>
      <c r="X18" s="61"/>
    </row>
    <row r="19" spans="1:35">
      <c r="B19" s="13"/>
      <c r="U19" s="62"/>
      <c r="V19" s="62"/>
      <c r="W19" s="62"/>
      <c r="X19" s="62"/>
    </row>
    <row r="20" spans="1:35" s="1" customFormat="1" ht="21.75" customHeight="1">
      <c r="A20" s="88" t="s">
        <v>13</v>
      </c>
      <c r="B20" s="89"/>
      <c r="C20" s="89"/>
      <c r="D20" s="89"/>
      <c r="E20" s="89"/>
      <c r="F20" s="89"/>
      <c r="G20" s="89"/>
      <c r="H20" s="89"/>
      <c r="I20" s="89"/>
      <c r="J20" s="89"/>
      <c r="K20" s="89"/>
      <c r="L20" s="89"/>
      <c r="M20" s="90"/>
      <c r="U20" s="61"/>
      <c r="V20" s="61"/>
      <c r="W20" s="61"/>
      <c r="X20" s="61"/>
      <c r="AI20" s="13"/>
    </row>
    <row r="21" spans="1:35">
      <c r="B21" s="14"/>
      <c r="C21" s="15"/>
      <c r="D21" s="16"/>
      <c r="E21" s="17"/>
    </row>
    <row r="22" spans="1:35">
      <c r="B22" s="72" t="s">
        <v>100</v>
      </c>
      <c r="C22" s="72"/>
      <c r="D22" s="16"/>
      <c r="E22" s="17"/>
    </row>
    <row r="23" spans="1:35" ht="5.25" customHeight="1" thickBot="1">
      <c r="B23" s="56"/>
      <c r="C23" s="56"/>
      <c r="D23" s="16"/>
      <c r="E23" s="17"/>
    </row>
    <row r="24" spans="1:35" ht="24.75" customHeight="1" thickBot="1">
      <c r="B24" s="57">
        <v>1</v>
      </c>
      <c r="C24" s="54"/>
      <c r="D24" s="16"/>
      <c r="E24" s="17"/>
    </row>
    <row r="25" spans="1:35" ht="24.75" customHeight="1">
      <c r="B25" s="14"/>
      <c r="C25" s="15"/>
      <c r="D25" s="16"/>
      <c r="E25" s="17"/>
    </row>
    <row r="26" spans="1:35" ht="18.75" customHeight="1">
      <c r="A26" s="74" t="s">
        <v>18</v>
      </c>
      <c r="B26" s="74"/>
      <c r="C26" s="74"/>
      <c r="D26" s="74"/>
      <c r="E26" s="74"/>
      <c r="F26" s="74"/>
      <c r="G26" s="74"/>
      <c r="H26" s="74"/>
      <c r="I26" s="74"/>
      <c r="J26" s="74"/>
      <c r="K26" s="74"/>
      <c r="L26" s="74"/>
      <c r="M26" s="74"/>
      <c r="N26" s="74"/>
      <c r="O26" s="74"/>
      <c r="P26" s="74"/>
      <c r="Q26" s="74"/>
      <c r="R26" s="74"/>
      <c r="S26" s="74"/>
      <c r="T26" s="74"/>
    </row>
    <row r="27" spans="1:35" ht="46.5" customHeight="1">
      <c r="A27" s="47" t="s">
        <v>101</v>
      </c>
      <c r="B27" s="96" t="s">
        <v>25</v>
      </c>
      <c r="C27" s="96"/>
      <c r="D27" s="96"/>
      <c r="E27" s="96" t="s">
        <v>26</v>
      </c>
      <c r="F27" s="96"/>
      <c r="G27" s="96"/>
      <c r="H27" s="75" t="s">
        <v>27</v>
      </c>
      <c r="I27" s="103"/>
      <c r="J27" s="76"/>
      <c r="K27" s="75" t="s">
        <v>28</v>
      </c>
      <c r="L27" s="76"/>
      <c r="M27" s="75" t="s">
        <v>93</v>
      </c>
      <c r="N27" s="76"/>
      <c r="O27" s="75" t="s">
        <v>29</v>
      </c>
      <c r="P27" s="76"/>
      <c r="Q27" s="75" t="s">
        <v>30</v>
      </c>
      <c r="R27" s="76"/>
      <c r="S27" s="47" t="s">
        <v>91</v>
      </c>
      <c r="T27" s="47" t="s">
        <v>92</v>
      </c>
    </row>
    <row r="28" spans="1:35" ht="18" customHeight="1">
      <c r="A28" s="18">
        <v>1</v>
      </c>
      <c r="B28" s="104"/>
      <c r="C28" s="104"/>
      <c r="D28" s="104"/>
      <c r="E28" s="104"/>
      <c r="F28" s="104"/>
      <c r="G28" s="104"/>
      <c r="H28" s="104"/>
      <c r="I28" s="104"/>
      <c r="J28" s="104"/>
      <c r="K28" s="77"/>
      <c r="L28" s="78"/>
      <c r="M28" s="77"/>
      <c r="N28" s="78"/>
      <c r="O28" s="116"/>
      <c r="P28" s="117"/>
      <c r="Q28" s="77"/>
      <c r="R28" s="78"/>
      <c r="S28" s="48"/>
      <c r="T28" s="48"/>
    </row>
    <row r="29" spans="1:35" ht="25.5" customHeight="1">
      <c r="A29" s="73" t="s">
        <v>97</v>
      </c>
      <c r="B29" s="73"/>
      <c r="C29" s="73"/>
      <c r="D29" s="73"/>
      <c r="E29" s="73"/>
      <c r="F29" s="73"/>
      <c r="G29" s="73"/>
      <c r="H29" s="73"/>
      <c r="I29" s="73"/>
      <c r="J29" s="73"/>
      <c r="K29" s="73"/>
      <c r="L29" s="73"/>
      <c r="M29" s="73"/>
      <c r="N29" s="73"/>
      <c r="O29" s="73"/>
      <c r="P29" s="73"/>
      <c r="Q29" s="73"/>
      <c r="R29" s="73"/>
      <c r="S29" s="73"/>
      <c r="T29" s="73"/>
    </row>
    <row r="30" spans="1:35">
      <c r="B30" s="19"/>
      <c r="C30" s="20"/>
      <c r="D30" s="20"/>
      <c r="E30" s="20"/>
      <c r="F30" s="20"/>
      <c r="G30" s="20"/>
      <c r="H30" s="20"/>
      <c r="I30" s="20"/>
      <c r="J30" s="20"/>
      <c r="K30" s="20"/>
    </row>
    <row r="31" spans="1:35" s="1" customFormat="1" ht="23.25" customHeight="1">
      <c r="A31" s="88" t="s">
        <v>16</v>
      </c>
      <c r="B31" s="89"/>
      <c r="C31" s="89"/>
      <c r="D31" s="89"/>
      <c r="E31" s="89"/>
      <c r="F31" s="89"/>
      <c r="G31" s="89"/>
      <c r="H31" s="89"/>
      <c r="I31" s="89"/>
      <c r="J31" s="89"/>
      <c r="K31" s="89"/>
      <c r="L31" s="89"/>
      <c r="M31" s="90"/>
    </row>
    <row r="32" spans="1:35">
      <c r="B32" s="19"/>
      <c r="C32" s="20"/>
      <c r="D32" s="20"/>
      <c r="E32" s="20"/>
      <c r="F32" s="20"/>
      <c r="G32" s="20"/>
      <c r="H32" s="20"/>
      <c r="I32" s="20"/>
      <c r="J32" s="20"/>
      <c r="K32" s="20"/>
    </row>
    <row r="33" spans="1:19" ht="24" customHeight="1">
      <c r="B33" s="46" t="s">
        <v>31</v>
      </c>
      <c r="C33" s="97" t="s">
        <v>104</v>
      </c>
      <c r="D33" s="98"/>
      <c r="E33" s="99"/>
      <c r="F33" s="20"/>
      <c r="G33" s="20"/>
      <c r="H33" s="20"/>
      <c r="I33" s="20"/>
      <c r="J33" s="20"/>
    </row>
    <row r="34" spans="1:19">
      <c r="B34" s="19"/>
      <c r="C34" s="20"/>
      <c r="D34" s="20"/>
      <c r="E34" s="20"/>
      <c r="F34" s="20"/>
      <c r="G34" s="20"/>
      <c r="H34" s="20"/>
      <c r="I34" s="20"/>
      <c r="J34" s="20"/>
    </row>
    <row r="35" spans="1:19" s="21" customFormat="1" ht="25.5">
      <c r="B35" s="22" t="s">
        <v>0</v>
      </c>
      <c r="C35" s="100" t="s">
        <v>42</v>
      </c>
      <c r="D35" s="101"/>
      <c r="E35" s="102"/>
      <c r="F35" s="26" t="s">
        <v>102</v>
      </c>
      <c r="G35" s="25" t="s">
        <v>109</v>
      </c>
      <c r="H35" s="25" t="s">
        <v>19</v>
      </c>
      <c r="I35" s="25" t="s">
        <v>21</v>
      </c>
      <c r="J35" s="25" t="s">
        <v>20</v>
      </c>
    </row>
    <row r="36" spans="1:19" ht="45.75" customHeight="1">
      <c r="A36" s="64" t="str">
        <f>VLOOKUP($C$33&amp;$C36,Precios!$A$2:$G$51,6,0)</f>
        <v>Manuales de lectura y escritura para estudiantes - primero de PrimariaL 1</v>
      </c>
      <c r="B36" s="23">
        <v>1</v>
      </c>
      <c r="C36" s="69" t="s">
        <v>32</v>
      </c>
      <c r="D36" s="70"/>
      <c r="E36" s="71"/>
      <c r="F36" s="27"/>
      <c r="G36" s="28">
        <f t="shared" ref="G36:G45" si="0">SUM(F36:F36)</f>
        <v>0</v>
      </c>
      <c r="H36" s="29">
        <f>VLOOKUP($C$33&amp;$C36,Precios!$A$2:$G$51,4,0)</f>
        <v>3216</v>
      </c>
      <c r="I36" s="63">
        <f>((H36/(1-$H$59))-H36)+H36</f>
        <v>3216</v>
      </c>
      <c r="J36" s="29">
        <f>G36*I36</f>
        <v>0</v>
      </c>
      <c r="K36" s="67" t="str">
        <f>VLOOKUP($C$33&amp;$C36,Precios!$A$2:$G$51,5,0)</f>
        <v>PANAMERICANA FORMAS E IMPRESOS S.A.</v>
      </c>
    </row>
    <row r="37" spans="1:19" ht="23.25" customHeight="1">
      <c r="A37" s="64" t="str">
        <f>VLOOKUP($C$33&amp;$C37,Precios!$A$2:$G$51,6,0)</f>
        <v>Guías para docentes - primero de primariaL 1</v>
      </c>
      <c r="B37" s="23">
        <v>2</v>
      </c>
      <c r="C37" s="69" t="s">
        <v>33</v>
      </c>
      <c r="D37" s="70" t="s">
        <v>33</v>
      </c>
      <c r="E37" s="71" t="s">
        <v>33</v>
      </c>
      <c r="F37" s="27"/>
      <c r="G37" s="28">
        <f t="shared" si="0"/>
        <v>0</v>
      </c>
      <c r="H37" s="29">
        <f>VLOOKUP($C$33&amp;$C37,Precios!$A$2:$G$51,4,0)</f>
        <v>6192</v>
      </c>
      <c r="I37" s="63">
        <f t="shared" ref="I37:I45" si="1">((H37/(1-$H$59))-H37)+H37</f>
        <v>6192</v>
      </c>
      <c r="J37" s="29">
        <f t="shared" ref="J37:J45" si="2">G37*I37</f>
        <v>0</v>
      </c>
      <c r="K37" s="67" t="str">
        <f>VLOOKUP($C$33&amp;$C37,Precios!$A$2:$G$51,5,0)</f>
        <v>PANAMERICANA FORMAS E IMPRESOS S.A.</v>
      </c>
    </row>
    <row r="38" spans="1:19" ht="45.75" customHeight="1">
      <c r="A38" s="64" t="str">
        <f>VLOOKUP($C$33&amp;$C38,Precios!$A$2:$G$51,6,0)</f>
        <v>Manuales de lectura y escritura para estudiantes - segundo de primariaL 1</v>
      </c>
      <c r="B38" s="23">
        <v>3</v>
      </c>
      <c r="C38" s="69" t="s">
        <v>34</v>
      </c>
      <c r="D38" s="70" t="s">
        <v>34</v>
      </c>
      <c r="E38" s="71" t="s">
        <v>34</v>
      </c>
      <c r="F38" s="27"/>
      <c r="G38" s="28">
        <f t="shared" si="0"/>
        <v>0</v>
      </c>
      <c r="H38" s="29">
        <f>VLOOKUP($C$33&amp;$C38,Precios!$A$2:$G$51,4,0)</f>
        <v>2160</v>
      </c>
      <c r="I38" s="63">
        <f t="shared" si="1"/>
        <v>2160</v>
      </c>
      <c r="J38" s="29">
        <f t="shared" si="2"/>
        <v>0</v>
      </c>
      <c r="K38" s="67" t="str">
        <f>VLOOKUP($C$33&amp;$C38,Precios!$A$2:$G$51,5,0)</f>
        <v>PANAMERICANA FORMAS E IMPRESOS S.A.</v>
      </c>
    </row>
    <row r="39" spans="1:19" ht="23.25" customHeight="1">
      <c r="A39" s="64" t="str">
        <f>VLOOKUP($C$33&amp;$C39,Precios!$A$2:$G$51,6,0)</f>
        <v>Guías para docentes - segundo de primariaL 1</v>
      </c>
      <c r="B39" s="23">
        <v>4</v>
      </c>
      <c r="C39" s="69" t="s">
        <v>35</v>
      </c>
      <c r="D39" s="70" t="s">
        <v>35</v>
      </c>
      <c r="E39" s="71" t="s">
        <v>35</v>
      </c>
      <c r="F39" s="27"/>
      <c r="G39" s="28">
        <f t="shared" si="0"/>
        <v>0</v>
      </c>
      <c r="H39" s="29">
        <f>VLOOKUP($C$33&amp;$C39,Precios!$A$2:$G$51,4,0)</f>
        <v>6192</v>
      </c>
      <c r="I39" s="63">
        <f t="shared" si="1"/>
        <v>6192</v>
      </c>
      <c r="J39" s="29">
        <f t="shared" si="2"/>
        <v>0</v>
      </c>
      <c r="K39" s="67" t="str">
        <f>VLOOKUP($C$33&amp;$C39,Precios!$A$2:$G$51,5,0)</f>
        <v>PANAMERICANA FORMAS E IMPRESOS S.A.</v>
      </c>
    </row>
    <row r="40" spans="1:19" ht="45.75" customHeight="1">
      <c r="A40" s="64" t="str">
        <f>VLOOKUP($C$33&amp;$C40,Precios!$A$2:$G$51,6,0)</f>
        <v>Manuales de lectura y escritura para estudiantes - tercero de primariaL 1</v>
      </c>
      <c r="B40" s="23">
        <v>5</v>
      </c>
      <c r="C40" s="69" t="s">
        <v>36</v>
      </c>
      <c r="D40" s="70" t="s">
        <v>36</v>
      </c>
      <c r="E40" s="71" t="s">
        <v>36</v>
      </c>
      <c r="F40" s="27"/>
      <c r="G40" s="28">
        <f t="shared" si="0"/>
        <v>0</v>
      </c>
      <c r="H40" s="29">
        <f>VLOOKUP($C$33&amp;$C40,Precios!$A$2:$G$51,4,0)</f>
        <v>3183</v>
      </c>
      <c r="I40" s="63">
        <f t="shared" si="1"/>
        <v>3183</v>
      </c>
      <c r="J40" s="29">
        <f t="shared" si="2"/>
        <v>0</v>
      </c>
      <c r="K40" s="67" t="str">
        <f>VLOOKUP($C$33&amp;$C40,Precios!$A$2:$G$51,5,0)</f>
        <v>PANAMERICANA FORMAS E IMPRESOS S.A.</v>
      </c>
    </row>
    <row r="41" spans="1:19" ht="23.25" customHeight="1">
      <c r="A41" s="64" t="str">
        <f>VLOOKUP($C$33&amp;$C41,Precios!$A$2:$G$51,6,0)</f>
        <v>Guías para docentes - tercero de primariaL 1</v>
      </c>
      <c r="B41" s="23">
        <v>6</v>
      </c>
      <c r="C41" s="69" t="s">
        <v>37</v>
      </c>
      <c r="D41" s="70" t="s">
        <v>37</v>
      </c>
      <c r="E41" s="71" t="s">
        <v>37</v>
      </c>
      <c r="F41" s="27"/>
      <c r="G41" s="28">
        <f t="shared" si="0"/>
        <v>0</v>
      </c>
      <c r="H41" s="29">
        <f>VLOOKUP($C$33&amp;$C41,Precios!$A$2:$G$51,4,0)</f>
        <v>6192</v>
      </c>
      <c r="I41" s="63">
        <f t="shared" si="1"/>
        <v>6192</v>
      </c>
      <c r="J41" s="29">
        <f t="shared" si="2"/>
        <v>0</v>
      </c>
      <c r="K41" s="67" t="str">
        <f>VLOOKUP($C$33&amp;$C41,Precios!$A$2:$G$51,5,0)</f>
        <v>PANAMERICANA FORMAS E IMPRESOS S.A.</v>
      </c>
      <c r="S41"/>
    </row>
    <row r="42" spans="1:19" ht="45.75" customHeight="1">
      <c r="A42" s="64" t="str">
        <f>VLOOKUP($C$33&amp;$C42,Precios!$A$2:$G$51,6,0)</f>
        <v>Manuales de lectura y escritura para estudiantes - cuarto de primariaL 1</v>
      </c>
      <c r="B42" s="23">
        <v>7</v>
      </c>
      <c r="C42" s="69" t="s">
        <v>38</v>
      </c>
      <c r="D42" s="70" t="s">
        <v>38</v>
      </c>
      <c r="E42" s="71" t="s">
        <v>38</v>
      </c>
      <c r="F42" s="27"/>
      <c r="G42" s="28">
        <f t="shared" si="0"/>
        <v>0</v>
      </c>
      <c r="H42" s="29">
        <f>VLOOKUP($C$33&amp;$C42,Precios!$A$2:$G$51,4,0)</f>
        <v>3073</v>
      </c>
      <c r="I42" s="63">
        <f t="shared" si="1"/>
        <v>3073</v>
      </c>
      <c r="J42" s="29">
        <f t="shared" si="2"/>
        <v>0</v>
      </c>
      <c r="K42" s="67" t="str">
        <f>VLOOKUP($C$33&amp;$C42,Precios!$A$2:$G$51,5,0)</f>
        <v>PANAMERICANA FORMAS E IMPRESOS S.A.</v>
      </c>
      <c r="S42"/>
    </row>
    <row r="43" spans="1:19" ht="23.25" customHeight="1">
      <c r="A43" s="64" t="str">
        <f>VLOOKUP($C$33&amp;$C43,Precios!$A$2:$G$51,6,0)</f>
        <v>Guías para docentes - cuarto de primariaL 1</v>
      </c>
      <c r="B43" s="23">
        <v>8</v>
      </c>
      <c r="C43" s="69" t="s">
        <v>39</v>
      </c>
      <c r="D43" s="70" t="s">
        <v>39</v>
      </c>
      <c r="E43" s="71" t="s">
        <v>39</v>
      </c>
      <c r="F43" s="27"/>
      <c r="G43" s="28">
        <f t="shared" si="0"/>
        <v>0</v>
      </c>
      <c r="H43" s="29">
        <f>VLOOKUP($C$33&amp;$C43,Precios!$A$2:$G$51,4,0)</f>
        <v>5573</v>
      </c>
      <c r="I43" s="63">
        <f t="shared" si="1"/>
        <v>5573</v>
      </c>
      <c r="J43" s="29">
        <f t="shared" si="2"/>
        <v>0</v>
      </c>
      <c r="K43" s="67" t="str">
        <f>VLOOKUP($C$33&amp;$C43,Precios!$A$2:$G$51,5,0)</f>
        <v>PANAMERICANA FORMAS E IMPRESOS S.A.</v>
      </c>
      <c r="S43"/>
    </row>
    <row r="44" spans="1:19" ht="45.75" customHeight="1">
      <c r="A44" s="64" t="str">
        <f>VLOOKUP($C$33&amp;$C44,Precios!$A$2:$G$51,6,0)</f>
        <v>Manuales de lectura y escritura para estudiantes - quinto de primariaL 1</v>
      </c>
      <c r="B44" s="23">
        <v>9</v>
      </c>
      <c r="C44" s="69" t="s">
        <v>40</v>
      </c>
      <c r="D44" s="70" t="s">
        <v>40</v>
      </c>
      <c r="E44" s="71" t="s">
        <v>40</v>
      </c>
      <c r="F44" s="27"/>
      <c r="G44" s="28">
        <f t="shared" si="0"/>
        <v>0</v>
      </c>
      <c r="H44" s="29">
        <f>VLOOKUP($C$33&amp;$C44,Precios!$A$2:$G$51,4,0)</f>
        <v>2581</v>
      </c>
      <c r="I44" s="63">
        <f t="shared" si="1"/>
        <v>2581</v>
      </c>
      <c r="J44" s="29">
        <f t="shared" si="2"/>
        <v>0</v>
      </c>
      <c r="K44" s="67" t="str">
        <f>VLOOKUP($C$33&amp;$C44,Precios!$A$2:$G$51,5,0)</f>
        <v>PANAMERICANA FORMAS E IMPRESOS S.A.</v>
      </c>
      <c r="S44"/>
    </row>
    <row r="45" spans="1:19" ht="23.25" customHeight="1">
      <c r="A45" s="64" t="str">
        <f>VLOOKUP($C$33&amp;$C45,Precios!$A$2:$G$51,6,0)</f>
        <v>Guías para docentes - quinto de primariaL 1</v>
      </c>
      <c r="B45" s="23">
        <v>10</v>
      </c>
      <c r="C45" s="69" t="s">
        <v>41</v>
      </c>
      <c r="D45" s="70" t="s">
        <v>41</v>
      </c>
      <c r="E45" s="71" t="s">
        <v>41</v>
      </c>
      <c r="F45" s="27"/>
      <c r="G45" s="28">
        <f t="shared" si="0"/>
        <v>0</v>
      </c>
      <c r="H45" s="29">
        <f>VLOOKUP($C$33&amp;$C45,Precios!$A$2:$G$51,4,0)</f>
        <v>6192</v>
      </c>
      <c r="I45" s="63">
        <f t="shared" si="1"/>
        <v>6192</v>
      </c>
      <c r="J45" s="29">
        <f t="shared" si="2"/>
        <v>0</v>
      </c>
      <c r="K45" s="67" t="str">
        <f>VLOOKUP($C$33&amp;$C45,Precios!$A$2:$G$51,5,0)</f>
        <v>PANAMERICANA FORMAS E IMPRESOS S.A.</v>
      </c>
      <c r="S45"/>
    </row>
    <row r="46" spans="1:19" ht="14.25">
      <c r="A46" s="64"/>
      <c r="K46" s="64"/>
      <c r="S46"/>
    </row>
    <row r="47" spans="1:19" ht="14.25">
      <c r="I47" s="30" t="s">
        <v>22</v>
      </c>
      <c r="J47" s="31">
        <f>+SUM(J36:J45)</f>
        <v>0</v>
      </c>
      <c r="K47" s="64"/>
      <c r="S47"/>
    </row>
    <row r="48" spans="1:19" ht="14.25">
      <c r="I48" s="30" t="s">
        <v>23</v>
      </c>
      <c r="J48" s="31">
        <f>+J47*0.16</f>
        <v>0</v>
      </c>
      <c r="K48" s="66">
        <f>J48</f>
        <v>0</v>
      </c>
      <c r="S48"/>
    </row>
    <row r="49" spans="1:20" ht="15">
      <c r="I49" s="32" t="s">
        <v>14</v>
      </c>
      <c r="J49" s="33">
        <f>+J47+J48</f>
        <v>0</v>
      </c>
      <c r="K49" s="64"/>
      <c r="R49"/>
    </row>
    <row r="50" spans="1:20" ht="14.25">
      <c r="T50"/>
    </row>
    <row r="51" spans="1:20" ht="14.25">
      <c r="A51" s="91" t="s">
        <v>10</v>
      </c>
      <c r="B51" s="92"/>
      <c r="C51" s="92"/>
      <c r="D51" s="92"/>
      <c r="E51" s="92"/>
      <c r="F51" s="92"/>
      <c r="G51" s="92"/>
      <c r="H51" s="92"/>
      <c r="I51" s="92"/>
      <c r="J51" s="92"/>
      <c r="K51" s="92"/>
      <c r="L51" s="92"/>
      <c r="M51" s="93"/>
      <c r="T51"/>
    </row>
    <row r="52" spans="1:20">
      <c r="A52" s="51"/>
      <c r="B52" s="51"/>
      <c r="C52" s="51"/>
      <c r="D52" s="51"/>
      <c r="E52" s="51"/>
      <c r="F52" s="51"/>
      <c r="G52" s="51"/>
      <c r="H52" s="51"/>
      <c r="I52" s="51"/>
      <c r="J52" s="51"/>
      <c r="K52" s="51"/>
      <c r="L52" s="51"/>
      <c r="M52" s="51"/>
    </row>
    <row r="53" spans="1:20">
      <c r="A53" s="109" t="s">
        <v>98</v>
      </c>
      <c r="B53" s="109"/>
      <c r="C53" s="109"/>
      <c r="D53" s="109"/>
      <c r="E53" s="109"/>
      <c r="F53" s="109"/>
      <c r="G53" s="109"/>
      <c r="H53" s="109"/>
      <c r="I53" s="109"/>
      <c r="J53" s="109"/>
      <c r="K53" s="109"/>
      <c r="L53" s="109"/>
      <c r="M53" s="109"/>
    </row>
    <row r="54" spans="1:20">
      <c r="A54" s="109"/>
      <c r="B54" s="109"/>
      <c r="C54" s="109"/>
      <c r="D54" s="109"/>
      <c r="E54" s="109"/>
      <c r="F54" s="109"/>
      <c r="G54" s="109"/>
      <c r="H54" s="109"/>
      <c r="I54" s="109"/>
      <c r="J54" s="109"/>
      <c r="K54" s="109"/>
      <c r="L54" s="109"/>
      <c r="M54" s="109"/>
    </row>
    <row r="55" spans="1:20">
      <c r="A55" s="51"/>
      <c r="B55" s="51"/>
      <c r="C55" s="51"/>
      <c r="D55" s="51"/>
      <c r="E55" s="51"/>
      <c r="F55" s="51"/>
      <c r="G55" s="51"/>
      <c r="H55" s="51"/>
      <c r="I55" s="51"/>
      <c r="J55" s="51"/>
      <c r="K55" s="51"/>
      <c r="L55" s="51"/>
      <c r="M55" s="51"/>
    </row>
    <row r="56" spans="1:20">
      <c r="A56" s="52" t="s">
        <v>0</v>
      </c>
      <c r="B56" s="110" t="s">
        <v>11</v>
      </c>
      <c r="C56" s="110"/>
      <c r="D56" s="110"/>
      <c r="E56" s="110"/>
      <c r="F56" s="110"/>
      <c r="G56" s="110"/>
      <c r="H56" s="111" t="s">
        <v>12</v>
      </c>
      <c r="I56" s="112"/>
      <c r="J56" s="51"/>
      <c r="K56" s="51"/>
      <c r="L56" s="51"/>
      <c r="M56" s="51"/>
    </row>
    <row r="57" spans="1:20">
      <c r="A57" s="53">
        <v>1</v>
      </c>
      <c r="B57" s="113"/>
      <c r="C57" s="113"/>
      <c r="D57" s="113"/>
      <c r="E57" s="113"/>
      <c r="F57" s="113"/>
      <c r="G57" s="113"/>
      <c r="H57" s="114"/>
      <c r="I57" s="115"/>
      <c r="J57" s="51"/>
      <c r="K57" s="51"/>
      <c r="L57" s="51"/>
      <c r="M57" s="51"/>
    </row>
    <row r="58" spans="1:20">
      <c r="A58" s="51"/>
      <c r="B58" s="51"/>
      <c r="C58" s="51"/>
      <c r="D58" s="51"/>
      <c r="E58" s="51"/>
      <c r="F58" s="51"/>
      <c r="G58" s="51"/>
      <c r="H58" s="51"/>
      <c r="I58" s="51"/>
      <c r="J58" s="51"/>
      <c r="K58" s="51"/>
      <c r="L58" s="51"/>
      <c r="M58" s="51"/>
    </row>
    <row r="59" spans="1:20">
      <c r="A59" s="51"/>
      <c r="B59" s="51"/>
      <c r="C59" s="51"/>
      <c r="D59" s="51"/>
      <c r="E59" s="105" t="s">
        <v>99</v>
      </c>
      <c r="F59" s="105"/>
      <c r="G59" s="106"/>
      <c r="H59" s="107">
        <f>SUM(H57:I57)</f>
        <v>0</v>
      </c>
      <c r="I59" s="108"/>
      <c r="J59" s="51"/>
      <c r="K59" s="51"/>
      <c r="L59" s="51"/>
      <c r="M59" s="51"/>
    </row>
    <row r="60" spans="1:20">
      <c r="A60" s="54"/>
      <c r="B60" s="55"/>
      <c r="C60" s="54"/>
      <c r="D60" s="54"/>
      <c r="E60" s="54"/>
      <c r="F60" s="54"/>
      <c r="G60" s="54"/>
      <c r="H60" s="54"/>
      <c r="I60" s="54"/>
      <c r="J60" s="54"/>
      <c r="K60" s="54"/>
      <c r="L60" s="54"/>
      <c r="M60" s="54"/>
    </row>
  </sheetData>
  <sheetProtection algorithmName="SHA-512" hashValue="HuUyvvghv0Q9i+1bjwNhLhN/QzQ7IeCwSsCGoevfclx8llI//uTO5iAim1uQCrvpFMFAEStAlvgj7d7JHZIwjw==" saltValue="w/8C9YWL7xz+pRF1y+yAjA==" spinCount="100000" sheet="1" objects="1" scenarios="1" selectLockedCells="1"/>
  <mergeCells count="51">
    <mergeCell ref="E59:G59"/>
    <mergeCell ref="H59:I59"/>
    <mergeCell ref="A53:M54"/>
    <mergeCell ref="B56:G56"/>
    <mergeCell ref="H56:I56"/>
    <mergeCell ref="B57:G57"/>
    <mergeCell ref="H57:I57"/>
    <mergeCell ref="A14:M14"/>
    <mergeCell ref="H27:J27"/>
    <mergeCell ref="A31:M31"/>
    <mergeCell ref="B28:D28"/>
    <mergeCell ref="E28:G28"/>
    <mergeCell ref="H28:J28"/>
    <mergeCell ref="M28:N28"/>
    <mergeCell ref="A51:M51"/>
    <mergeCell ref="C16:D16"/>
    <mergeCell ref="A20:M20"/>
    <mergeCell ref="E27:G27"/>
    <mergeCell ref="K27:L27"/>
    <mergeCell ref="C33:E33"/>
    <mergeCell ref="C35:E35"/>
    <mergeCell ref="C36:E36"/>
    <mergeCell ref="C38:E38"/>
    <mergeCell ref="C39:E39"/>
    <mergeCell ref="B27:D27"/>
    <mergeCell ref="C37:E37"/>
    <mergeCell ref="K28:L28"/>
    <mergeCell ref="C40:E40"/>
    <mergeCell ref="C41:E41"/>
    <mergeCell ref="C42:E42"/>
    <mergeCell ref="A1:M1"/>
    <mergeCell ref="A2:M2"/>
    <mergeCell ref="A4:M4"/>
    <mergeCell ref="C6:I6"/>
    <mergeCell ref="K6:M6"/>
    <mergeCell ref="C8:I8"/>
    <mergeCell ref="K8:M8"/>
    <mergeCell ref="C10:I10"/>
    <mergeCell ref="K10:L10"/>
    <mergeCell ref="C12:I12"/>
    <mergeCell ref="C43:E43"/>
    <mergeCell ref="C44:E44"/>
    <mergeCell ref="C45:E45"/>
    <mergeCell ref="B22:C22"/>
    <mergeCell ref="A29:T29"/>
    <mergeCell ref="A26:T26"/>
    <mergeCell ref="M27:N27"/>
    <mergeCell ref="O27:P27"/>
    <mergeCell ref="Q27:R27"/>
    <mergeCell ref="Q28:R28"/>
    <mergeCell ref="O28:P28"/>
  </mergeCells>
  <dataValidations count="9">
    <dataValidation type="list" allowBlank="1" showInputMessage="1" showErrorMessage="1" sqref="D24">
      <formula1>"X"</formula1>
    </dataValidation>
    <dataValidation allowBlank="1" showInputMessage="1" showErrorMessage="1" promptTitle="Fecha de vencimiento de la OC" prompt="Esta es la fecha en la que termina la ejecución de la Orden de Compra (contrato). La Entidad debe tener en cuenta la vigencia de los recursos que soportan la compra y la fecha máxima que puede tener una Orden de Compra en este Acuerdo Marco (Ver guía)." sqref="K16:L16"/>
    <dataValidation allowBlank="1" showInputMessage="1" showErrorMessage="1" promptTitle="Fecha estimada generación OC" prompt="La Entidad Compradora debe tener en cuenta los tiempos de cotización definidos en el Acuerdo Marco para definir la fecha de generación de la Orden de Compra." sqref="G16:H16"/>
    <dataValidation allowBlank="1" showInputMessage="1" showErrorMessage="1" promptTitle="Fecha solicitud de cotización" prompt="Incluya en este campo la fecha en la Entidad Compradora crea y envia a producción el evento de cotización en la Tienda Virtual del Estado Colombiano." sqref="C16:D16"/>
    <dataValidation operator="greaterThan" allowBlank="1" showInputMessage="1" showErrorMessage="1" errorTitle="Cantidad" error="Por favor ingrese solo números enteros" sqref="G36:G45"/>
    <dataValidation type="decimal" allowBlank="1" showInputMessage="1" showErrorMessage="1" sqref="H57:I57">
      <formula1>0</formula1>
      <formula2>1</formula2>
    </dataValidation>
    <dataValidation allowBlank="1" showInputMessage="1" showErrorMessage="1" sqref="D25"/>
    <dataValidation type="whole" operator="greaterThan" allowBlank="1" showInputMessage="1" showErrorMessage="1" errorTitle="Cantidad" error="Por favor ingrese solo números enteros" sqref="V9:V18 F36:F45">
      <formula1>0</formula1>
    </dataValidation>
    <dataValidation type="list" allowBlank="1" showInputMessage="1" showErrorMessage="1" sqref="C33:E33">
      <formula1>Lotes</formula1>
    </dataValidation>
  </dataValidations>
  <printOptions horizontalCentered="1" verticalCentered="1"/>
  <pageMargins left="0.70866141732283472" right="0.70866141732283472" top="1.3020833333333333" bottom="1.21875" header="0.31496062992125984" footer="0.31496062992125984"/>
  <pageSetup scale="56" orientation="portrait" r:id="rId1"/>
  <headerFooter>
    <oddHeader>&amp;R&amp;G</oddHeader>
    <oddFooter>&amp;C&amp;G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31" r:id="rId5" name="Button 7">
              <controlPr defaultSize="0" print="0" autoFill="0" autoPict="0" macro="[0]!agregravamen">
                <anchor moveWithCells="1" sizeWithCells="1">
                  <from>
                    <xdr:col>3</xdr:col>
                    <xdr:colOff>57150</xdr:colOff>
                    <xdr:row>58</xdr:row>
                    <xdr:rowOff>0</xdr:rowOff>
                  </from>
                  <to>
                    <xdr:col>3</xdr:col>
                    <xdr:colOff>1285875</xdr:colOff>
                    <xdr:row>59</xdr:row>
                    <xdr:rowOff>57150</xdr:rowOff>
                  </to>
                </anchor>
              </controlPr>
            </control>
          </mc:Choice>
        </mc:AlternateContent>
        <mc:AlternateContent xmlns:mc="http://schemas.openxmlformats.org/markup-compatibility/2006">
          <mc:Choice Requires="x14">
            <control shapeId="1032" r:id="rId6" name="Button 8">
              <controlPr defaultSize="0" print="0" autoFill="0" autoPict="0" macro="[0]!elimgravamen">
                <anchor moveWithCells="1" sizeWithCells="1">
                  <from>
                    <xdr:col>4</xdr:col>
                    <xdr:colOff>95250</xdr:colOff>
                    <xdr:row>58</xdr:row>
                    <xdr:rowOff>0</xdr:rowOff>
                  </from>
                  <to>
                    <xdr:col>5</xdr:col>
                    <xdr:colOff>142875</xdr:colOff>
                    <xdr:row>59</xdr:row>
                    <xdr:rowOff>57150</xdr:rowOff>
                  </to>
                </anchor>
              </controlPr>
            </control>
          </mc:Choice>
        </mc:AlternateContent>
        <mc:AlternateContent xmlns:mc="http://schemas.openxmlformats.org/markup-compatibility/2006">
          <mc:Choice Requires="x14">
            <control shapeId="1034" r:id="rId7" name="Button 10">
              <controlPr defaultSize="0" print="0" autoFill="0" autoPict="0" macro="[0]!Eliminar1A">
                <anchor moveWithCells="1" sizeWithCells="1">
                  <from>
                    <xdr:col>3</xdr:col>
                    <xdr:colOff>533400</xdr:colOff>
                    <xdr:row>23</xdr:row>
                    <xdr:rowOff>19050</xdr:rowOff>
                  </from>
                  <to>
                    <xdr:col>4</xdr:col>
                    <xdr:colOff>742950</xdr:colOff>
                    <xdr:row>23</xdr:row>
                    <xdr:rowOff>295275</xdr:rowOff>
                  </to>
                </anchor>
              </controlPr>
            </control>
          </mc:Choice>
        </mc:AlternateContent>
        <mc:AlternateContent xmlns:mc="http://schemas.openxmlformats.org/markup-compatibility/2006">
          <mc:Choice Requires="x14">
            <control shapeId="1039" r:id="rId8" name="Button 15">
              <controlPr defaultSize="0" print="0" autoFill="0" autoPict="0" macro="[0]!GenerarCSV_Click">
                <anchor moveWithCells="1" sizeWithCells="1">
                  <from>
                    <xdr:col>5</xdr:col>
                    <xdr:colOff>314325</xdr:colOff>
                    <xdr:row>32</xdr:row>
                    <xdr:rowOff>19050</xdr:rowOff>
                  </from>
                  <to>
                    <xdr:col>6</xdr:col>
                    <xdr:colOff>704850</xdr:colOff>
                    <xdr:row>32</xdr:row>
                    <xdr:rowOff>295275</xdr:rowOff>
                  </to>
                </anchor>
              </controlPr>
            </control>
          </mc:Choice>
        </mc:AlternateContent>
        <mc:AlternateContent xmlns:mc="http://schemas.openxmlformats.org/markup-compatibility/2006">
          <mc:Choice Requires="x14">
            <control shapeId="1040" r:id="rId9" name="Button 16">
              <controlPr defaultSize="0" print="0" autoFill="0" autoPict="0" macro="[0]!Agregar1A">
                <anchor moveWithCells="1" sizeWithCells="1">
                  <from>
                    <xdr:col>2</xdr:col>
                    <xdr:colOff>228600</xdr:colOff>
                    <xdr:row>23</xdr:row>
                    <xdr:rowOff>28575</xdr:rowOff>
                  </from>
                  <to>
                    <xdr:col>3</xdr:col>
                    <xdr:colOff>438150</xdr:colOff>
                    <xdr:row>23</xdr:row>
                    <xdr:rowOff>304800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Y14"/>
  <sheetViews>
    <sheetView workbookViewId="0">
      <selection sqref="A1:AY14"/>
    </sheetView>
  </sheetViews>
  <sheetFormatPr baseColWidth="10" defaultRowHeight="14.25"/>
  <sheetData>
    <row r="1" spans="1:51">
      <c r="A1" t="s">
        <v>110</v>
      </c>
      <c r="B1" t="s">
        <v>111</v>
      </c>
      <c r="C1" t="s">
        <v>112</v>
      </c>
      <c r="D1" t="s">
        <v>113</v>
      </c>
      <c r="E1" t="s">
        <v>114</v>
      </c>
      <c r="F1" t="s">
        <v>115</v>
      </c>
      <c r="G1" t="s">
        <v>116</v>
      </c>
      <c r="H1" t="s">
        <v>117</v>
      </c>
      <c r="I1" t="s">
        <v>118</v>
      </c>
      <c r="J1" t="s">
        <v>119</v>
      </c>
      <c r="K1" t="s">
        <v>120</v>
      </c>
      <c r="L1" t="s">
        <v>121</v>
      </c>
      <c r="M1" t="s">
        <v>122</v>
      </c>
      <c r="N1" t="s">
        <v>123</v>
      </c>
      <c r="O1" t="s">
        <v>124</v>
      </c>
      <c r="P1" t="s">
        <v>125</v>
      </c>
      <c r="Q1" t="s">
        <v>126</v>
      </c>
      <c r="R1" t="s">
        <v>127</v>
      </c>
      <c r="S1" t="s">
        <v>128</v>
      </c>
      <c r="T1" t="s">
        <v>129</v>
      </c>
      <c r="U1" t="s">
        <v>130</v>
      </c>
      <c r="V1" t="s">
        <v>131</v>
      </c>
      <c r="W1" t="s">
        <v>132</v>
      </c>
      <c r="X1" t="s">
        <v>133</v>
      </c>
      <c r="Y1" t="s">
        <v>134</v>
      </c>
      <c r="Z1" t="s">
        <v>135</v>
      </c>
      <c r="AA1" t="s">
        <v>136</v>
      </c>
      <c r="AB1" t="s">
        <v>137</v>
      </c>
      <c r="AC1" t="s">
        <v>138</v>
      </c>
      <c r="AD1" t="s">
        <v>139</v>
      </c>
      <c r="AE1" t="s">
        <v>140</v>
      </c>
      <c r="AF1" t="s">
        <v>141</v>
      </c>
      <c r="AG1" t="s">
        <v>142</v>
      </c>
      <c r="AH1" t="s">
        <v>143</v>
      </c>
      <c r="AI1" t="s">
        <v>144</v>
      </c>
      <c r="AJ1" t="s">
        <v>145</v>
      </c>
      <c r="AK1" t="s">
        <v>146</v>
      </c>
      <c r="AL1" t="s">
        <v>147</v>
      </c>
      <c r="AM1" t="s">
        <v>148</v>
      </c>
      <c r="AN1" t="s">
        <v>149</v>
      </c>
      <c r="AO1" t="s">
        <v>150</v>
      </c>
      <c r="AP1" t="s">
        <v>151</v>
      </c>
      <c r="AQ1" t="s">
        <v>152</v>
      </c>
      <c r="AR1" t="s">
        <v>153</v>
      </c>
      <c r="AS1" t="s">
        <v>154</v>
      </c>
      <c r="AT1" t="s">
        <v>155</v>
      </c>
      <c r="AU1" t="s">
        <v>156</v>
      </c>
      <c r="AV1" t="s">
        <v>157</v>
      </c>
      <c r="AW1" t="s">
        <v>158</v>
      </c>
      <c r="AX1" t="s">
        <v>159</v>
      </c>
      <c r="AY1" t="s">
        <v>160</v>
      </c>
    </row>
    <row r="2" spans="1:51">
      <c r="A2" t="s">
        <v>161</v>
      </c>
      <c r="B2" t="s">
        <v>111</v>
      </c>
      <c r="C2" t="s">
        <v>162</v>
      </c>
      <c r="D2" t="s">
        <v>163</v>
      </c>
      <c r="E2" t="s">
        <v>164</v>
      </c>
      <c r="F2" t="s">
        <v>165</v>
      </c>
      <c r="G2" t="s">
        <v>166</v>
      </c>
      <c r="H2" t="s">
        <v>167</v>
      </c>
      <c r="I2" t="s">
        <v>168</v>
      </c>
      <c r="J2" t="s">
        <v>113</v>
      </c>
      <c r="K2" t="s">
        <v>169</v>
      </c>
      <c r="L2" t="s">
        <v>170</v>
      </c>
      <c r="M2" t="s">
        <v>171</v>
      </c>
      <c r="N2" t="s">
        <v>172</v>
      </c>
      <c r="O2" t="s">
        <v>173</v>
      </c>
      <c r="P2" t="s">
        <v>174</v>
      </c>
      <c r="Q2" t="s">
        <v>175</v>
      </c>
      <c r="R2" t="s">
        <v>176</v>
      </c>
      <c r="S2" t="s">
        <v>177</v>
      </c>
      <c r="T2" t="s">
        <v>178</v>
      </c>
      <c r="U2" t="s">
        <v>179</v>
      </c>
      <c r="V2" t="s">
        <v>180</v>
      </c>
      <c r="W2" t="s">
        <v>181</v>
      </c>
      <c r="X2" t="s">
        <v>182</v>
      </c>
      <c r="Y2" t="s">
        <v>183</v>
      </c>
      <c r="Z2" t="s">
        <v>184</v>
      </c>
      <c r="AA2" t="s">
        <v>185</v>
      </c>
      <c r="AB2" t="s">
        <v>186</v>
      </c>
      <c r="AC2" t="s">
        <v>187</v>
      </c>
      <c r="AD2" t="s">
        <v>188</v>
      </c>
      <c r="AE2" t="s">
        <v>189</v>
      </c>
      <c r="AF2" t="s">
        <v>190</v>
      </c>
      <c r="AG2" t="s">
        <v>191</v>
      </c>
      <c r="AH2" t="s">
        <v>192</v>
      </c>
      <c r="AI2" t="s">
        <v>193</v>
      </c>
      <c r="AJ2" t="s">
        <v>194</v>
      </c>
      <c r="AK2" t="s">
        <v>195</v>
      </c>
      <c r="AL2" t="s">
        <v>196</v>
      </c>
      <c r="AM2" t="s">
        <v>197</v>
      </c>
      <c r="AN2" t="s">
        <v>198</v>
      </c>
      <c r="AO2" t="s">
        <v>199</v>
      </c>
      <c r="AP2" t="s">
        <v>200</v>
      </c>
      <c r="AQ2" t="s">
        <v>201</v>
      </c>
      <c r="AR2" t="s">
        <v>202</v>
      </c>
      <c r="AS2" t="s">
        <v>203</v>
      </c>
    </row>
    <row r="3" spans="1:51">
      <c r="A3" t="s">
        <v>110</v>
      </c>
      <c r="B3" t="s">
        <v>260</v>
      </c>
      <c r="C3" t="s">
        <v>261</v>
      </c>
      <c r="F3" t="s">
        <v>262</v>
      </c>
      <c r="H3" t="s">
        <v>263</v>
      </c>
      <c r="I3" t="s">
        <v>264</v>
      </c>
      <c r="K3" t="s">
        <v>265</v>
      </c>
      <c r="X3" t="s">
        <v>266</v>
      </c>
      <c r="Y3" t="s">
        <v>266</v>
      </c>
      <c r="Z3" t="s">
        <v>267</v>
      </c>
      <c r="AA3" t="s">
        <v>267</v>
      </c>
      <c r="AD3" t="s">
        <v>268</v>
      </c>
      <c r="AE3" t="s">
        <v>268</v>
      </c>
      <c r="AF3" t="s">
        <v>269</v>
      </c>
      <c r="AG3" t="s">
        <v>269</v>
      </c>
      <c r="AH3" t="s">
        <v>270</v>
      </c>
      <c r="AI3" t="s">
        <v>270</v>
      </c>
      <c r="AJ3" t="s">
        <v>271</v>
      </c>
      <c r="AK3" t="s">
        <v>271</v>
      </c>
      <c r="AL3" t="s">
        <v>272</v>
      </c>
      <c r="AM3" t="s">
        <v>272</v>
      </c>
      <c r="AN3">
        <v>1</v>
      </c>
      <c r="AO3">
        <v>1</v>
      </c>
      <c r="AP3" s="65">
        <v>43831</v>
      </c>
      <c r="AQ3" s="65">
        <v>43831</v>
      </c>
      <c r="AT3" t="s">
        <v>273</v>
      </c>
      <c r="AU3" t="s">
        <v>273</v>
      </c>
      <c r="AV3" t="s">
        <v>274</v>
      </c>
      <c r="AW3" t="s">
        <v>274</v>
      </c>
    </row>
    <row r="4" spans="1:51">
      <c r="A4" t="s">
        <v>161</v>
      </c>
      <c r="B4" t="s">
        <v>260</v>
      </c>
      <c r="C4">
        <v>1</v>
      </c>
      <c r="E4" t="s">
        <v>279</v>
      </c>
      <c r="H4">
        <v>10</v>
      </c>
      <c r="I4" t="s">
        <v>289</v>
      </c>
      <c r="K4" t="s">
        <v>207</v>
      </c>
      <c r="M4" t="s">
        <v>275</v>
      </c>
      <c r="N4" t="s">
        <v>276</v>
      </c>
      <c r="P4" t="s">
        <v>277</v>
      </c>
    </row>
    <row r="5" spans="1:51">
      <c r="A5" t="s">
        <v>161</v>
      </c>
      <c r="B5" t="s">
        <v>260</v>
      </c>
      <c r="C5">
        <v>2</v>
      </c>
      <c r="E5" t="s">
        <v>280</v>
      </c>
      <c r="H5">
        <v>10</v>
      </c>
      <c r="I5" t="s">
        <v>290</v>
      </c>
      <c r="K5" t="s">
        <v>207</v>
      </c>
      <c r="M5" t="s">
        <v>275</v>
      </c>
      <c r="N5" t="s">
        <v>276</v>
      </c>
      <c r="P5" t="s">
        <v>277</v>
      </c>
    </row>
    <row r="6" spans="1:51">
      <c r="A6" t="s">
        <v>161</v>
      </c>
      <c r="B6" t="s">
        <v>260</v>
      </c>
      <c r="C6">
        <v>3</v>
      </c>
      <c r="E6" t="s">
        <v>281</v>
      </c>
      <c r="H6">
        <v>10</v>
      </c>
      <c r="I6" t="s">
        <v>291</v>
      </c>
      <c r="K6" t="s">
        <v>207</v>
      </c>
      <c r="M6" t="s">
        <v>275</v>
      </c>
      <c r="N6" t="s">
        <v>276</v>
      </c>
      <c r="P6" t="s">
        <v>277</v>
      </c>
    </row>
    <row r="7" spans="1:51">
      <c r="A7" t="s">
        <v>161</v>
      </c>
      <c r="B7" t="s">
        <v>260</v>
      </c>
      <c r="C7">
        <v>4</v>
      </c>
      <c r="E7" t="s">
        <v>282</v>
      </c>
      <c r="H7">
        <v>10</v>
      </c>
      <c r="I7" t="s">
        <v>290</v>
      </c>
      <c r="K7" t="s">
        <v>207</v>
      </c>
      <c r="M7" t="s">
        <v>275</v>
      </c>
      <c r="N7" t="s">
        <v>276</v>
      </c>
      <c r="P7" t="s">
        <v>277</v>
      </c>
    </row>
    <row r="8" spans="1:51">
      <c r="A8" t="s">
        <v>161</v>
      </c>
      <c r="B8" t="s">
        <v>260</v>
      </c>
      <c r="C8">
        <v>5</v>
      </c>
      <c r="E8" t="s">
        <v>283</v>
      </c>
      <c r="H8">
        <v>10</v>
      </c>
      <c r="I8" t="s">
        <v>292</v>
      </c>
      <c r="K8" t="s">
        <v>207</v>
      </c>
      <c r="M8" t="s">
        <v>275</v>
      </c>
      <c r="N8" t="s">
        <v>276</v>
      </c>
      <c r="P8" t="s">
        <v>277</v>
      </c>
    </row>
    <row r="9" spans="1:51">
      <c r="A9" t="s">
        <v>161</v>
      </c>
      <c r="B9" t="s">
        <v>260</v>
      </c>
      <c r="C9">
        <v>6</v>
      </c>
      <c r="E9" t="s">
        <v>284</v>
      </c>
      <c r="H9">
        <v>10</v>
      </c>
      <c r="I9" t="s">
        <v>290</v>
      </c>
      <c r="K9" t="s">
        <v>207</v>
      </c>
      <c r="M9" t="s">
        <v>275</v>
      </c>
      <c r="N9" t="s">
        <v>276</v>
      </c>
      <c r="P9" t="s">
        <v>277</v>
      </c>
    </row>
    <row r="10" spans="1:51">
      <c r="A10" t="s">
        <v>161</v>
      </c>
      <c r="B10" t="s">
        <v>260</v>
      </c>
      <c r="C10">
        <v>7</v>
      </c>
      <c r="E10" t="s">
        <v>285</v>
      </c>
      <c r="H10">
        <v>10</v>
      </c>
      <c r="I10" t="s">
        <v>293</v>
      </c>
      <c r="K10" t="s">
        <v>207</v>
      </c>
      <c r="M10" t="s">
        <v>275</v>
      </c>
      <c r="N10" t="s">
        <v>276</v>
      </c>
      <c r="P10" t="s">
        <v>277</v>
      </c>
    </row>
    <row r="11" spans="1:51">
      <c r="A11" t="s">
        <v>161</v>
      </c>
      <c r="B11" t="s">
        <v>260</v>
      </c>
      <c r="C11">
        <v>8</v>
      </c>
      <c r="E11" t="s">
        <v>286</v>
      </c>
      <c r="H11">
        <v>10</v>
      </c>
      <c r="I11" t="s">
        <v>294</v>
      </c>
      <c r="K11" t="s">
        <v>207</v>
      </c>
      <c r="M11" t="s">
        <v>275</v>
      </c>
      <c r="N11" t="s">
        <v>276</v>
      </c>
      <c r="P11" t="s">
        <v>277</v>
      </c>
    </row>
    <row r="12" spans="1:51">
      <c r="A12" t="s">
        <v>161</v>
      </c>
      <c r="B12" t="s">
        <v>260</v>
      </c>
      <c r="C12">
        <v>9</v>
      </c>
      <c r="E12" t="s">
        <v>287</v>
      </c>
      <c r="H12">
        <v>10</v>
      </c>
      <c r="I12" t="s">
        <v>295</v>
      </c>
      <c r="K12" t="s">
        <v>207</v>
      </c>
      <c r="M12" t="s">
        <v>275</v>
      </c>
      <c r="N12" t="s">
        <v>276</v>
      </c>
      <c r="P12" t="s">
        <v>277</v>
      </c>
    </row>
    <row r="13" spans="1:51">
      <c r="A13" t="s">
        <v>161</v>
      </c>
      <c r="B13" t="s">
        <v>260</v>
      </c>
      <c r="C13">
        <v>10</v>
      </c>
      <c r="E13" t="s">
        <v>288</v>
      </c>
      <c r="H13">
        <v>10</v>
      </c>
      <c r="I13" t="s">
        <v>290</v>
      </c>
      <c r="K13" t="s">
        <v>207</v>
      </c>
      <c r="M13" t="s">
        <v>275</v>
      </c>
      <c r="N13" t="s">
        <v>276</v>
      </c>
      <c r="P13" t="s">
        <v>277</v>
      </c>
    </row>
    <row r="14" spans="1:51">
      <c r="A14" t="s">
        <v>161</v>
      </c>
      <c r="B14" t="s">
        <v>260</v>
      </c>
      <c r="C14">
        <v>11</v>
      </c>
      <c r="E14" t="s">
        <v>278</v>
      </c>
      <c r="H14">
        <v>1</v>
      </c>
      <c r="I14" t="s">
        <v>296</v>
      </c>
      <c r="K14" t="s">
        <v>207</v>
      </c>
      <c r="M14" t="s">
        <v>275</v>
      </c>
      <c r="N14" t="s">
        <v>276</v>
      </c>
      <c r="P14" t="s">
        <v>277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G51"/>
  <sheetViews>
    <sheetView workbookViewId="0">
      <selection activeCell="C12" sqref="C12"/>
    </sheetView>
  </sheetViews>
  <sheetFormatPr baseColWidth="10" defaultRowHeight="14.25"/>
  <cols>
    <col min="2" max="2" width="56.75" customWidth="1"/>
    <col min="3" max="3" width="59.5" bestFit="1" customWidth="1"/>
  </cols>
  <sheetData>
    <row r="1" spans="1:7">
      <c r="A1" t="s">
        <v>204</v>
      </c>
      <c r="B1" t="s">
        <v>84</v>
      </c>
      <c r="C1" t="s">
        <v>85</v>
      </c>
      <c r="D1" t="s">
        <v>205</v>
      </c>
      <c r="E1" t="s">
        <v>78</v>
      </c>
      <c r="F1" t="s">
        <v>96</v>
      </c>
      <c r="G1" t="s">
        <v>206</v>
      </c>
    </row>
    <row r="2" spans="1:7">
      <c r="A2" t="str">
        <f>B2&amp;C2</f>
        <v>lote 1 Norte de Santander, Arauca, Meta, Soacha, Neiva e Ibagué.Manuales de lectura y escritura para estudiantes - primero de Primaria</v>
      </c>
      <c r="B2" t="s">
        <v>104</v>
      </c>
      <c r="C2" t="s">
        <v>32</v>
      </c>
      <c r="D2">
        <v>3216</v>
      </c>
      <c r="E2" t="s">
        <v>207</v>
      </c>
      <c r="F2" t="s">
        <v>208</v>
      </c>
      <c r="G2" t="s">
        <v>86</v>
      </c>
    </row>
    <row r="3" spans="1:7">
      <c r="A3" t="str">
        <f t="shared" ref="A3:A51" si="0">B3&amp;C3</f>
        <v>lote 1 Norte de Santander, Arauca, Meta, Soacha, Neiva e Ibagué.Guías para docentes - primero de primaria</v>
      </c>
      <c r="B3" t="s">
        <v>104</v>
      </c>
      <c r="C3" t="s">
        <v>33</v>
      </c>
      <c r="D3">
        <v>6192</v>
      </c>
      <c r="E3" t="s">
        <v>207</v>
      </c>
      <c r="F3" t="s">
        <v>209</v>
      </c>
      <c r="G3" t="s">
        <v>87</v>
      </c>
    </row>
    <row r="4" spans="1:7">
      <c r="A4" t="str">
        <f t="shared" si="0"/>
        <v>lote 1 Norte de Santander, Arauca, Meta, Soacha, Neiva e Ibagué.Manuales de lectura y escritura para estudiantes - segundo de primaria</v>
      </c>
      <c r="B4" t="s">
        <v>104</v>
      </c>
      <c r="C4" t="s">
        <v>34</v>
      </c>
      <c r="D4">
        <v>2160</v>
      </c>
      <c r="E4" t="s">
        <v>207</v>
      </c>
      <c r="F4" t="s">
        <v>210</v>
      </c>
      <c r="G4" t="s">
        <v>88</v>
      </c>
    </row>
    <row r="5" spans="1:7">
      <c r="A5" t="str">
        <f t="shared" si="0"/>
        <v>lote 1 Norte de Santander, Arauca, Meta, Soacha, Neiva e Ibagué.Guías para docentes - segundo de primaria</v>
      </c>
      <c r="B5" t="s">
        <v>104</v>
      </c>
      <c r="C5" t="s">
        <v>35</v>
      </c>
      <c r="D5">
        <v>6192</v>
      </c>
      <c r="E5" t="s">
        <v>207</v>
      </c>
      <c r="F5" t="s">
        <v>211</v>
      </c>
      <c r="G5" t="s">
        <v>89</v>
      </c>
    </row>
    <row r="6" spans="1:7">
      <c r="A6" t="str">
        <f t="shared" si="0"/>
        <v>lote 1 Norte de Santander, Arauca, Meta, Soacha, Neiva e Ibagué.Manuales de lectura y escritura para estudiantes - tercero de primaria</v>
      </c>
      <c r="B6" t="s">
        <v>104</v>
      </c>
      <c r="C6" t="s">
        <v>36</v>
      </c>
      <c r="D6">
        <v>3183</v>
      </c>
      <c r="E6" t="s">
        <v>207</v>
      </c>
      <c r="F6" t="s">
        <v>212</v>
      </c>
      <c r="G6" t="s">
        <v>90</v>
      </c>
    </row>
    <row r="7" spans="1:7">
      <c r="A7" t="str">
        <f t="shared" si="0"/>
        <v>lote 1 Norte de Santander, Arauca, Meta, Soacha, Neiva e Ibagué.Guías para docentes - tercero de primaria</v>
      </c>
      <c r="B7" t="s">
        <v>104</v>
      </c>
      <c r="C7" t="s">
        <v>37</v>
      </c>
      <c r="D7">
        <v>6192</v>
      </c>
      <c r="E7" t="s">
        <v>207</v>
      </c>
      <c r="F7" t="s">
        <v>213</v>
      </c>
    </row>
    <row r="8" spans="1:7">
      <c r="A8" t="str">
        <f t="shared" si="0"/>
        <v>lote 1 Norte de Santander, Arauca, Meta, Soacha, Neiva e Ibagué.Manuales de lectura y escritura para estudiantes - cuarto de primaria</v>
      </c>
      <c r="B8" t="s">
        <v>104</v>
      </c>
      <c r="C8" t="s">
        <v>38</v>
      </c>
      <c r="D8">
        <v>3073</v>
      </c>
      <c r="E8" t="s">
        <v>207</v>
      </c>
      <c r="F8" t="s">
        <v>214</v>
      </c>
    </row>
    <row r="9" spans="1:7">
      <c r="A9" t="str">
        <f t="shared" si="0"/>
        <v>lote 1 Norte de Santander, Arauca, Meta, Soacha, Neiva e Ibagué.Guías para docentes - cuarto de primaria</v>
      </c>
      <c r="B9" t="s">
        <v>104</v>
      </c>
      <c r="C9" t="s">
        <v>39</v>
      </c>
      <c r="D9">
        <v>5573</v>
      </c>
      <c r="E9" t="s">
        <v>207</v>
      </c>
      <c r="F9" t="s">
        <v>215</v>
      </c>
    </row>
    <row r="10" spans="1:7">
      <c r="A10" t="str">
        <f t="shared" si="0"/>
        <v>lote 1 Norte de Santander, Arauca, Meta, Soacha, Neiva e Ibagué.Manuales de lectura y escritura para estudiantes - quinto de primaria</v>
      </c>
      <c r="B10" t="s">
        <v>104</v>
      </c>
      <c r="C10" t="s">
        <v>40</v>
      </c>
      <c r="D10">
        <v>2581</v>
      </c>
      <c r="E10" t="s">
        <v>207</v>
      </c>
      <c r="F10" t="s">
        <v>216</v>
      </c>
    </row>
    <row r="11" spans="1:7">
      <c r="A11" t="str">
        <f t="shared" si="0"/>
        <v>lote 1 Norte de Santander, Arauca, Meta, Soacha, Neiva e Ibagué.Guías para docentes - quinto de primaria</v>
      </c>
      <c r="B11" t="s">
        <v>104</v>
      </c>
      <c r="C11" t="s">
        <v>41</v>
      </c>
      <c r="D11">
        <v>6192</v>
      </c>
      <c r="E11" t="s">
        <v>207</v>
      </c>
      <c r="F11" t="s">
        <v>217</v>
      </c>
    </row>
    <row r="12" spans="1:7">
      <c r="A12" t="str">
        <f t="shared" si="0"/>
        <v>lote 2 Valle, Cauca, Palmira, Cali, Manizales.Manuales de lectura y escritura para estudiantes - primero de Primaria</v>
      </c>
      <c r="B12" t="s">
        <v>105</v>
      </c>
      <c r="C12" t="s">
        <v>32</v>
      </c>
      <c r="D12">
        <v>3150</v>
      </c>
      <c r="E12" t="s">
        <v>207</v>
      </c>
      <c r="F12" t="s">
        <v>218</v>
      </c>
      <c r="G12">
        <v>1.0417488314571219</v>
      </c>
    </row>
    <row r="13" spans="1:7">
      <c r="A13" t="str">
        <f t="shared" si="0"/>
        <v>lote 2 Valle, Cauca, Palmira, Cali, Manizales.Guías para docentes - primero de primaria</v>
      </c>
      <c r="B13" t="s">
        <v>105</v>
      </c>
      <c r="C13" t="s">
        <v>33</v>
      </c>
      <c r="D13">
        <v>5000</v>
      </c>
      <c r="E13" t="s">
        <v>207</v>
      </c>
      <c r="F13" t="s">
        <v>219</v>
      </c>
      <c r="G13">
        <v>1.4063371441729307</v>
      </c>
    </row>
    <row r="14" spans="1:7">
      <c r="A14" t="str">
        <f t="shared" si="0"/>
        <v>lote 2 Valle, Cauca, Palmira, Cali, Manizales.Manuales de lectura y escritura para estudiantes - segundo de primaria</v>
      </c>
      <c r="B14" t="s">
        <v>105</v>
      </c>
      <c r="C14" t="s">
        <v>34</v>
      </c>
      <c r="D14">
        <v>2367</v>
      </c>
      <c r="E14" t="s">
        <v>207</v>
      </c>
      <c r="F14" t="s">
        <v>220</v>
      </c>
      <c r="G14">
        <v>1.0804545617344266</v>
      </c>
    </row>
    <row r="15" spans="1:7">
      <c r="A15" t="str">
        <f t="shared" si="0"/>
        <v>lote 2 Valle, Cauca, Palmira, Cali, Manizales.Guías para docentes - segundo de primaria</v>
      </c>
      <c r="B15" t="s">
        <v>105</v>
      </c>
      <c r="C15" t="s">
        <v>35</v>
      </c>
      <c r="D15">
        <v>5000</v>
      </c>
      <c r="E15" t="s">
        <v>207</v>
      </c>
      <c r="F15" t="s">
        <v>221</v>
      </c>
      <c r="G15">
        <v>1.4934657347646623</v>
      </c>
    </row>
    <row r="16" spans="1:7">
      <c r="A16" t="str">
        <f t="shared" si="0"/>
        <v>lote 2 Valle, Cauca, Palmira, Cali, Manizales.Manuales de lectura y escritura para estudiantes - tercero de primaria</v>
      </c>
      <c r="B16" t="s">
        <v>105</v>
      </c>
      <c r="C16" t="s">
        <v>36</v>
      </c>
      <c r="D16">
        <v>3010</v>
      </c>
      <c r="E16" t="s">
        <v>207</v>
      </c>
      <c r="F16" t="s">
        <v>222</v>
      </c>
      <c r="G16">
        <v>1.6986856416316063</v>
      </c>
    </row>
    <row r="17" spans="1:7">
      <c r="A17" t="str">
        <f t="shared" si="0"/>
        <v>lote 2 Valle, Cauca, Palmira, Cali, Manizales.Guías para docentes - tercero de primaria</v>
      </c>
      <c r="B17" t="s">
        <v>105</v>
      </c>
      <c r="C17" t="s">
        <v>37</v>
      </c>
      <c r="D17">
        <v>5000</v>
      </c>
      <c r="E17" t="s">
        <v>207</v>
      </c>
      <c r="F17" t="s">
        <v>223</v>
      </c>
      <c r="G17">
        <v>1.5862946542775709</v>
      </c>
    </row>
    <row r="18" spans="1:7">
      <c r="A18" t="str">
        <f t="shared" si="0"/>
        <v>lote 2 Valle, Cauca, Palmira, Cali, Manizales.Manuales de lectura y escritura para estudiantes - cuarto de primaria</v>
      </c>
      <c r="B18" t="s">
        <v>105</v>
      </c>
      <c r="C18" t="s">
        <v>38</v>
      </c>
      <c r="D18">
        <v>2850</v>
      </c>
      <c r="E18" t="s">
        <v>207</v>
      </c>
      <c r="F18" t="s">
        <v>224</v>
      </c>
      <c r="G18">
        <v>1.5483329049892438</v>
      </c>
    </row>
    <row r="19" spans="1:7">
      <c r="A19" t="str">
        <f t="shared" si="0"/>
        <v>lote 2 Valle, Cauca, Palmira, Cali, Manizales.Guías para docentes - cuarto de primaria</v>
      </c>
      <c r="B19" t="s">
        <v>105</v>
      </c>
      <c r="C19" t="s">
        <v>39</v>
      </c>
      <c r="D19">
        <v>5000</v>
      </c>
      <c r="E19" t="s">
        <v>207</v>
      </c>
      <c r="F19" t="s">
        <v>225</v>
      </c>
      <c r="G19">
        <v>1.4418494365782284</v>
      </c>
    </row>
    <row r="20" spans="1:7">
      <c r="A20" t="str">
        <f t="shared" si="0"/>
        <v>lote 2 Valle, Cauca, Palmira, Cali, Manizales.Manuales de lectura y escritura para estudiantes - quinto de primaria</v>
      </c>
      <c r="B20" t="s">
        <v>105</v>
      </c>
      <c r="C20" t="s">
        <v>40</v>
      </c>
      <c r="D20">
        <v>2750</v>
      </c>
      <c r="E20" t="s">
        <v>207</v>
      </c>
      <c r="F20" t="s">
        <v>226</v>
      </c>
      <c r="G20">
        <v>1.3322800953138365</v>
      </c>
    </row>
    <row r="21" spans="1:7">
      <c r="A21" t="str">
        <f t="shared" si="0"/>
        <v>lote 2 Valle, Cauca, Palmira, Cali, Manizales.Guías para docentes - quinto de primaria</v>
      </c>
      <c r="B21" t="s">
        <v>105</v>
      </c>
      <c r="C21" t="s">
        <v>41</v>
      </c>
      <c r="D21">
        <v>5000</v>
      </c>
      <c r="E21" t="s">
        <v>207</v>
      </c>
      <c r="F21" t="s">
        <v>227</v>
      </c>
      <c r="G21">
        <v>1.6023631244601599</v>
      </c>
    </row>
    <row r="22" spans="1:7">
      <c r="A22" t="str">
        <f t="shared" si="0"/>
        <v>lote 3 Sucre, Córdoba, Montería, Cartagena.Manuales de lectura y escritura para estudiantes - primero de Primaria</v>
      </c>
      <c r="B22" t="s">
        <v>106</v>
      </c>
      <c r="C22" t="s">
        <v>32</v>
      </c>
      <c r="D22">
        <v>3180</v>
      </c>
      <c r="E22" t="s">
        <v>207</v>
      </c>
      <c r="F22" t="s">
        <v>228</v>
      </c>
      <c r="G22">
        <v>1.4275477545491051</v>
      </c>
    </row>
    <row r="23" spans="1:7">
      <c r="A23" t="str">
        <f t="shared" si="0"/>
        <v>lote 3 Sucre, Córdoba, Montería, Cartagena.Guías para docentes - primero de primaria</v>
      </c>
      <c r="B23" t="s">
        <v>106</v>
      </c>
      <c r="C23" t="s">
        <v>33</v>
      </c>
      <c r="D23">
        <v>5000</v>
      </c>
      <c r="E23" t="s">
        <v>207</v>
      </c>
      <c r="F23" t="s">
        <v>229</v>
      </c>
      <c r="G23">
        <v>1.1507955416699454</v>
      </c>
    </row>
    <row r="24" spans="1:7">
      <c r="A24" t="str">
        <f t="shared" si="0"/>
        <v>lote 3 Sucre, Córdoba, Montería, Cartagena.Manuales de lectura y escritura para estudiantes - segundo de primaria</v>
      </c>
      <c r="B24" t="s">
        <v>106</v>
      </c>
      <c r="C24" t="s">
        <v>34</v>
      </c>
      <c r="D24">
        <v>2385</v>
      </c>
      <c r="E24" t="s">
        <v>207</v>
      </c>
      <c r="F24" t="s">
        <v>230</v>
      </c>
      <c r="G24">
        <v>1.5151401854369626</v>
      </c>
    </row>
    <row r="25" spans="1:7">
      <c r="A25" t="str">
        <f t="shared" si="0"/>
        <v>lote 3 Sucre, Córdoba, Montería, Cartagena.Guías para docentes - segundo de primaria</v>
      </c>
      <c r="B25" t="s">
        <v>106</v>
      </c>
      <c r="C25" t="s">
        <v>35</v>
      </c>
      <c r="D25">
        <v>5000</v>
      </c>
      <c r="E25" t="s">
        <v>207</v>
      </c>
      <c r="F25" t="s">
        <v>231</v>
      </c>
      <c r="G25">
        <v>1.4298391584366941</v>
      </c>
    </row>
    <row r="26" spans="1:7">
      <c r="A26" t="str">
        <f t="shared" si="0"/>
        <v>lote 3 Sucre, Córdoba, Montería, Cartagena.Manuales de lectura y escritura para estudiantes - tercero de primaria</v>
      </c>
      <c r="B26" t="s">
        <v>106</v>
      </c>
      <c r="C26" t="s">
        <v>36</v>
      </c>
      <c r="D26">
        <v>3130</v>
      </c>
      <c r="E26" t="s">
        <v>207</v>
      </c>
      <c r="F26" t="s">
        <v>232</v>
      </c>
      <c r="G26">
        <v>1.9242004632268137</v>
      </c>
    </row>
    <row r="27" spans="1:7">
      <c r="A27" t="str">
        <f t="shared" si="0"/>
        <v>lote 3 Sucre, Córdoba, Montería, Cartagena.Guías para docentes - tercero de primaria</v>
      </c>
      <c r="B27" t="s">
        <v>106</v>
      </c>
      <c r="C27" t="s">
        <v>37</v>
      </c>
      <c r="D27">
        <v>5000</v>
      </c>
      <c r="E27" t="s">
        <v>207</v>
      </c>
      <c r="F27" t="s">
        <v>233</v>
      </c>
      <c r="G27">
        <v>1.742434492097741</v>
      </c>
    </row>
    <row r="28" spans="1:7">
      <c r="A28" t="str">
        <f t="shared" si="0"/>
        <v>lote 3 Sucre, Córdoba, Montería, Cartagena.Manuales de lectura y escritura para estudiantes - cuarto de primaria</v>
      </c>
      <c r="B28" t="s">
        <v>106</v>
      </c>
      <c r="C28" t="s">
        <v>38</v>
      </c>
      <c r="D28">
        <v>3015</v>
      </c>
      <c r="E28" t="s">
        <v>207</v>
      </c>
      <c r="F28" t="s">
        <v>234</v>
      </c>
      <c r="G28">
        <v>1.4699816571171656</v>
      </c>
    </row>
    <row r="29" spans="1:7">
      <c r="A29" t="str">
        <f t="shared" si="0"/>
        <v>lote 3 Sucre, Córdoba, Montería, Cartagena.Guías para docentes - cuarto de primaria</v>
      </c>
      <c r="B29" t="s">
        <v>106</v>
      </c>
      <c r="C29" t="s">
        <v>39</v>
      </c>
      <c r="D29">
        <v>5000</v>
      </c>
      <c r="E29" t="s">
        <v>207</v>
      </c>
      <c r="F29" t="s">
        <v>235</v>
      </c>
      <c r="G29">
        <v>1.7877882105869314</v>
      </c>
    </row>
    <row r="30" spans="1:7">
      <c r="A30" t="str">
        <f t="shared" si="0"/>
        <v>lote 3 Sucre, Córdoba, Montería, Cartagena.Manuales de lectura y escritura para estudiantes - quinto de primaria</v>
      </c>
      <c r="B30" t="s">
        <v>106</v>
      </c>
      <c r="C30" t="s">
        <v>40</v>
      </c>
      <c r="D30">
        <v>2865</v>
      </c>
      <c r="E30" t="s">
        <v>207</v>
      </c>
      <c r="F30" t="s">
        <v>236</v>
      </c>
      <c r="G30">
        <v>1.8232527569188333</v>
      </c>
    </row>
    <row r="31" spans="1:7">
      <c r="A31" t="str">
        <f t="shared" si="0"/>
        <v>lote 3 Sucre, Córdoba, Montería, Cartagena.Guías para docentes - quinto de primaria</v>
      </c>
      <c r="B31" t="s">
        <v>106</v>
      </c>
      <c r="C31" t="s">
        <v>41</v>
      </c>
      <c r="D31">
        <v>5000</v>
      </c>
      <c r="E31" t="s">
        <v>207</v>
      </c>
      <c r="F31" t="s">
        <v>237</v>
      </c>
      <c r="G31">
        <v>1.0941040138798561</v>
      </c>
    </row>
    <row r="32" spans="1:7">
      <c r="A32" t="str">
        <f t="shared" si="0"/>
        <v>lote 4 Antioquia, Medellín.Manuales de lectura y escritura para estudiantes - primero de Primaria</v>
      </c>
      <c r="B32" t="s">
        <v>107</v>
      </c>
      <c r="C32" t="s">
        <v>32</v>
      </c>
      <c r="D32">
        <v>2700</v>
      </c>
      <c r="E32" t="s">
        <v>238</v>
      </c>
      <c r="F32" t="s">
        <v>239</v>
      </c>
      <c r="G32">
        <v>1.9160197393246474</v>
      </c>
    </row>
    <row r="33" spans="1:7">
      <c r="A33" t="str">
        <f t="shared" si="0"/>
        <v>lote 4 Antioquia, Medellín.Guías para docentes - primero de primaria</v>
      </c>
      <c r="B33" t="s">
        <v>107</v>
      </c>
      <c r="C33" t="s">
        <v>33</v>
      </c>
      <c r="D33">
        <v>4850</v>
      </c>
      <c r="E33" t="s">
        <v>238</v>
      </c>
      <c r="F33" t="s">
        <v>240</v>
      </c>
      <c r="G33">
        <v>1.1616508392116112</v>
      </c>
    </row>
    <row r="34" spans="1:7">
      <c r="A34" t="str">
        <f t="shared" si="0"/>
        <v>lote 4 Antioquia, Medellín.Manuales de lectura y escritura para estudiantes - segundo de primaria</v>
      </c>
      <c r="B34" t="s">
        <v>107</v>
      </c>
      <c r="C34" t="s">
        <v>34</v>
      </c>
      <c r="D34">
        <v>2200</v>
      </c>
      <c r="E34" t="s">
        <v>238</v>
      </c>
      <c r="F34" t="s">
        <v>241</v>
      </c>
      <c r="G34">
        <v>1.1957849300335872</v>
      </c>
    </row>
    <row r="35" spans="1:7">
      <c r="A35" t="str">
        <f t="shared" si="0"/>
        <v>lote 4 Antioquia, Medellín.Guías para docentes - segundo de primaria</v>
      </c>
      <c r="B35" t="s">
        <v>107</v>
      </c>
      <c r="C35" t="s">
        <v>35</v>
      </c>
      <c r="D35">
        <v>4850</v>
      </c>
      <c r="E35" t="s">
        <v>238</v>
      </c>
      <c r="F35" t="s">
        <v>242</v>
      </c>
      <c r="G35">
        <v>1.6612784540471561</v>
      </c>
    </row>
    <row r="36" spans="1:7">
      <c r="A36" t="str">
        <f t="shared" si="0"/>
        <v>lote 4 Antioquia, Medellín.Manuales de lectura y escritura para estudiantes - tercero de primaria</v>
      </c>
      <c r="B36" t="s">
        <v>107</v>
      </c>
      <c r="C36" t="s">
        <v>36</v>
      </c>
      <c r="D36">
        <v>2710</v>
      </c>
      <c r="E36" t="s">
        <v>238</v>
      </c>
      <c r="F36" t="s">
        <v>243</v>
      </c>
      <c r="G36">
        <v>1.7777059814491984</v>
      </c>
    </row>
    <row r="37" spans="1:7">
      <c r="A37" t="str">
        <f t="shared" si="0"/>
        <v>lote 4 Antioquia, Medellín.Guías para docentes - tercero de primaria</v>
      </c>
      <c r="B37" t="s">
        <v>107</v>
      </c>
      <c r="C37" t="s">
        <v>37</v>
      </c>
      <c r="D37">
        <v>4850</v>
      </c>
      <c r="E37" t="s">
        <v>238</v>
      </c>
      <c r="F37" t="s">
        <v>244</v>
      </c>
      <c r="G37">
        <v>1.1313579692544111</v>
      </c>
    </row>
    <row r="38" spans="1:7">
      <c r="A38" t="str">
        <f t="shared" si="0"/>
        <v>lote 4 Antioquia, Medellín.Manuales de lectura y escritura para estudiantes - cuarto de primaria</v>
      </c>
      <c r="B38" t="s">
        <v>107</v>
      </c>
      <c r="C38" t="s">
        <v>38</v>
      </c>
      <c r="D38">
        <v>2500</v>
      </c>
      <c r="E38" t="s">
        <v>238</v>
      </c>
      <c r="F38" t="s">
        <v>245</v>
      </c>
      <c r="G38">
        <v>1.9449353346590468</v>
      </c>
    </row>
    <row r="39" spans="1:7">
      <c r="A39" t="str">
        <f t="shared" si="0"/>
        <v>lote 4 Antioquia, Medellín.Guías para docentes - cuarto de primaria</v>
      </c>
      <c r="B39" t="s">
        <v>107</v>
      </c>
      <c r="C39" t="s">
        <v>39</v>
      </c>
      <c r="D39">
        <v>4850</v>
      </c>
      <c r="E39" t="s">
        <v>238</v>
      </c>
      <c r="F39" t="s">
        <v>246</v>
      </c>
      <c r="G39">
        <v>1.0325677778462026</v>
      </c>
    </row>
    <row r="40" spans="1:7">
      <c r="A40" t="str">
        <f t="shared" si="0"/>
        <v>lote 4 Antioquia, Medellín.Manuales de lectura y escritura para estudiantes - quinto de primaria</v>
      </c>
      <c r="B40" t="s">
        <v>107</v>
      </c>
      <c r="C40" t="s">
        <v>40</v>
      </c>
      <c r="D40">
        <v>2500</v>
      </c>
      <c r="E40" t="s">
        <v>238</v>
      </c>
      <c r="F40" t="s">
        <v>247</v>
      </c>
      <c r="G40">
        <v>1.8067434561384306</v>
      </c>
    </row>
    <row r="41" spans="1:7">
      <c r="A41" t="str">
        <f t="shared" si="0"/>
        <v>lote 4 Antioquia, Medellín.Guías para docentes - quinto de primaria</v>
      </c>
      <c r="B41" t="s">
        <v>107</v>
      </c>
      <c r="C41" t="s">
        <v>41</v>
      </c>
      <c r="D41">
        <v>4850</v>
      </c>
      <c r="E41" t="s">
        <v>238</v>
      </c>
      <c r="F41" t="s">
        <v>248</v>
      </c>
      <c r="G41">
        <v>1.6951738592826562</v>
      </c>
    </row>
    <row r="42" spans="1:7">
      <c r="A42" t="str">
        <f t="shared" si="0"/>
        <v>lote 5 Atlántico, Barranquilla, Soledad, Valledupar, Santa MartaManuales de lectura y escritura para estudiantes - primero de Primaria</v>
      </c>
      <c r="B42" t="s">
        <v>108</v>
      </c>
      <c r="C42" t="s">
        <v>32</v>
      </c>
      <c r="D42">
        <v>3906</v>
      </c>
      <c r="E42" t="s">
        <v>249</v>
      </c>
      <c r="F42" t="s">
        <v>250</v>
      </c>
      <c r="G42">
        <v>1.6974165788043973</v>
      </c>
    </row>
    <row r="43" spans="1:7">
      <c r="A43" t="str">
        <f t="shared" si="0"/>
        <v>lote 5 Atlántico, Barranquilla, Soledad, Valledupar, Santa MartaGuías para docentes - primero de primaria</v>
      </c>
      <c r="B43" t="s">
        <v>108</v>
      </c>
      <c r="C43" t="s">
        <v>33</v>
      </c>
      <c r="D43">
        <v>6192</v>
      </c>
      <c r="E43" t="s">
        <v>249</v>
      </c>
      <c r="F43" t="s">
        <v>251</v>
      </c>
      <c r="G43">
        <v>1.0549880069062465</v>
      </c>
    </row>
    <row r="44" spans="1:7">
      <c r="A44" t="str">
        <f t="shared" si="0"/>
        <v>lote 5 Atlántico, Barranquilla, Soledad, Valledupar, Santa MartaManuales de lectura y escritura para estudiantes - segundo de primaria</v>
      </c>
      <c r="B44" t="s">
        <v>108</v>
      </c>
      <c r="C44" t="s">
        <v>34</v>
      </c>
      <c r="D44">
        <v>2936</v>
      </c>
      <c r="E44" t="s">
        <v>249</v>
      </c>
      <c r="F44" t="s">
        <v>252</v>
      </c>
      <c r="G44">
        <v>1.0068334385856628</v>
      </c>
    </row>
    <row r="45" spans="1:7">
      <c r="A45" t="str">
        <f t="shared" si="0"/>
        <v>lote 5 Atlántico, Barranquilla, Soledad, Valledupar, Santa MartaGuías para docentes - segundo de primaria</v>
      </c>
      <c r="B45" t="s">
        <v>108</v>
      </c>
      <c r="C45" t="s">
        <v>35</v>
      </c>
      <c r="D45">
        <v>6192</v>
      </c>
      <c r="E45" t="s">
        <v>249</v>
      </c>
      <c r="F45" t="s">
        <v>253</v>
      </c>
      <c r="G45">
        <v>1.1081181743366089</v>
      </c>
    </row>
    <row r="46" spans="1:7">
      <c r="A46" t="str">
        <f t="shared" si="0"/>
        <v>lote 5 Atlántico, Barranquilla, Soledad, Valledupar, Santa MartaManuales de lectura y escritura para estudiantes - tercero de primaria</v>
      </c>
      <c r="B46" t="s">
        <v>108</v>
      </c>
      <c r="C46" t="s">
        <v>36</v>
      </c>
      <c r="D46">
        <v>4102</v>
      </c>
      <c r="E46" t="s">
        <v>249</v>
      </c>
      <c r="F46" t="s">
        <v>254</v>
      </c>
      <c r="G46">
        <v>1.8827938933634663</v>
      </c>
    </row>
    <row r="47" spans="1:7">
      <c r="A47" t="str">
        <f t="shared" si="0"/>
        <v>lote 5 Atlántico, Barranquilla, Soledad, Valledupar, Santa MartaGuías para docentes - tercero de primaria</v>
      </c>
      <c r="B47" t="s">
        <v>108</v>
      </c>
      <c r="C47" t="s">
        <v>37</v>
      </c>
      <c r="D47">
        <v>6192</v>
      </c>
      <c r="E47" t="s">
        <v>249</v>
      </c>
      <c r="F47" t="s">
        <v>255</v>
      </c>
      <c r="G47">
        <v>1.0503283034861681</v>
      </c>
    </row>
    <row r="48" spans="1:7">
      <c r="A48" t="str">
        <f t="shared" si="0"/>
        <v>lote 5 Atlántico, Barranquilla, Soledad, Valledupar, Santa MartaManuales de lectura y escritura para estudiantes - cuarto de primaria</v>
      </c>
      <c r="B48" t="s">
        <v>108</v>
      </c>
      <c r="C48" t="s">
        <v>38</v>
      </c>
      <c r="D48">
        <v>3926</v>
      </c>
      <c r="E48" t="s">
        <v>249</v>
      </c>
      <c r="F48" t="s">
        <v>256</v>
      </c>
      <c r="G48">
        <v>1.1505310822397519</v>
      </c>
    </row>
    <row r="49" spans="1:7">
      <c r="A49" t="str">
        <f t="shared" si="0"/>
        <v>lote 5 Atlántico, Barranquilla, Soledad, Valledupar, Santa MartaGuías para docentes - cuarto de primaria</v>
      </c>
      <c r="B49" t="s">
        <v>108</v>
      </c>
      <c r="C49" t="s">
        <v>39</v>
      </c>
      <c r="D49">
        <v>6192</v>
      </c>
      <c r="E49" t="s">
        <v>249</v>
      </c>
      <c r="F49" t="s">
        <v>257</v>
      </c>
      <c r="G49">
        <v>1.8482962198555164</v>
      </c>
    </row>
    <row r="50" spans="1:7">
      <c r="A50" t="str">
        <f t="shared" si="0"/>
        <v>lote 5 Atlántico, Barranquilla, Soledad, Valledupar, Santa MartaManuales de lectura y escritura para estudiantes - quinto de primaria</v>
      </c>
      <c r="B50" t="s">
        <v>108</v>
      </c>
      <c r="C50" t="s">
        <v>40</v>
      </c>
      <c r="D50">
        <v>3725</v>
      </c>
      <c r="E50" t="s">
        <v>249</v>
      </c>
      <c r="F50" t="s">
        <v>258</v>
      </c>
      <c r="G50">
        <v>1.3821572069489163</v>
      </c>
    </row>
    <row r="51" spans="1:7">
      <c r="A51" t="str">
        <f t="shared" si="0"/>
        <v>lote 5 Atlántico, Barranquilla, Soledad, Valledupar, Santa MartaGuías para docentes - quinto de primaria</v>
      </c>
      <c r="B51" t="s">
        <v>108</v>
      </c>
      <c r="C51" t="s">
        <v>41</v>
      </c>
      <c r="D51">
        <v>6192</v>
      </c>
      <c r="E51" t="s">
        <v>249</v>
      </c>
      <c r="F51" t="s">
        <v>259</v>
      </c>
      <c r="G51">
        <v>1.1405263925573561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6</vt:i4>
      </vt:variant>
    </vt:vector>
  </HeadingPairs>
  <TitlesOfParts>
    <vt:vector size="11" baseType="lpstr">
      <vt:lpstr>(parametros definidos)</vt:lpstr>
      <vt:lpstr>Listas</vt:lpstr>
      <vt:lpstr>SolCotizacion</vt:lpstr>
      <vt:lpstr>csv</vt:lpstr>
      <vt:lpstr>Precios</vt:lpstr>
      <vt:lpstr>lote1</vt:lpstr>
      <vt:lpstr>lote2</vt:lpstr>
      <vt:lpstr>lote3</vt:lpstr>
      <vt:lpstr>lote4</vt:lpstr>
      <vt:lpstr>lote5</vt:lpstr>
      <vt:lpstr>Lotes</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Cata Londono</dc:creator>
  <cp:lastModifiedBy>Michel Leonardo López Avendaño</cp:lastModifiedBy>
  <dcterms:created xsi:type="dcterms:W3CDTF">2014-07-28T19:35:04Z</dcterms:created>
  <dcterms:modified xsi:type="dcterms:W3CDTF">2015-11-30T22:51:39Z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055d500d-80cc-4f59-a4e5-6f4c94bbcc83</vt:lpwstr>
  </property>
</Properties>
</file>