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https://cceficiente-my.sharepoint.com/personal/maria_paez_colombiacompra_gov_co/Documents/2024/PAI/Seguimiento PAI 2024/Q3/"/>
    </mc:Choice>
  </mc:AlternateContent>
  <xr:revisionPtr revIDLastSave="374" documentId="13_ncr:1_{2790E41F-A8DB-43FA-8E12-564F77AF0C7E}" xr6:coauthVersionLast="47" xr6:coauthVersionMax="47" xr10:uidLastSave="{9AF46DA0-190A-455D-93AA-DED5F14B8925}"/>
  <bookViews>
    <workbookView xWindow="-20610" yWindow="-120" windowWidth="20730" windowHeight="11040" tabRatio="981" activeTab="8" xr2:uid="{206B20B5-D4A2-4E8B-BCBE-A3A8792FE880}"/>
  </bookViews>
  <sheets>
    <sheet name="1. PAI" sheetId="14" r:id="rId1"/>
    <sheet name="2. Objetivos Estratégicos" sheetId="5" r:id="rId2"/>
    <sheet name="3. PAI 2024" sheetId="2" r:id="rId3"/>
    <sheet name="acciones Q3" sheetId="15" state="hidden" r:id="rId4"/>
    <sheet name="tablas q3" sheetId="19" state="hidden" r:id="rId5"/>
    <sheet name="4. Control de Ajustes PAI" sheetId="4" r:id="rId6"/>
    <sheet name=" Seguimiento PAI Q1" sheetId="12" r:id="rId7"/>
    <sheet name=" Seguimiento PAI Q2" sheetId="13" r:id="rId8"/>
    <sheet name=" Seguimiento PAI Q3" sheetId="18" r:id="rId9"/>
    <sheet name="Control de Formato" sheetId="7" r:id="rId10"/>
    <sheet name="Plataforma Estratégica" sheetId="11" state="hidden" r:id="rId11"/>
  </sheets>
  <definedNames>
    <definedName name="_xlnm._FilterDatabase" localSheetId="7" hidden="1">' Seguimiento PAI Q2'!$A$3:$Z$66</definedName>
    <definedName name="_xlnm._FilterDatabase" localSheetId="8" hidden="1">' Seguimiento PAI Q3'!$A$3:$Z$66</definedName>
    <definedName name="_xlnm._FilterDatabase" localSheetId="1" hidden="1">'2. Objetivos Estratégicos'!$A$1:$D$16</definedName>
    <definedName name="_xlnm.Print_Area" localSheetId="1">'2. Objetivos Estratégicos'!$A$1:$D$26</definedName>
    <definedName name="Objetivos_">'2. Objetivos Estratégicos'!$C$2:$D$6</definedName>
    <definedName name="Planes_ins" localSheetId="7">#REF!</definedName>
    <definedName name="Planes_ins" localSheetId="8">#REF!</definedName>
    <definedName name="Planes_ins" localSheetId="0">#REF!</definedName>
    <definedName name="Planes_in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8" i="14" l="1"/>
  <c r="I13" i="14"/>
  <c r="I8" i="14"/>
  <c r="Z14" i="14"/>
  <c r="G14" i="14"/>
  <c r="I14" i="14"/>
  <c r="G17" i="19"/>
  <c r="E20" i="19" l="1"/>
  <c r="E14" i="19"/>
  <c r="E13" i="19"/>
  <c r="E12" i="19"/>
  <c r="E11" i="19"/>
  <c r="E10" i="19"/>
  <c r="E9" i="19"/>
  <c r="E8" i="19"/>
  <c r="E4" i="19"/>
  <c r="E3" i="19"/>
  <c r="E2" i="19"/>
  <c r="Z12" i="14"/>
  <c r="M12" i="14" s="1"/>
  <c r="Z11" i="14"/>
  <c r="O19" i="18"/>
  <c r="W19" i="18"/>
  <c r="W5" i="18"/>
  <c r="W4" i="18"/>
  <c r="Y8" i="14"/>
  <c r="Y10" i="14"/>
  <c r="Y11" i="14"/>
  <c r="Y12" i="14"/>
  <c r="W14" i="14"/>
  <c r="I12" i="14"/>
  <c r="I11" i="14"/>
  <c r="I10" i="14"/>
  <c r="H8" i="14"/>
  <c r="G8" i="14"/>
  <c r="H12" i="14"/>
  <c r="H11" i="14"/>
  <c r="H10" i="14"/>
  <c r="O12" i="18"/>
  <c r="V12" i="18"/>
  <c r="N66" i="18"/>
  <c r="L66" i="18"/>
  <c r="X65" i="18"/>
  <c r="W65" i="18"/>
  <c r="V65" i="18"/>
  <c r="U65" i="18"/>
  <c r="P65" i="18"/>
  <c r="O65" i="18"/>
  <c r="N65" i="18"/>
  <c r="M65" i="18"/>
  <c r="X64" i="18"/>
  <c r="W64" i="18"/>
  <c r="V64" i="18"/>
  <c r="U64" i="18"/>
  <c r="P64" i="18"/>
  <c r="O64" i="18"/>
  <c r="N64" i="18"/>
  <c r="M64" i="18"/>
  <c r="X63" i="18"/>
  <c r="W63" i="18"/>
  <c r="V63" i="18"/>
  <c r="U63" i="18"/>
  <c r="P63" i="18"/>
  <c r="O63" i="18"/>
  <c r="N63" i="18"/>
  <c r="M63" i="18"/>
  <c r="X62" i="18"/>
  <c r="W62" i="18"/>
  <c r="V62" i="18"/>
  <c r="U62" i="18"/>
  <c r="P62" i="18"/>
  <c r="O62" i="18"/>
  <c r="N62" i="18"/>
  <c r="M62" i="18"/>
  <c r="X61" i="18"/>
  <c r="W61" i="18"/>
  <c r="V61" i="18"/>
  <c r="U61" i="18"/>
  <c r="P61" i="18"/>
  <c r="O61" i="18"/>
  <c r="N61" i="18"/>
  <c r="M61" i="18"/>
  <c r="X60" i="18"/>
  <c r="W60" i="18"/>
  <c r="V60" i="18"/>
  <c r="U60" i="18"/>
  <c r="P60" i="18"/>
  <c r="O60" i="18"/>
  <c r="N60" i="18"/>
  <c r="M60" i="18"/>
  <c r="X59" i="18"/>
  <c r="W59" i="18"/>
  <c r="V59" i="18"/>
  <c r="U59" i="18"/>
  <c r="P59" i="18"/>
  <c r="O59" i="18"/>
  <c r="N59" i="18"/>
  <c r="M59" i="18"/>
  <c r="X58" i="18"/>
  <c r="W58" i="18"/>
  <c r="V58" i="18"/>
  <c r="U58" i="18"/>
  <c r="P58" i="18"/>
  <c r="O58" i="18"/>
  <c r="N58" i="18"/>
  <c r="M58" i="18"/>
  <c r="X57" i="18"/>
  <c r="W57" i="18"/>
  <c r="V57" i="18"/>
  <c r="U57" i="18"/>
  <c r="P57" i="18"/>
  <c r="O57" i="18"/>
  <c r="N57" i="18"/>
  <c r="M57" i="18"/>
  <c r="X56" i="18"/>
  <c r="W56" i="18"/>
  <c r="V56" i="18"/>
  <c r="U56" i="18"/>
  <c r="P56" i="18"/>
  <c r="O56" i="18"/>
  <c r="N56" i="18"/>
  <c r="M56" i="18"/>
  <c r="X55" i="18"/>
  <c r="W55" i="18"/>
  <c r="V55" i="18"/>
  <c r="V66" i="18" s="1"/>
  <c r="U55" i="18"/>
  <c r="U66" i="18" s="1"/>
  <c r="P55" i="18"/>
  <c r="P66" i="18" s="1"/>
  <c r="O55" i="18"/>
  <c r="O66" i="18" s="1"/>
  <c r="N55" i="18"/>
  <c r="M55" i="18"/>
  <c r="M66" i="18" s="1"/>
  <c r="L54" i="18"/>
  <c r="X53" i="18"/>
  <c r="W53" i="18"/>
  <c r="V53" i="18"/>
  <c r="U53" i="18"/>
  <c r="P53" i="18"/>
  <c r="O53" i="18"/>
  <c r="N53" i="18"/>
  <c r="M53" i="18"/>
  <c r="X52" i="18"/>
  <c r="W52" i="18"/>
  <c r="V52" i="18"/>
  <c r="U52" i="18"/>
  <c r="P52" i="18"/>
  <c r="O52" i="18"/>
  <c r="N52" i="18"/>
  <c r="M52" i="18"/>
  <c r="X51" i="18"/>
  <c r="W51" i="18"/>
  <c r="V51" i="18"/>
  <c r="U51" i="18"/>
  <c r="P51" i="18"/>
  <c r="O51" i="18"/>
  <c r="N51" i="18"/>
  <c r="M51" i="18"/>
  <c r="X50" i="18"/>
  <c r="W50" i="18"/>
  <c r="V50" i="18"/>
  <c r="U50" i="18"/>
  <c r="P50" i="18"/>
  <c r="O50" i="18"/>
  <c r="N50" i="18"/>
  <c r="M50" i="18"/>
  <c r="X49" i="18"/>
  <c r="W49" i="18"/>
  <c r="V49" i="18"/>
  <c r="U49" i="18"/>
  <c r="P49" i="18"/>
  <c r="O49" i="18"/>
  <c r="N49" i="18"/>
  <c r="M49" i="18"/>
  <c r="X48" i="18"/>
  <c r="W48" i="18"/>
  <c r="V48" i="18"/>
  <c r="U48" i="18"/>
  <c r="P48" i="18"/>
  <c r="O48" i="18"/>
  <c r="N48" i="18"/>
  <c r="M48" i="18"/>
  <c r="X47" i="18"/>
  <c r="W47" i="18"/>
  <c r="V47" i="18"/>
  <c r="U47" i="18"/>
  <c r="P47" i="18"/>
  <c r="O47" i="18"/>
  <c r="O54" i="18" s="1"/>
  <c r="H13" i="14" s="1"/>
  <c r="N47" i="18"/>
  <c r="M47" i="18"/>
  <c r="X46" i="18"/>
  <c r="W46" i="18"/>
  <c r="V46" i="18"/>
  <c r="U46" i="18"/>
  <c r="P46" i="18"/>
  <c r="O46" i="18"/>
  <c r="N46" i="18"/>
  <c r="M46" i="18"/>
  <c r="X45" i="18"/>
  <c r="W45" i="18"/>
  <c r="V45" i="18"/>
  <c r="U45" i="18"/>
  <c r="P45" i="18"/>
  <c r="O45" i="18"/>
  <c r="N45" i="18"/>
  <c r="M45" i="18"/>
  <c r="X44" i="18"/>
  <c r="W44" i="18"/>
  <c r="V44" i="18"/>
  <c r="U44" i="18"/>
  <c r="P44" i="18"/>
  <c r="O44" i="18"/>
  <c r="N44" i="18"/>
  <c r="M44" i="18"/>
  <c r="X43" i="18"/>
  <c r="W43" i="18"/>
  <c r="V43" i="18"/>
  <c r="U43" i="18"/>
  <c r="P43" i="18"/>
  <c r="O43" i="18"/>
  <c r="N43" i="18"/>
  <c r="M43" i="18"/>
  <c r="X42" i="18"/>
  <c r="W42" i="18"/>
  <c r="V42" i="18"/>
  <c r="U42" i="18"/>
  <c r="P42" i="18"/>
  <c r="O42" i="18"/>
  <c r="N42" i="18"/>
  <c r="M42" i="18"/>
  <c r="X41" i="18"/>
  <c r="W41" i="18"/>
  <c r="V41" i="18"/>
  <c r="U41" i="18"/>
  <c r="P41" i="18"/>
  <c r="O41" i="18"/>
  <c r="N41" i="18"/>
  <c r="M41" i="18"/>
  <c r="X40" i="18"/>
  <c r="W40" i="18"/>
  <c r="V40" i="18"/>
  <c r="U40" i="18"/>
  <c r="P40" i="18"/>
  <c r="O40" i="18"/>
  <c r="N40" i="18"/>
  <c r="M40" i="18"/>
  <c r="X39" i="18"/>
  <c r="W39" i="18"/>
  <c r="V39" i="18"/>
  <c r="V54" i="18" s="1"/>
  <c r="U39" i="18"/>
  <c r="P39" i="18"/>
  <c r="O39" i="18"/>
  <c r="N39" i="18"/>
  <c r="M39" i="18"/>
  <c r="L38" i="18"/>
  <c r="X37" i="18"/>
  <c r="W37" i="18"/>
  <c r="V37" i="18"/>
  <c r="U37" i="18"/>
  <c r="P37" i="18"/>
  <c r="O37" i="18"/>
  <c r="N37" i="18"/>
  <c r="M37" i="18"/>
  <c r="X36" i="18"/>
  <c r="W36" i="18"/>
  <c r="V36" i="18"/>
  <c r="U36" i="18"/>
  <c r="P36" i="18"/>
  <c r="O36" i="18"/>
  <c r="N36" i="18"/>
  <c r="M36" i="18"/>
  <c r="X35" i="18"/>
  <c r="W35" i="18"/>
  <c r="V35" i="18"/>
  <c r="U35" i="18"/>
  <c r="P35" i="18"/>
  <c r="O35" i="18"/>
  <c r="N35" i="18"/>
  <c r="M35" i="18"/>
  <c r="X34" i="18"/>
  <c r="W34" i="18"/>
  <c r="V34" i="18"/>
  <c r="U34" i="18"/>
  <c r="P34" i="18"/>
  <c r="O34" i="18"/>
  <c r="N34" i="18"/>
  <c r="M34" i="18"/>
  <c r="X33" i="18"/>
  <c r="W33" i="18"/>
  <c r="V33" i="18"/>
  <c r="U33" i="18"/>
  <c r="P33" i="18"/>
  <c r="O33" i="18"/>
  <c r="N33" i="18"/>
  <c r="M33" i="18"/>
  <c r="X32" i="18"/>
  <c r="W32" i="18"/>
  <c r="V32" i="18"/>
  <c r="U32" i="18"/>
  <c r="P32" i="18"/>
  <c r="O32" i="18"/>
  <c r="N32" i="18"/>
  <c r="M32" i="18"/>
  <c r="X31" i="18"/>
  <c r="W31" i="18"/>
  <c r="V31" i="18"/>
  <c r="U31" i="18"/>
  <c r="P31" i="18"/>
  <c r="O31" i="18"/>
  <c r="N31" i="18"/>
  <c r="M31" i="18"/>
  <c r="X30" i="18"/>
  <c r="W30" i="18"/>
  <c r="V30" i="18"/>
  <c r="U30" i="18"/>
  <c r="P30" i="18"/>
  <c r="O30" i="18"/>
  <c r="N30" i="18"/>
  <c r="M30" i="18"/>
  <c r="M29" i="18"/>
  <c r="L29" i="18"/>
  <c r="X27" i="18"/>
  <c r="W27" i="18"/>
  <c r="V27" i="18"/>
  <c r="U27" i="18"/>
  <c r="P27" i="18"/>
  <c r="O27" i="18"/>
  <c r="N27" i="18"/>
  <c r="M27" i="18"/>
  <c r="X26" i="18"/>
  <c r="W26" i="18"/>
  <c r="V26" i="18"/>
  <c r="U26" i="18"/>
  <c r="P26" i="18"/>
  <c r="O26" i="18"/>
  <c r="N26" i="18"/>
  <c r="M26" i="18"/>
  <c r="X25" i="18"/>
  <c r="W25" i="18"/>
  <c r="V25" i="18"/>
  <c r="U25" i="18"/>
  <c r="P25" i="18"/>
  <c r="O25" i="18"/>
  <c r="O29" i="18" s="1"/>
  <c r="N25" i="18"/>
  <c r="N29" i="18" s="1"/>
  <c r="M25" i="18"/>
  <c r="X24" i="18"/>
  <c r="W24" i="18"/>
  <c r="V24" i="18"/>
  <c r="V29" i="18" s="1"/>
  <c r="U24" i="18"/>
  <c r="U29" i="18" s="1"/>
  <c r="P24" i="18"/>
  <c r="P29" i="18" s="1"/>
  <c r="O24" i="18"/>
  <c r="N24" i="18"/>
  <c r="M24" i="18"/>
  <c r="L23" i="18"/>
  <c r="X22" i="18"/>
  <c r="W22" i="18"/>
  <c r="V22" i="18"/>
  <c r="U22" i="18"/>
  <c r="P22" i="18"/>
  <c r="O22" i="18"/>
  <c r="N22" i="18"/>
  <c r="M22" i="18"/>
  <c r="X21" i="18"/>
  <c r="W21" i="18"/>
  <c r="V21" i="18"/>
  <c r="U21" i="18"/>
  <c r="P21" i="18"/>
  <c r="O21" i="18"/>
  <c r="N21" i="18"/>
  <c r="M21" i="18"/>
  <c r="X20" i="18"/>
  <c r="W20" i="18"/>
  <c r="V20" i="18"/>
  <c r="U20" i="18"/>
  <c r="P20" i="18"/>
  <c r="O20" i="18"/>
  <c r="N20" i="18"/>
  <c r="M20" i="18"/>
  <c r="X19" i="18"/>
  <c r="V19" i="18"/>
  <c r="U19" i="18"/>
  <c r="P19" i="18"/>
  <c r="N19" i="18"/>
  <c r="M19" i="18"/>
  <c r="X18" i="18"/>
  <c r="W18" i="18"/>
  <c r="V18" i="18"/>
  <c r="U18" i="18"/>
  <c r="P18" i="18"/>
  <c r="O18" i="18"/>
  <c r="N18" i="18"/>
  <c r="M18" i="18"/>
  <c r="X17" i="18"/>
  <c r="W17" i="18"/>
  <c r="V17" i="18"/>
  <c r="U17" i="18"/>
  <c r="P17" i="18"/>
  <c r="O17" i="18"/>
  <c r="N17" i="18"/>
  <c r="M17" i="18"/>
  <c r="X16" i="18"/>
  <c r="W16" i="18"/>
  <c r="V16" i="18"/>
  <c r="U16" i="18"/>
  <c r="P16" i="18"/>
  <c r="O16" i="18"/>
  <c r="N16" i="18"/>
  <c r="M16" i="18"/>
  <c r="X15" i="18"/>
  <c r="W15" i="18"/>
  <c r="V15" i="18"/>
  <c r="U15" i="18"/>
  <c r="P15" i="18"/>
  <c r="O15" i="18"/>
  <c r="N15" i="18"/>
  <c r="M15" i="18"/>
  <c r="X14" i="18"/>
  <c r="W14" i="18"/>
  <c r="V14" i="18"/>
  <c r="U14" i="18"/>
  <c r="P14" i="18"/>
  <c r="O14" i="18"/>
  <c r="N14" i="18"/>
  <c r="M14" i="18"/>
  <c r="X13" i="18"/>
  <c r="W13" i="18"/>
  <c r="V13" i="18"/>
  <c r="V23" i="18" s="1"/>
  <c r="U13" i="18"/>
  <c r="P13" i="18"/>
  <c r="O13" i="18"/>
  <c r="O23" i="18" s="1"/>
  <c r="H9" i="14" s="1"/>
  <c r="N13" i="18"/>
  <c r="N23" i="18" s="1"/>
  <c r="M13" i="18"/>
  <c r="U12" i="18"/>
  <c r="L12" i="18"/>
  <c r="X11" i="18"/>
  <c r="W11" i="18"/>
  <c r="V11" i="18"/>
  <c r="U11" i="18"/>
  <c r="P11" i="18"/>
  <c r="O11" i="18"/>
  <c r="N11" i="18"/>
  <c r="M11" i="18"/>
  <c r="X10" i="18"/>
  <c r="W10" i="18"/>
  <c r="V10" i="18"/>
  <c r="U10" i="18"/>
  <c r="P10" i="18"/>
  <c r="O10" i="18"/>
  <c r="N10" i="18"/>
  <c r="M10" i="18"/>
  <c r="X9" i="18"/>
  <c r="W9" i="18"/>
  <c r="V9" i="18"/>
  <c r="U9" i="18"/>
  <c r="P9" i="18"/>
  <c r="O9" i="18"/>
  <c r="N9" i="18"/>
  <c r="M9" i="18"/>
  <c r="X8" i="18"/>
  <c r="W8" i="18"/>
  <c r="V8" i="18"/>
  <c r="U8" i="18"/>
  <c r="P8" i="18"/>
  <c r="O8" i="18"/>
  <c r="N8" i="18"/>
  <c r="M8" i="18"/>
  <c r="X7" i="18"/>
  <c r="W7" i="18"/>
  <c r="V7" i="18"/>
  <c r="U7" i="18"/>
  <c r="P7" i="18"/>
  <c r="O7" i="18"/>
  <c r="N7" i="18"/>
  <c r="M7" i="18"/>
  <c r="X6" i="18"/>
  <c r="W6" i="18"/>
  <c r="V6" i="18"/>
  <c r="U6" i="18"/>
  <c r="P6" i="18"/>
  <c r="O6" i="18"/>
  <c r="N6" i="18"/>
  <c r="M6" i="18"/>
  <c r="X5" i="18"/>
  <c r="V5" i="18"/>
  <c r="U5" i="18"/>
  <c r="P5" i="18"/>
  <c r="O5" i="18"/>
  <c r="N5" i="18"/>
  <c r="M5" i="18"/>
  <c r="X4" i="18"/>
  <c r="V4" i="18"/>
  <c r="U4" i="18"/>
  <c r="P4" i="18"/>
  <c r="P12" i="18" s="1"/>
  <c r="O4" i="18"/>
  <c r="N4" i="18"/>
  <c r="N12" i="18" s="1"/>
  <c r="M4" i="18"/>
  <c r="M12" i="18" s="1"/>
  <c r="D42" i="15"/>
  <c r="L37" i="15"/>
  <c r="G36" i="15"/>
  <c r="G35" i="15"/>
  <c r="G34" i="15"/>
  <c r="G33" i="15"/>
  <c r="G32" i="15"/>
  <c r="G31" i="15"/>
  <c r="G30" i="15"/>
  <c r="G29" i="15"/>
  <c r="L26" i="15"/>
  <c r="G25" i="15"/>
  <c r="G24" i="15"/>
  <c r="G23" i="15"/>
  <c r="G22" i="15"/>
  <c r="L21" i="15"/>
  <c r="G20" i="15"/>
  <c r="L19" i="15"/>
  <c r="L16" i="15"/>
  <c r="G15" i="15"/>
  <c r="G14" i="15"/>
  <c r="G13" i="15"/>
  <c r="G12" i="15"/>
  <c r="G11" i="15"/>
  <c r="G10" i="15"/>
  <c r="G9" i="15"/>
  <c r="L7" i="15"/>
  <c r="G6" i="15"/>
  <c r="G5" i="15"/>
  <c r="G4" i="15"/>
  <c r="G3" i="15"/>
  <c r="T14" i="14"/>
  <c r="C14" i="14"/>
  <c r="B14" i="14"/>
  <c r="L13" i="14"/>
  <c r="AB13" i="14"/>
  <c r="G13" i="14"/>
  <c r="S13" i="14"/>
  <c r="N12" i="14"/>
  <c r="L12" i="14"/>
  <c r="AB12" i="14"/>
  <c r="V12" i="14"/>
  <c r="E12" i="14"/>
  <c r="N11" i="14"/>
  <c r="M11" i="14"/>
  <c r="L11" i="14"/>
  <c r="K11" i="14"/>
  <c r="AB11" i="14"/>
  <c r="V11" i="14"/>
  <c r="X11" i="14" s="1"/>
  <c r="S11" i="14"/>
  <c r="L10" i="14"/>
  <c r="AB10" i="14"/>
  <c r="G10" i="14"/>
  <c r="S10" i="14"/>
  <c r="N9" i="14"/>
  <c r="L9" i="14"/>
  <c r="AB9" i="14"/>
  <c r="V9" i="14"/>
  <c r="S9" i="14"/>
  <c r="AB8" i="14"/>
  <c r="S8" i="14"/>
  <c r="U8" i="14" s="1"/>
  <c r="U54" i="18" l="1"/>
  <c r="M54" i="18"/>
  <c r="Y13" i="14"/>
  <c r="N54" i="18"/>
  <c r="P54" i="18"/>
  <c r="AA11" i="14"/>
  <c r="W23" i="18"/>
  <c r="U23" i="18"/>
  <c r="P23" i="18"/>
  <c r="M23" i="18"/>
  <c r="Y9" i="14"/>
  <c r="I9" i="14"/>
  <c r="W29" i="18"/>
  <c r="Z10" i="14" s="1"/>
  <c r="M10" i="14" s="1"/>
  <c r="X29" i="18"/>
  <c r="X23" i="18"/>
  <c r="X12" i="18"/>
  <c r="W12" i="18"/>
  <c r="Z8" i="14" s="1"/>
  <c r="M13" i="14"/>
  <c r="AD12" i="14"/>
  <c r="X66" i="18"/>
  <c r="W66" i="18"/>
  <c r="X54" i="18"/>
  <c r="W54" i="18"/>
  <c r="Z13" i="14" s="1"/>
  <c r="AA13" i="14" s="1"/>
  <c r="U38" i="18"/>
  <c r="V38" i="18"/>
  <c r="M38" i="18"/>
  <c r="W38" i="18"/>
  <c r="X38" i="18"/>
  <c r="N38" i="18"/>
  <c r="O38" i="18"/>
  <c r="P38" i="18"/>
  <c r="X9" i="14"/>
  <c r="G12" i="14"/>
  <c r="V13" i="14"/>
  <c r="X13" i="14" s="1"/>
  <c r="E10" i="14"/>
  <c r="AD9" i="14"/>
  <c r="G9" i="14"/>
  <c r="S12" i="14"/>
  <c r="U12" i="14" s="1"/>
  <c r="E13" i="14"/>
  <c r="U11" i="14"/>
  <c r="E11" i="14"/>
  <c r="V10" i="14"/>
  <c r="X10" i="14" s="1"/>
  <c r="AD11" i="14"/>
  <c r="AD13" i="14"/>
  <c r="G11" i="14"/>
  <c r="U9" i="14"/>
  <c r="X12" i="14"/>
  <c r="AD8" i="14"/>
  <c r="U10" i="14"/>
  <c r="U13" i="14"/>
  <c r="AD10" i="14"/>
  <c r="E8" i="14"/>
  <c r="L8" i="14"/>
  <c r="V8" i="14"/>
  <c r="X8" i="14" s="1"/>
  <c r="K10" i="14"/>
  <c r="AA10" i="14"/>
  <c r="K13" i="14"/>
  <c r="N8" i="14"/>
  <c r="K9" i="14"/>
  <c r="K12" i="14"/>
  <c r="AA12" i="14"/>
  <c r="N10" i="14"/>
  <c r="N13" i="14"/>
  <c r="Z9" i="14" l="1"/>
  <c r="M9" i="14" s="1"/>
  <c r="AA9" i="14"/>
  <c r="M8" i="14"/>
  <c r="AA8" i="14"/>
  <c r="X14" i="14"/>
  <c r="U14" i="14"/>
  <c r="W66" i="13"/>
  <c r="M66" i="13"/>
  <c r="L66" i="13"/>
  <c r="X65" i="13"/>
  <c r="W65" i="13"/>
  <c r="V65" i="13"/>
  <c r="U65" i="13"/>
  <c r="P65" i="13"/>
  <c r="O65" i="13"/>
  <c r="N65" i="13"/>
  <c r="M65" i="13"/>
  <c r="X64" i="13"/>
  <c r="W64" i="13"/>
  <c r="V64" i="13"/>
  <c r="U64" i="13"/>
  <c r="P64" i="13"/>
  <c r="O64" i="13"/>
  <c r="N64" i="13"/>
  <c r="M64" i="13"/>
  <c r="X63" i="13"/>
  <c r="W63" i="13"/>
  <c r="V63" i="13"/>
  <c r="U63" i="13"/>
  <c r="P63" i="13"/>
  <c r="O63" i="13"/>
  <c r="N63" i="13"/>
  <c r="M63" i="13"/>
  <c r="X62" i="13"/>
  <c r="W62" i="13"/>
  <c r="V62" i="13"/>
  <c r="U62" i="13"/>
  <c r="P62" i="13"/>
  <c r="O62" i="13"/>
  <c r="N62" i="13"/>
  <c r="M62" i="13"/>
  <c r="X61" i="13"/>
  <c r="W61" i="13"/>
  <c r="V61" i="13"/>
  <c r="U61" i="13"/>
  <c r="P61" i="13"/>
  <c r="O61" i="13"/>
  <c r="N61" i="13"/>
  <c r="M61" i="13"/>
  <c r="X60" i="13"/>
  <c r="W60" i="13"/>
  <c r="V60" i="13"/>
  <c r="U60" i="13"/>
  <c r="P60" i="13"/>
  <c r="O60" i="13"/>
  <c r="N60" i="13"/>
  <c r="M60" i="13"/>
  <c r="X59" i="13"/>
  <c r="W59" i="13"/>
  <c r="V59" i="13"/>
  <c r="U59" i="13"/>
  <c r="P59" i="13"/>
  <c r="O59" i="13"/>
  <c r="N59" i="13"/>
  <c r="M59" i="13"/>
  <c r="X58" i="13"/>
  <c r="W58" i="13"/>
  <c r="V58" i="13"/>
  <c r="U58" i="13"/>
  <c r="P58" i="13"/>
  <c r="O58" i="13"/>
  <c r="N58" i="13"/>
  <c r="M58" i="13"/>
  <c r="X57" i="13"/>
  <c r="W57" i="13"/>
  <c r="V57" i="13"/>
  <c r="U57" i="13"/>
  <c r="P57" i="13"/>
  <c r="O57" i="13"/>
  <c r="N57" i="13"/>
  <c r="M57" i="13"/>
  <c r="X56" i="13"/>
  <c r="W56" i="13"/>
  <c r="V56" i="13"/>
  <c r="U56" i="13"/>
  <c r="P56" i="13"/>
  <c r="O56" i="13"/>
  <c r="N56" i="13"/>
  <c r="M56" i="13"/>
  <c r="X55" i="13"/>
  <c r="X66" i="13" s="1"/>
  <c r="W55" i="13"/>
  <c r="V55" i="13"/>
  <c r="V66" i="13" s="1"/>
  <c r="U55" i="13"/>
  <c r="U66" i="13" s="1"/>
  <c r="P55" i="13"/>
  <c r="P66" i="13" s="1"/>
  <c r="O55" i="13"/>
  <c r="O66" i="13" s="1"/>
  <c r="N55" i="13"/>
  <c r="N66" i="13" s="1"/>
  <c r="M55" i="13"/>
  <c r="X54" i="13"/>
  <c r="N54" i="13"/>
  <c r="L54" i="13"/>
  <c r="X53" i="13"/>
  <c r="W53" i="13"/>
  <c r="V53" i="13"/>
  <c r="U53" i="13"/>
  <c r="P53" i="13"/>
  <c r="O53" i="13"/>
  <c r="N53" i="13"/>
  <c r="M53" i="13"/>
  <c r="X52" i="13"/>
  <c r="W52" i="13"/>
  <c r="V52" i="13"/>
  <c r="U52" i="13"/>
  <c r="P52" i="13"/>
  <c r="O52" i="13"/>
  <c r="N52" i="13"/>
  <c r="M52" i="13"/>
  <c r="X51" i="13"/>
  <c r="W51" i="13"/>
  <c r="V51" i="13"/>
  <c r="U51" i="13"/>
  <c r="P51" i="13"/>
  <c r="O51" i="13"/>
  <c r="N51" i="13"/>
  <c r="M51" i="13"/>
  <c r="X50" i="13"/>
  <c r="W50" i="13"/>
  <c r="V50" i="13"/>
  <c r="U50" i="13"/>
  <c r="P50" i="13"/>
  <c r="O50" i="13"/>
  <c r="N50" i="13"/>
  <c r="M50" i="13"/>
  <c r="X49" i="13"/>
  <c r="W49" i="13"/>
  <c r="V49" i="13"/>
  <c r="U49" i="13"/>
  <c r="P49" i="13"/>
  <c r="O49" i="13"/>
  <c r="N49" i="13"/>
  <c r="M49" i="13"/>
  <c r="X48" i="13"/>
  <c r="W48" i="13"/>
  <c r="V48" i="13"/>
  <c r="U48" i="13"/>
  <c r="P48" i="13"/>
  <c r="O48" i="13"/>
  <c r="N48" i="13"/>
  <c r="M48" i="13"/>
  <c r="X47" i="13"/>
  <c r="W47" i="13"/>
  <c r="V47" i="13"/>
  <c r="U47" i="13"/>
  <c r="P47" i="13"/>
  <c r="O47" i="13"/>
  <c r="N47" i="13"/>
  <c r="M47" i="13"/>
  <c r="X46" i="13"/>
  <c r="W46" i="13"/>
  <c r="V46" i="13"/>
  <c r="U46" i="13"/>
  <c r="P46" i="13"/>
  <c r="O46" i="13"/>
  <c r="N46" i="13"/>
  <c r="M46" i="13"/>
  <c r="X45" i="13"/>
  <c r="W45" i="13"/>
  <c r="V45" i="13"/>
  <c r="U45" i="13"/>
  <c r="P45" i="13"/>
  <c r="O45" i="13"/>
  <c r="N45" i="13"/>
  <c r="M45" i="13"/>
  <c r="X44" i="13"/>
  <c r="W44" i="13"/>
  <c r="V44" i="13"/>
  <c r="U44" i="13"/>
  <c r="P44" i="13"/>
  <c r="O44" i="13"/>
  <c r="N44" i="13"/>
  <c r="M44" i="13"/>
  <c r="X43" i="13"/>
  <c r="W43" i="13"/>
  <c r="V43" i="13"/>
  <c r="U43" i="13"/>
  <c r="P43" i="13"/>
  <c r="O43" i="13"/>
  <c r="N43" i="13"/>
  <c r="M43" i="13"/>
  <c r="X42" i="13"/>
  <c r="W42" i="13"/>
  <c r="V42" i="13"/>
  <c r="U42" i="13"/>
  <c r="P42" i="13"/>
  <c r="O42" i="13"/>
  <c r="N42" i="13"/>
  <c r="M42" i="13"/>
  <c r="X41" i="13"/>
  <c r="W41" i="13"/>
  <c r="V41" i="13"/>
  <c r="U41" i="13"/>
  <c r="P41" i="13"/>
  <c r="O41" i="13"/>
  <c r="N41" i="13"/>
  <c r="M41" i="13"/>
  <c r="X40" i="13"/>
  <c r="W40" i="13"/>
  <c r="V40" i="13"/>
  <c r="U40" i="13"/>
  <c r="P40" i="13"/>
  <c r="O40" i="13"/>
  <c r="N40" i="13"/>
  <c r="M40" i="13"/>
  <c r="X39" i="13"/>
  <c r="W39" i="13"/>
  <c r="W54" i="13" s="1"/>
  <c r="V39" i="13"/>
  <c r="V54" i="13" s="1"/>
  <c r="U39" i="13"/>
  <c r="U54" i="13" s="1"/>
  <c r="P39" i="13"/>
  <c r="P54" i="13" s="1"/>
  <c r="O39" i="13"/>
  <c r="O54" i="13" s="1"/>
  <c r="N39" i="13"/>
  <c r="M39" i="13"/>
  <c r="M54" i="13" s="1"/>
  <c r="U38" i="13"/>
  <c r="O38" i="13"/>
  <c r="L38" i="13"/>
  <c r="X37" i="13"/>
  <c r="W37" i="13"/>
  <c r="V37" i="13"/>
  <c r="U37" i="13"/>
  <c r="P37" i="13"/>
  <c r="O37" i="13"/>
  <c r="N37" i="13"/>
  <c r="M37" i="13"/>
  <c r="X36" i="13"/>
  <c r="W36" i="13"/>
  <c r="V36" i="13"/>
  <c r="U36" i="13"/>
  <c r="P36" i="13"/>
  <c r="O36" i="13"/>
  <c r="N36" i="13"/>
  <c r="M36" i="13"/>
  <c r="X35" i="13"/>
  <c r="W35" i="13"/>
  <c r="V35" i="13"/>
  <c r="U35" i="13"/>
  <c r="P35" i="13"/>
  <c r="O35" i="13"/>
  <c r="N35" i="13"/>
  <c r="M35" i="13"/>
  <c r="X34" i="13"/>
  <c r="W34" i="13"/>
  <c r="V34" i="13"/>
  <c r="U34" i="13"/>
  <c r="P34" i="13"/>
  <c r="O34" i="13"/>
  <c r="N34" i="13"/>
  <c r="M34" i="13"/>
  <c r="X33" i="13"/>
  <c r="W33" i="13"/>
  <c r="V33" i="13"/>
  <c r="U33" i="13"/>
  <c r="P33" i="13"/>
  <c r="O33" i="13"/>
  <c r="N33" i="13"/>
  <c r="M33" i="13"/>
  <c r="X32" i="13"/>
  <c r="W32" i="13"/>
  <c r="V32" i="13"/>
  <c r="U32" i="13"/>
  <c r="P32" i="13"/>
  <c r="O32" i="13"/>
  <c r="N32" i="13"/>
  <c r="M32" i="13"/>
  <c r="X31" i="13"/>
  <c r="W31" i="13"/>
  <c r="V31" i="13"/>
  <c r="U31" i="13"/>
  <c r="P31" i="13"/>
  <c r="O31" i="13"/>
  <c r="N31" i="13"/>
  <c r="M31" i="13"/>
  <c r="X30" i="13"/>
  <c r="X38" i="13" s="1"/>
  <c r="W30" i="13"/>
  <c r="W38" i="13" s="1"/>
  <c r="V30" i="13"/>
  <c r="V38" i="13" s="1"/>
  <c r="U30" i="13"/>
  <c r="P30" i="13"/>
  <c r="P38" i="13" s="1"/>
  <c r="O30" i="13"/>
  <c r="N30" i="13"/>
  <c r="N38" i="13" s="1"/>
  <c r="M30" i="13"/>
  <c r="M38" i="13" s="1"/>
  <c r="V29" i="13"/>
  <c r="P29" i="13"/>
  <c r="L29" i="13"/>
  <c r="X27" i="13"/>
  <c r="W27" i="13"/>
  <c r="V27" i="13"/>
  <c r="U27" i="13"/>
  <c r="P27" i="13"/>
  <c r="O27" i="13"/>
  <c r="N27" i="13"/>
  <c r="M27" i="13"/>
  <c r="X26" i="13"/>
  <c r="W26" i="13"/>
  <c r="V26" i="13"/>
  <c r="U26" i="13"/>
  <c r="P26" i="13"/>
  <c r="O26" i="13"/>
  <c r="N26" i="13"/>
  <c r="M26" i="13"/>
  <c r="X25" i="13"/>
  <c r="W25" i="13"/>
  <c r="V25" i="13"/>
  <c r="U25" i="13"/>
  <c r="P25" i="13"/>
  <c r="O25" i="13"/>
  <c r="N25" i="13"/>
  <c r="M25" i="13"/>
  <c r="X24" i="13"/>
  <c r="X29" i="13" s="1"/>
  <c r="W24" i="13"/>
  <c r="W29" i="13" s="1"/>
  <c r="V24" i="13"/>
  <c r="U24" i="13"/>
  <c r="U29" i="13" s="1"/>
  <c r="P24" i="13"/>
  <c r="O24" i="13"/>
  <c r="O29" i="13" s="1"/>
  <c r="N24" i="13"/>
  <c r="N29" i="13" s="1"/>
  <c r="M24" i="13"/>
  <c r="M29" i="13" s="1"/>
  <c r="U23" i="13"/>
  <c r="O23" i="13"/>
  <c r="L23" i="13"/>
  <c r="X22" i="13"/>
  <c r="W22" i="13"/>
  <c r="V22" i="13"/>
  <c r="U22" i="13"/>
  <c r="P22" i="13"/>
  <c r="O22" i="13"/>
  <c r="N22" i="13"/>
  <c r="M22" i="13"/>
  <c r="X21" i="13"/>
  <c r="W21" i="13"/>
  <c r="V21" i="13"/>
  <c r="U21" i="13"/>
  <c r="P21" i="13"/>
  <c r="O21" i="13"/>
  <c r="N21" i="13"/>
  <c r="M21" i="13"/>
  <c r="X20" i="13"/>
  <c r="W20" i="13"/>
  <c r="V20" i="13"/>
  <c r="U20" i="13"/>
  <c r="P20" i="13"/>
  <c r="O20" i="13"/>
  <c r="N20" i="13"/>
  <c r="M20" i="13"/>
  <c r="X19" i="13"/>
  <c r="W19" i="13"/>
  <c r="V19" i="13"/>
  <c r="U19" i="13"/>
  <c r="P19" i="13"/>
  <c r="O19" i="13"/>
  <c r="N19" i="13"/>
  <c r="M19" i="13"/>
  <c r="X18" i="13"/>
  <c r="W18" i="13"/>
  <c r="V18" i="13"/>
  <c r="U18" i="13"/>
  <c r="P18" i="13"/>
  <c r="O18" i="13"/>
  <c r="N18" i="13"/>
  <c r="M18" i="13"/>
  <c r="X17" i="13"/>
  <c r="W17" i="13"/>
  <c r="V17" i="13"/>
  <c r="U17" i="13"/>
  <c r="P17" i="13"/>
  <c r="O17" i="13"/>
  <c r="N17" i="13"/>
  <c r="M17" i="13"/>
  <c r="X16" i="13"/>
  <c r="W16" i="13"/>
  <c r="V16" i="13"/>
  <c r="U16" i="13"/>
  <c r="P16" i="13"/>
  <c r="O16" i="13"/>
  <c r="N16" i="13"/>
  <c r="M16" i="13"/>
  <c r="X15" i="13"/>
  <c r="W15" i="13"/>
  <c r="V15" i="13"/>
  <c r="U15" i="13"/>
  <c r="P15" i="13"/>
  <c r="O15" i="13"/>
  <c r="N15" i="13"/>
  <c r="M15" i="13"/>
  <c r="X14" i="13"/>
  <c r="W14" i="13"/>
  <c r="V14" i="13"/>
  <c r="U14" i="13"/>
  <c r="P14" i="13"/>
  <c r="O14" i="13"/>
  <c r="N14" i="13"/>
  <c r="M14" i="13"/>
  <c r="X13" i="13"/>
  <c r="X23" i="13" s="1"/>
  <c r="W13" i="13"/>
  <c r="W23" i="13" s="1"/>
  <c r="V13" i="13"/>
  <c r="V23" i="13" s="1"/>
  <c r="U13" i="13"/>
  <c r="P13" i="13"/>
  <c r="P23" i="13" s="1"/>
  <c r="O13" i="13"/>
  <c r="N13" i="13"/>
  <c r="N23" i="13" s="1"/>
  <c r="M13" i="13"/>
  <c r="M23" i="13" s="1"/>
  <c r="X12" i="13"/>
  <c r="P12" i="13"/>
  <c r="N12" i="13"/>
  <c r="L12" i="13"/>
  <c r="X11" i="13"/>
  <c r="W11" i="13"/>
  <c r="V11" i="13"/>
  <c r="U11" i="13"/>
  <c r="P11" i="13"/>
  <c r="O11" i="13"/>
  <c r="N11" i="13"/>
  <c r="M11" i="13"/>
  <c r="X10" i="13"/>
  <c r="W10" i="13"/>
  <c r="V10" i="13"/>
  <c r="U10" i="13"/>
  <c r="P10" i="13"/>
  <c r="O10" i="13"/>
  <c r="N10" i="13"/>
  <c r="M10" i="13"/>
  <c r="X9" i="13"/>
  <c r="W9" i="13"/>
  <c r="V9" i="13"/>
  <c r="U9" i="13"/>
  <c r="P9" i="13"/>
  <c r="O9" i="13"/>
  <c r="N9" i="13"/>
  <c r="M9" i="13"/>
  <c r="X8" i="13"/>
  <c r="W8" i="13"/>
  <c r="V8" i="13"/>
  <c r="U8" i="13"/>
  <c r="P8" i="13"/>
  <c r="O8" i="13"/>
  <c r="N8" i="13"/>
  <c r="M8" i="13"/>
  <c r="X7" i="13"/>
  <c r="W7" i="13"/>
  <c r="V7" i="13"/>
  <c r="U7" i="13"/>
  <c r="P7" i="13"/>
  <c r="O7" i="13"/>
  <c r="N7" i="13"/>
  <c r="M7" i="13"/>
  <c r="X6" i="13"/>
  <c r="W6" i="13"/>
  <c r="V6" i="13"/>
  <c r="U6" i="13"/>
  <c r="P6" i="13"/>
  <c r="O6" i="13"/>
  <c r="N6" i="13"/>
  <c r="M6" i="13"/>
  <c r="X5" i="13"/>
  <c r="W5" i="13"/>
  <c r="V5" i="13"/>
  <c r="U5" i="13"/>
  <c r="P5" i="13"/>
  <c r="O5" i="13"/>
  <c r="N5" i="13"/>
  <c r="M5" i="13"/>
  <c r="X4" i="13"/>
  <c r="W4" i="13"/>
  <c r="W12" i="13" s="1"/>
  <c r="V4" i="13"/>
  <c r="V12" i="13" s="1"/>
  <c r="U4" i="13"/>
  <c r="U12" i="13" s="1"/>
  <c r="P4" i="13"/>
  <c r="O4" i="13"/>
  <c r="O12" i="13" s="1"/>
  <c r="N4" i="13"/>
  <c r="M4" i="13"/>
  <c r="M12" i="13" s="1"/>
  <c r="AA14" i="14" l="1"/>
  <c r="L66" i="12"/>
  <c r="X65" i="12"/>
  <c r="W65" i="12"/>
  <c r="V65" i="12"/>
  <c r="U65" i="12"/>
  <c r="P65" i="12"/>
  <c r="O65" i="12"/>
  <c r="N65" i="12"/>
  <c r="M65" i="12"/>
  <c r="G65" i="12"/>
  <c r="X64" i="12"/>
  <c r="W64" i="12"/>
  <c r="V64" i="12"/>
  <c r="U64" i="12"/>
  <c r="P64" i="12"/>
  <c r="O64" i="12"/>
  <c r="N64" i="12"/>
  <c r="M64" i="12"/>
  <c r="G64" i="12"/>
  <c r="X63" i="12"/>
  <c r="W63" i="12"/>
  <c r="V63" i="12"/>
  <c r="U63" i="12"/>
  <c r="P63" i="12"/>
  <c r="O63" i="12"/>
  <c r="N63" i="12"/>
  <c r="M63" i="12"/>
  <c r="G63" i="12"/>
  <c r="X62" i="12"/>
  <c r="W62" i="12"/>
  <c r="V62" i="12"/>
  <c r="U62" i="12"/>
  <c r="P62" i="12"/>
  <c r="O62" i="12"/>
  <c r="N62" i="12"/>
  <c r="M62" i="12"/>
  <c r="G62" i="12"/>
  <c r="X61" i="12"/>
  <c r="W61" i="12"/>
  <c r="V61" i="12"/>
  <c r="U61" i="12"/>
  <c r="P61" i="12"/>
  <c r="O61" i="12"/>
  <c r="N61" i="12"/>
  <c r="M61" i="12"/>
  <c r="G61" i="12"/>
  <c r="X60" i="12"/>
  <c r="W60" i="12"/>
  <c r="V60" i="12"/>
  <c r="U60" i="12"/>
  <c r="P60" i="12"/>
  <c r="O60" i="12"/>
  <c r="N60" i="12"/>
  <c r="M60" i="12"/>
  <c r="G60" i="12"/>
  <c r="X59" i="12"/>
  <c r="W59" i="12"/>
  <c r="V59" i="12"/>
  <c r="U59" i="12"/>
  <c r="P59" i="12"/>
  <c r="O59" i="12"/>
  <c r="N59" i="12"/>
  <c r="M59" i="12"/>
  <c r="G59" i="12"/>
  <c r="X58" i="12"/>
  <c r="W58" i="12"/>
  <c r="V58" i="12"/>
  <c r="U58" i="12"/>
  <c r="P58" i="12"/>
  <c r="O58" i="12"/>
  <c r="N58" i="12"/>
  <c r="M58" i="12"/>
  <c r="G58" i="12"/>
  <c r="X57" i="12"/>
  <c r="W57" i="12"/>
  <c r="V57" i="12"/>
  <c r="U57" i="12"/>
  <c r="P57" i="12"/>
  <c r="O57" i="12"/>
  <c r="N57" i="12"/>
  <c r="M57" i="12"/>
  <c r="G57" i="12"/>
  <c r="X56" i="12"/>
  <c r="W56" i="12"/>
  <c r="V56" i="12"/>
  <c r="U56" i="12"/>
  <c r="U66" i="12" s="1"/>
  <c r="P56" i="12"/>
  <c r="O56" i="12"/>
  <c r="O66" i="12" s="1"/>
  <c r="N56" i="12"/>
  <c r="M56" i="12"/>
  <c r="G56" i="12"/>
  <c r="X55" i="12"/>
  <c r="X66" i="12" s="1"/>
  <c r="W55" i="12"/>
  <c r="W66" i="12" s="1"/>
  <c r="V55" i="12"/>
  <c r="V66" i="12" s="1"/>
  <c r="U55" i="12"/>
  <c r="P55" i="12"/>
  <c r="P66" i="12" s="1"/>
  <c r="O55" i="12"/>
  <c r="N55" i="12"/>
  <c r="N66" i="12" s="1"/>
  <c r="M55" i="12"/>
  <c r="M66" i="12" s="1"/>
  <c r="G55" i="12"/>
  <c r="L54" i="12"/>
  <c r="X53" i="12"/>
  <c r="W53" i="12"/>
  <c r="V53" i="12"/>
  <c r="U53" i="12"/>
  <c r="P53" i="12"/>
  <c r="O53" i="12"/>
  <c r="N53" i="12"/>
  <c r="M53" i="12"/>
  <c r="G53" i="12"/>
  <c r="X52" i="12"/>
  <c r="W52" i="12"/>
  <c r="V52" i="12"/>
  <c r="U52" i="12"/>
  <c r="P52" i="12"/>
  <c r="O52" i="12"/>
  <c r="N52" i="12"/>
  <c r="M52" i="12"/>
  <c r="G52" i="12"/>
  <c r="X51" i="12"/>
  <c r="W51" i="12"/>
  <c r="V51" i="12"/>
  <c r="U51" i="12"/>
  <c r="P51" i="12"/>
  <c r="O51" i="12"/>
  <c r="N51" i="12"/>
  <c r="M51" i="12"/>
  <c r="G51" i="12"/>
  <c r="X50" i="12"/>
  <c r="W50" i="12"/>
  <c r="V50" i="12"/>
  <c r="U50" i="12"/>
  <c r="P50" i="12"/>
  <c r="O50" i="12"/>
  <c r="N50" i="12"/>
  <c r="M50" i="12"/>
  <c r="G50" i="12"/>
  <c r="X49" i="12"/>
  <c r="W49" i="12"/>
  <c r="V49" i="12"/>
  <c r="U49" i="12"/>
  <c r="P49" i="12"/>
  <c r="O49" i="12"/>
  <c r="N49" i="12"/>
  <c r="M49" i="12"/>
  <c r="G49" i="12"/>
  <c r="X48" i="12"/>
  <c r="W48" i="12"/>
  <c r="V48" i="12"/>
  <c r="U48" i="12"/>
  <c r="P48" i="12"/>
  <c r="O48" i="12"/>
  <c r="N48" i="12"/>
  <c r="M48" i="12"/>
  <c r="G48" i="12"/>
  <c r="X47" i="12"/>
  <c r="W47" i="12"/>
  <c r="V47" i="12"/>
  <c r="U47" i="12"/>
  <c r="P47" i="12"/>
  <c r="O47" i="12"/>
  <c r="N47" i="12"/>
  <c r="M47" i="12"/>
  <c r="G47" i="12"/>
  <c r="X46" i="12"/>
  <c r="W46" i="12"/>
  <c r="V46" i="12"/>
  <c r="U46" i="12"/>
  <c r="P46" i="12"/>
  <c r="O46" i="12"/>
  <c r="N46" i="12"/>
  <c r="M46" i="12"/>
  <c r="G46" i="12"/>
  <c r="X45" i="12"/>
  <c r="W45" i="12"/>
  <c r="V45" i="12"/>
  <c r="U45" i="12"/>
  <c r="P45" i="12"/>
  <c r="O45" i="12"/>
  <c r="N45" i="12"/>
  <c r="M45" i="12"/>
  <c r="G45" i="12"/>
  <c r="X44" i="12"/>
  <c r="W44" i="12"/>
  <c r="V44" i="12"/>
  <c r="U44" i="12"/>
  <c r="P44" i="12"/>
  <c r="O44" i="12"/>
  <c r="N44" i="12"/>
  <c r="M44" i="12"/>
  <c r="G44" i="12"/>
  <c r="X43" i="12"/>
  <c r="W43" i="12"/>
  <c r="V43" i="12"/>
  <c r="U43" i="12"/>
  <c r="P43" i="12"/>
  <c r="O43" i="12"/>
  <c r="N43" i="12"/>
  <c r="M43" i="12"/>
  <c r="G43" i="12"/>
  <c r="X42" i="12"/>
  <c r="W42" i="12"/>
  <c r="V42" i="12"/>
  <c r="U42" i="12"/>
  <c r="P42" i="12"/>
  <c r="O42" i="12"/>
  <c r="N42" i="12"/>
  <c r="M42" i="12"/>
  <c r="G42" i="12"/>
  <c r="X41" i="12"/>
  <c r="W41" i="12"/>
  <c r="V41" i="12"/>
  <c r="U41" i="12"/>
  <c r="P41" i="12"/>
  <c r="O41" i="12"/>
  <c r="N41" i="12"/>
  <c r="M41" i="12"/>
  <c r="G41" i="12"/>
  <c r="X40" i="12"/>
  <c r="W40" i="12"/>
  <c r="V40" i="12"/>
  <c r="U40" i="12"/>
  <c r="P40" i="12"/>
  <c r="O40" i="12"/>
  <c r="O54" i="12" s="1"/>
  <c r="N40" i="12"/>
  <c r="M40" i="12"/>
  <c r="G40" i="12"/>
  <c r="X39" i="12"/>
  <c r="X54" i="12" s="1"/>
  <c r="W39" i="12"/>
  <c r="V39" i="12"/>
  <c r="U39" i="12"/>
  <c r="P39" i="12"/>
  <c r="P54" i="12" s="1"/>
  <c r="O39" i="12"/>
  <c r="N39" i="12"/>
  <c r="M39" i="12"/>
  <c r="M54" i="12" s="1"/>
  <c r="G39" i="12"/>
  <c r="L38" i="12"/>
  <c r="X37" i="12"/>
  <c r="W37" i="12"/>
  <c r="V37" i="12"/>
  <c r="U37" i="12"/>
  <c r="P37" i="12"/>
  <c r="O37" i="12"/>
  <c r="N37" i="12"/>
  <c r="M37" i="12"/>
  <c r="G37" i="12"/>
  <c r="X36" i="12"/>
  <c r="W36" i="12"/>
  <c r="V36" i="12"/>
  <c r="U36" i="12"/>
  <c r="P36" i="12"/>
  <c r="O36" i="12"/>
  <c r="N36" i="12"/>
  <c r="M36" i="12"/>
  <c r="G36" i="12"/>
  <c r="X35" i="12"/>
  <c r="W35" i="12"/>
  <c r="V35" i="12"/>
  <c r="U35" i="12"/>
  <c r="P35" i="12"/>
  <c r="O35" i="12"/>
  <c r="N35" i="12"/>
  <c r="M35" i="12"/>
  <c r="G35" i="12"/>
  <c r="X34" i="12"/>
  <c r="W34" i="12"/>
  <c r="V34" i="12"/>
  <c r="U34" i="12"/>
  <c r="P34" i="12"/>
  <c r="O34" i="12"/>
  <c r="N34" i="12"/>
  <c r="M34" i="12"/>
  <c r="G34" i="12"/>
  <c r="X33" i="12"/>
  <c r="W33" i="12"/>
  <c r="V33" i="12"/>
  <c r="U33" i="12"/>
  <c r="P33" i="12"/>
  <c r="O33" i="12"/>
  <c r="N33" i="12"/>
  <c r="M33" i="12"/>
  <c r="G33" i="12"/>
  <c r="X32" i="12"/>
  <c r="W32" i="12"/>
  <c r="V32" i="12"/>
  <c r="U32" i="12"/>
  <c r="P32" i="12"/>
  <c r="O32" i="12"/>
  <c r="N32" i="12"/>
  <c r="M32" i="12"/>
  <c r="G32" i="12"/>
  <c r="X31" i="12"/>
  <c r="W31" i="12"/>
  <c r="V31" i="12"/>
  <c r="U31" i="12"/>
  <c r="P31" i="12"/>
  <c r="O31" i="12"/>
  <c r="N31" i="12"/>
  <c r="M31" i="12"/>
  <c r="G31" i="12"/>
  <c r="X30" i="12"/>
  <c r="X38" i="12" s="1"/>
  <c r="W30" i="12"/>
  <c r="W38" i="12" s="1"/>
  <c r="V30" i="12"/>
  <c r="V38" i="12" s="1"/>
  <c r="U30" i="12"/>
  <c r="U38" i="12" s="1"/>
  <c r="P30" i="12"/>
  <c r="P38" i="12" s="1"/>
  <c r="O30" i="12"/>
  <c r="O38" i="12" s="1"/>
  <c r="N30" i="12"/>
  <c r="N38" i="12" s="1"/>
  <c r="M30" i="12"/>
  <c r="M38" i="12" s="1"/>
  <c r="G30" i="12"/>
  <c r="V29" i="12"/>
  <c r="L29" i="12"/>
  <c r="X28" i="12"/>
  <c r="W28" i="12"/>
  <c r="V28" i="12"/>
  <c r="U28" i="12"/>
  <c r="P28" i="12"/>
  <c r="O28" i="12"/>
  <c r="N28" i="12"/>
  <c r="M28" i="12"/>
  <c r="X27" i="12"/>
  <c r="W27" i="12"/>
  <c r="V27" i="12"/>
  <c r="U27" i="12"/>
  <c r="P27" i="12"/>
  <c r="O27" i="12"/>
  <c r="N27" i="12"/>
  <c r="M27" i="12"/>
  <c r="X26" i="12"/>
  <c r="X29" i="12" s="1"/>
  <c r="W26" i="12"/>
  <c r="W29" i="12" s="1"/>
  <c r="V26" i="12"/>
  <c r="U26" i="12"/>
  <c r="P26" i="12"/>
  <c r="O26" i="12"/>
  <c r="N26" i="12"/>
  <c r="N29" i="12" s="1"/>
  <c r="M26" i="12"/>
  <c r="M29" i="12" s="1"/>
  <c r="X25" i="12"/>
  <c r="W25" i="12"/>
  <c r="V25" i="12"/>
  <c r="U25" i="12"/>
  <c r="U29" i="12" s="1"/>
  <c r="P25" i="12"/>
  <c r="P29" i="12" s="1"/>
  <c r="O25" i="12"/>
  <c r="O29" i="12" s="1"/>
  <c r="N25" i="12"/>
  <c r="M25" i="12"/>
  <c r="L24" i="12"/>
  <c r="X23" i="12"/>
  <c r="W23" i="12"/>
  <c r="V23" i="12"/>
  <c r="U23" i="12"/>
  <c r="P23" i="12"/>
  <c r="O23" i="12"/>
  <c r="N23" i="12"/>
  <c r="M23" i="12"/>
  <c r="G23" i="12"/>
  <c r="X22" i="12"/>
  <c r="W22" i="12"/>
  <c r="V22" i="12"/>
  <c r="U22" i="12"/>
  <c r="P22" i="12"/>
  <c r="O22" i="12"/>
  <c r="N22" i="12"/>
  <c r="M22" i="12"/>
  <c r="G22" i="12"/>
  <c r="X21" i="12"/>
  <c r="W21" i="12"/>
  <c r="V21" i="12"/>
  <c r="U21" i="12"/>
  <c r="P21" i="12"/>
  <c r="O21" i="12"/>
  <c r="N21" i="12"/>
  <c r="M21" i="12"/>
  <c r="G21" i="12"/>
  <c r="X20" i="12"/>
  <c r="W20" i="12"/>
  <c r="V20" i="12"/>
  <c r="U20" i="12"/>
  <c r="P20" i="12"/>
  <c r="O20" i="12"/>
  <c r="N20" i="12"/>
  <c r="M20" i="12"/>
  <c r="G20" i="12"/>
  <c r="X19" i="12"/>
  <c r="W19" i="12"/>
  <c r="V19" i="12"/>
  <c r="U19" i="12"/>
  <c r="P19" i="12"/>
  <c r="O19" i="12"/>
  <c r="N19" i="12"/>
  <c r="M19" i="12"/>
  <c r="G19" i="12"/>
  <c r="X18" i="12"/>
  <c r="W18" i="12"/>
  <c r="V18" i="12"/>
  <c r="U18" i="12"/>
  <c r="P18" i="12"/>
  <c r="O18" i="12"/>
  <c r="N18" i="12"/>
  <c r="M18" i="12"/>
  <c r="G18" i="12"/>
  <c r="X17" i="12"/>
  <c r="W17" i="12"/>
  <c r="V17" i="12"/>
  <c r="U17" i="12"/>
  <c r="P17" i="12"/>
  <c r="O17" i="12"/>
  <c r="N17" i="12"/>
  <c r="M17" i="12"/>
  <c r="G17" i="12"/>
  <c r="X16" i="12"/>
  <c r="W16" i="12"/>
  <c r="V16" i="12"/>
  <c r="U16" i="12"/>
  <c r="P16" i="12"/>
  <c r="O16" i="12"/>
  <c r="N16" i="12"/>
  <c r="M16" i="12"/>
  <c r="G16" i="12"/>
  <c r="X15" i="12"/>
  <c r="W15" i="12"/>
  <c r="V15" i="12"/>
  <c r="U15" i="12"/>
  <c r="P15" i="12"/>
  <c r="O15" i="12"/>
  <c r="N15" i="12"/>
  <c r="M15" i="12"/>
  <c r="G15" i="12"/>
  <c r="X14" i="12"/>
  <c r="W14" i="12"/>
  <c r="V14" i="12"/>
  <c r="U14" i="12"/>
  <c r="U24" i="12" s="1"/>
  <c r="P14" i="12"/>
  <c r="P24" i="12" s="1"/>
  <c r="O14" i="12"/>
  <c r="N14" i="12"/>
  <c r="M14" i="12"/>
  <c r="G14" i="12"/>
  <c r="X13" i="12"/>
  <c r="X24" i="12" s="1"/>
  <c r="W13" i="12"/>
  <c r="W24" i="12" s="1"/>
  <c r="V13" i="12"/>
  <c r="U13" i="12"/>
  <c r="P13" i="12"/>
  <c r="O13" i="12"/>
  <c r="O24" i="12" s="1"/>
  <c r="N13" i="12"/>
  <c r="N24" i="12" s="1"/>
  <c r="M13" i="12"/>
  <c r="M24" i="12" s="1"/>
  <c r="L12" i="12"/>
  <c r="X11" i="12"/>
  <c r="W11" i="12"/>
  <c r="V11" i="12"/>
  <c r="U11" i="12"/>
  <c r="P11" i="12"/>
  <c r="O11" i="12"/>
  <c r="N11" i="12"/>
  <c r="M11" i="12"/>
  <c r="G11" i="12"/>
  <c r="X10" i="12"/>
  <c r="W10" i="12"/>
  <c r="V10" i="12"/>
  <c r="U10" i="12"/>
  <c r="P10" i="12"/>
  <c r="O10" i="12"/>
  <c r="N10" i="12"/>
  <c r="M10" i="12"/>
  <c r="G10" i="12"/>
  <c r="X9" i="12"/>
  <c r="W9" i="12"/>
  <c r="V9" i="12"/>
  <c r="U9" i="12"/>
  <c r="P9" i="12"/>
  <c r="O9" i="12"/>
  <c r="N9" i="12"/>
  <c r="M9" i="12"/>
  <c r="G9" i="12"/>
  <c r="X8" i="12"/>
  <c r="W8" i="12"/>
  <c r="V8" i="12"/>
  <c r="U8" i="12"/>
  <c r="P8" i="12"/>
  <c r="O8" i="12"/>
  <c r="N8" i="12"/>
  <c r="M8" i="12"/>
  <c r="G8" i="12"/>
  <c r="X7" i="12"/>
  <c r="W7" i="12"/>
  <c r="V7" i="12"/>
  <c r="U7" i="12"/>
  <c r="P7" i="12"/>
  <c r="O7" i="12"/>
  <c r="N7" i="12"/>
  <c r="M7" i="12"/>
  <c r="G7" i="12"/>
  <c r="X6" i="12"/>
  <c r="W6" i="12"/>
  <c r="V6" i="12"/>
  <c r="U6" i="12"/>
  <c r="P6" i="12"/>
  <c r="O6" i="12"/>
  <c r="N6" i="12"/>
  <c r="M6" i="12"/>
  <c r="G6" i="12"/>
  <c r="X5" i="12"/>
  <c r="W5" i="12"/>
  <c r="V5" i="12"/>
  <c r="U5" i="12"/>
  <c r="P5" i="12"/>
  <c r="O5" i="12"/>
  <c r="N5" i="12"/>
  <c r="M5" i="12"/>
  <c r="G5" i="12"/>
  <c r="X4" i="12"/>
  <c r="W4" i="12"/>
  <c r="W12" i="12" s="1"/>
  <c r="V4" i="12"/>
  <c r="V12" i="12" s="1"/>
  <c r="U4" i="12"/>
  <c r="U12" i="12" s="1"/>
  <c r="P4" i="12"/>
  <c r="P12" i="12" s="1"/>
  <c r="O4" i="12"/>
  <c r="N4" i="12"/>
  <c r="M4" i="12"/>
  <c r="M12" i="12" s="1"/>
  <c r="G4" i="12"/>
  <c r="V54" i="12" l="1"/>
  <c r="W54" i="12"/>
  <c r="U54" i="12"/>
  <c r="N54" i="12"/>
  <c r="N12" i="12"/>
  <c r="O12" i="12"/>
  <c r="X12" i="12"/>
  <c r="G29" i="2"/>
  <c r="L67" i="2"/>
  <c r="G66" i="2"/>
  <c r="G65" i="2"/>
  <c r="G64" i="2"/>
  <c r="G63" i="2"/>
  <c r="G62" i="2"/>
  <c r="G61" i="2"/>
  <c r="G60" i="2"/>
  <c r="G59" i="2"/>
  <c r="G57" i="2"/>
  <c r="G56" i="2"/>
  <c r="L55" i="2"/>
  <c r="G54" i="2"/>
  <c r="G53" i="2"/>
  <c r="G52" i="2"/>
  <c r="G51" i="2"/>
  <c r="G50" i="2"/>
  <c r="G49" i="2"/>
  <c r="G48" i="2"/>
  <c r="G47" i="2"/>
  <c r="G46" i="2"/>
  <c r="G45" i="2"/>
  <c r="G44" i="2"/>
  <c r="G43" i="2"/>
  <c r="G42" i="2"/>
  <c r="G41" i="2"/>
  <c r="G40" i="2"/>
  <c r="L39" i="2"/>
  <c r="G38" i="2"/>
  <c r="G37" i="2"/>
  <c r="G36" i="2"/>
  <c r="G35" i="2"/>
  <c r="G34" i="2"/>
  <c r="G33" i="2"/>
  <c r="G32" i="2"/>
  <c r="G31" i="2"/>
  <c r="L30" i="2"/>
  <c r="L24" i="2"/>
  <c r="G23" i="2"/>
  <c r="G22" i="2"/>
  <c r="G21" i="2"/>
  <c r="G20" i="2"/>
  <c r="G19" i="2"/>
  <c r="G18" i="2"/>
  <c r="G17" i="2"/>
  <c r="G16" i="2"/>
  <c r="G15" i="2"/>
  <c r="L13" i="2"/>
  <c r="G12" i="2"/>
  <c r="G11" i="2"/>
  <c r="G10" i="2"/>
  <c r="G9" i="2"/>
  <c r="G8" i="2"/>
  <c r="G7" i="2"/>
  <c r="G6" i="2"/>
  <c r="G5" i="2"/>
  <c r="A11" i="5"/>
  <c r="A12" i="5"/>
  <c r="V16" i="11"/>
  <c r="U16" i="11"/>
  <c r="T16" i="11"/>
  <c r="A2" i="5"/>
  <c r="A13" i="5" l="1"/>
  <c r="A14" i="5" s="1"/>
  <c r="A15" i="5" s="1"/>
  <c r="A16"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U7" authorId="0" shapeId="0" xr:uid="{426FDCB6-9D5D-404C-AC0B-CFB2A07DF631}">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el semaforo deberia ir aqui dado que estos valores representan el porcentaje del cumplimiento real por areas  y por trimestre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marisol reina</author>
  </authors>
  <commentList>
    <comment ref="N3" authorId="0" shapeId="0" xr:uid="{99DA1E8A-5F2B-4D04-8C81-61F22E7C470B}">
      <text>
        <r>
          <rPr>
            <sz val="9"/>
            <color indexed="81"/>
            <rFont val="Tahoma"/>
            <family val="2"/>
          </rPr>
          <t xml:space="preserve">El criterio debe alinearse a la actividad o producto formlulado, recuerde ue este debe eser estratégico.
</t>
        </r>
      </text>
    </comment>
    <comment ref="H4" authorId="0" shapeId="0" xr:uid="{362BC5C8-E6C3-4BE1-8A78-6B26B9A7F5D5}">
      <text>
        <r>
          <rPr>
            <b/>
            <sz val="9"/>
            <color indexed="81"/>
            <rFont val="Tahoma"/>
            <family val="2"/>
          </rPr>
          <t>Nota: Asigne el peso de la meta en primer trimestre</t>
        </r>
        <r>
          <rPr>
            <sz val="9"/>
            <color indexed="81"/>
            <rFont val="Tahoma"/>
            <family val="2"/>
          </rPr>
          <t xml:space="preserve">
</t>
        </r>
      </text>
    </comment>
    <comment ref="I4" authorId="0" shapeId="0" xr:uid="{FFACEF14-8F03-49E2-ACD7-E271260B92FB}">
      <text>
        <r>
          <rPr>
            <b/>
            <sz val="9"/>
            <color indexed="81"/>
            <rFont val="Tahoma"/>
            <family val="2"/>
          </rPr>
          <t xml:space="preserve">Nota: Asigne el avance al segundo trimestre </t>
        </r>
        <r>
          <rPr>
            <sz val="9"/>
            <color indexed="81"/>
            <rFont val="Tahoma"/>
            <family val="2"/>
          </rPr>
          <t xml:space="preserve">
</t>
        </r>
      </text>
    </comment>
    <comment ref="J4" authorId="0" shapeId="0" xr:uid="{C97150CF-E028-4FAD-A6CE-94A32A457EE6}">
      <text>
        <r>
          <rPr>
            <b/>
            <sz val="9"/>
            <color indexed="81"/>
            <rFont val="Tahoma"/>
            <family val="2"/>
          </rPr>
          <t>Nota. Asigne el avance del tercer triestre del año</t>
        </r>
        <r>
          <rPr>
            <sz val="9"/>
            <color indexed="81"/>
            <rFont val="Tahoma"/>
            <family val="2"/>
          </rPr>
          <t xml:space="preserve">
</t>
        </r>
      </text>
    </comment>
    <comment ref="K4" authorId="0" shapeId="0" xr:uid="{DBFD61DE-4428-42B0-8CF3-4AEC11ECD624}">
      <text>
        <r>
          <rPr>
            <b/>
            <sz val="9"/>
            <color indexed="81"/>
            <rFont val="Tahoma"/>
            <family val="2"/>
          </rPr>
          <t xml:space="preserve">Nota: Asigne el avance del cuarto trimestre del año </t>
        </r>
        <r>
          <rPr>
            <sz val="9"/>
            <color indexed="81"/>
            <rFont val="Tahoma"/>
            <family val="2"/>
          </rPr>
          <t xml:space="preserve">
</t>
        </r>
      </text>
    </comment>
    <comment ref="L4" authorId="0" shapeId="0" xr:uid="{6BAD608E-C8E7-4804-A376-421D3D8FDF25}">
      <text>
        <r>
          <rPr>
            <b/>
            <sz val="9"/>
            <color indexed="81"/>
            <rFont val="Tahoma"/>
            <family val="2"/>
          </rPr>
          <t xml:space="preserve">Nota: Distribuya el 100% del peso de su dependencia en las acciones que formuladas en el PAI 2024. </t>
        </r>
        <r>
          <rPr>
            <sz val="9"/>
            <color indexed="81"/>
            <rFont val="Tahoma"/>
            <family val="2"/>
          </rPr>
          <t xml:space="preserve">
</t>
        </r>
      </text>
    </comment>
    <comment ref="M4" authorId="0" shapeId="0" xr:uid="{54CF20A8-1806-4767-9C03-1E5CC9D4AE20}">
      <text>
        <r>
          <rPr>
            <b/>
            <sz val="9"/>
            <color indexed="81"/>
            <rFont val="Tahoma"/>
            <family val="2"/>
          </rPr>
          <t>Nota. Alinear tanto la actividad como el producto formulado con los cinco (05) objetivos estratégicos de la Agencia.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marisol reina</author>
  </authors>
  <commentList>
    <comment ref="N1" authorId="0" shapeId="0" xr:uid="{9F9ACA7B-6F73-4A8A-B869-6F7E4CBAA66F}">
      <text>
        <r>
          <rPr>
            <sz val="9"/>
            <color indexed="81"/>
            <rFont val="Tahoma"/>
            <family val="2"/>
          </rPr>
          <t xml:space="preserve">El criterio debe alinearse a la actividad o producto formlulado, recuerde ue este debe eser estratégico.
</t>
        </r>
      </text>
    </comment>
    <comment ref="H2" authorId="0" shapeId="0" xr:uid="{1CC47069-0FE6-41B0-8C16-15B19526C421}">
      <text>
        <r>
          <rPr>
            <b/>
            <sz val="9"/>
            <color indexed="81"/>
            <rFont val="Tahoma"/>
            <family val="2"/>
          </rPr>
          <t>Nota: Asigne el peso de la meta en primer trimestre</t>
        </r>
        <r>
          <rPr>
            <sz val="9"/>
            <color indexed="81"/>
            <rFont val="Tahoma"/>
            <family val="2"/>
          </rPr>
          <t xml:space="preserve">
</t>
        </r>
      </text>
    </comment>
    <comment ref="I2" authorId="0" shapeId="0" xr:uid="{7AACB9CE-3ED3-48CF-A6B8-734D07674F38}">
      <text>
        <r>
          <rPr>
            <b/>
            <sz val="9"/>
            <color indexed="81"/>
            <rFont val="Tahoma"/>
            <family val="2"/>
          </rPr>
          <t xml:space="preserve">Nota: Asigne el avance al segundo trimestre </t>
        </r>
        <r>
          <rPr>
            <sz val="9"/>
            <color indexed="81"/>
            <rFont val="Tahoma"/>
            <family val="2"/>
          </rPr>
          <t xml:space="preserve">
</t>
        </r>
      </text>
    </comment>
    <comment ref="J2" authorId="0" shapeId="0" xr:uid="{B4173EC8-3418-44E6-862E-B3DDD21BE6DA}">
      <text>
        <r>
          <rPr>
            <b/>
            <sz val="9"/>
            <color indexed="81"/>
            <rFont val="Tahoma"/>
            <family val="2"/>
          </rPr>
          <t>Nota. Asigne el avance del tercer triestre del año</t>
        </r>
        <r>
          <rPr>
            <sz val="9"/>
            <color indexed="81"/>
            <rFont val="Tahoma"/>
            <family val="2"/>
          </rPr>
          <t xml:space="preserve">
</t>
        </r>
      </text>
    </comment>
    <comment ref="K2" authorId="0" shapeId="0" xr:uid="{6629DD5B-7132-4589-BDC5-A4334906616A}">
      <text>
        <r>
          <rPr>
            <b/>
            <sz val="9"/>
            <color indexed="81"/>
            <rFont val="Tahoma"/>
            <family val="2"/>
          </rPr>
          <t xml:space="preserve">Nota: Asigne el avance del cuarto trimestre del año </t>
        </r>
        <r>
          <rPr>
            <sz val="9"/>
            <color indexed="81"/>
            <rFont val="Tahoma"/>
            <family val="2"/>
          </rPr>
          <t xml:space="preserve">
</t>
        </r>
      </text>
    </comment>
    <comment ref="L2" authorId="0" shapeId="0" xr:uid="{EA15953E-E049-409A-BB27-BFC7ED6EFFC5}">
      <text>
        <r>
          <rPr>
            <b/>
            <sz val="9"/>
            <color indexed="81"/>
            <rFont val="Tahoma"/>
            <family val="2"/>
          </rPr>
          <t xml:space="preserve">Nota: Distribuya el 100% del peso de su dependencia en las acciones que formuladas en el PAI 2024. </t>
        </r>
        <r>
          <rPr>
            <sz val="9"/>
            <color indexed="81"/>
            <rFont val="Tahoma"/>
            <family val="2"/>
          </rPr>
          <t xml:space="preserve">
</t>
        </r>
      </text>
    </comment>
    <comment ref="M2" authorId="0" shapeId="0" xr:uid="{F6905788-E752-426E-A462-5E3BABC0FC4A}">
      <text>
        <r>
          <rPr>
            <b/>
            <sz val="9"/>
            <color indexed="81"/>
            <rFont val="Tahoma"/>
            <family val="2"/>
          </rPr>
          <t>Nota. Alinear tanto la actividad como el producto formulado con los cinco (05) objetivos estratégicos de la Agencia.</t>
        </r>
      </text>
    </comment>
    <comment ref="N27" authorId="0" shapeId="0" xr:uid="{2E376F2A-E9ED-8D4D-B449-7992730416FB}">
      <text>
        <r>
          <rPr>
            <sz val="9"/>
            <color indexed="81"/>
            <rFont val="Tahoma"/>
            <family val="2"/>
          </rPr>
          <t xml:space="preserve">El criterio debe alinearse a la actividad o producto formlulado, recuerde ue este debe eser estratégico.
</t>
        </r>
      </text>
    </comment>
    <comment ref="H28" authorId="0" shapeId="0" xr:uid="{B97079B4-0994-AC41-A9F0-26D1165892F6}">
      <text>
        <r>
          <rPr>
            <b/>
            <sz val="9"/>
            <color indexed="81"/>
            <rFont val="Tahoma"/>
            <family val="2"/>
          </rPr>
          <t>Nota: Asigne el peso de la meta en primer trimestre</t>
        </r>
        <r>
          <rPr>
            <sz val="9"/>
            <color indexed="81"/>
            <rFont val="Tahoma"/>
            <family val="2"/>
          </rPr>
          <t xml:space="preserve">
</t>
        </r>
      </text>
    </comment>
    <comment ref="I28" authorId="0" shapeId="0" xr:uid="{764A8B3A-E8EC-FF45-84B3-5EF1A987EC1C}">
      <text>
        <r>
          <rPr>
            <b/>
            <sz val="9"/>
            <color indexed="81"/>
            <rFont val="Tahoma"/>
            <family val="2"/>
          </rPr>
          <t xml:space="preserve">Nota: Asigne el avance al segundo trimestre </t>
        </r>
        <r>
          <rPr>
            <sz val="9"/>
            <color indexed="81"/>
            <rFont val="Tahoma"/>
            <family val="2"/>
          </rPr>
          <t xml:space="preserve">
</t>
        </r>
      </text>
    </comment>
    <comment ref="J28" authorId="0" shapeId="0" xr:uid="{6EEFD1AC-FC2D-1749-B0C8-BF34335B827E}">
      <text>
        <r>
          <rPr>
            <b/>
            <sz val="9"/>
            <color indexed="81"/>
            <rFont val="Tahoma"/>
            <family val="2"/>
          </rPr>
          <t>Nota. Asigne el avance del tercer triestre del año</t>
        </r>
        <r>
          <rPr>
            <sz val="9"/>
            <color indexed="81"/>
            <rFont val="Tahoma"/>
            <family val="2"/>
          </rPr>
          <t xml:space="preserve">
</t>
        </r>
      </text>
    </comment>
    <comment ref="K28" authorId="0" shapeId="0" xr:uid="{D3E99A51-70A4-2E40-B3CA-C79DC51831FA}">
      <text>
        <r>
          <rPr>
            <b/>
            <sz val="9"/>
            <color indexed="81"/>
            <rFont val="Tahoma"/>
            <family val="2"/>
          </rPr>
          <t xml:space="preserve">Nota: Asigne el avance del cuarto trimestre del año </t>
        </r>
        <r>
          <rPr>
            <sz val="9"/>
            <color indexed="81"/>
            <rFont val="Tahoma"/>
            <family val="2"/>
          </rPr>
          <t xml:space="preserve">
</t>
        </r>
      </text>
    </comment>
    <comment ref="L28" authorId="0" shapeId="0" xr:uid="{5D6D5D14-288A-DE44-9401-280566171AF5}">
      <text>
        <r>
          <rPr>
            <b/>
            <sz val="9"/>
            <color indexed="81"/>
            <rFont val="Tahoma"/>
            <family val="2"/>
          </rPr>
          <t xml:space="preserve">Nota: Distribuya el 100% del peso de su dependencia en las acciones que formuladas en el PAI 2024. </t>
        </r>
        <r>
          <rPr>
            <sz val="9"/>
            <color indexed="81"/>
            <rFont val="Tahoma"/>
            <family val="2"/>
          </rPr>
          <t xml:space="preserve">
</t>
        </r>
      </text>
    </comment>
    <comment ref="M28" authorId="0" shapeId="0" xr:uid="{C62ED2D0-3316-4442-B145-5EDF0347B0E7}">
      <text>
        <r>
          <rPr>
            <b/>
            <sz val="9"/>
            <color indexed="81"/>
            <rFont val="Tahoma"/>
            <family val="2"/>
          </rPr>
          <t>Nota. Alinear tanto la actividad como el producto formulado con los cinco (05) objetivos estratégicos de la Agencia.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marisol reina</author>
  </authors>
  <commentList>
    <comment ref="F1" authorId="0" shapeId="0" xr:uid="{D6A80FCF-8EE9-B94A-A8CD-4A40F92FBFA3}">
      <text>
        <r>
          <rPr>
            <b/>
            <sz val="9"/>
            <color indexed="81"/>
            <rFont val="Tahoma"/>
            <family val="2"/>
          </rPr>
          <t>Nota. Asigne el avance del tercer triestre del año</t>
        </r>
        <r>
          <rPr>
            <sz val="9"/>
            <color indexed="81"/>
            <rFont val="Tahoma"/>
            <family val="2"/>
          </rPr>
          <t xml:space="preserve">
</t>
        </r>
      </text>
    </comment>
    <comment ref="G1" authorId="0" shapeId="0" xr:uid="{B1789953-C452-8A41-B952-F33E9DDAAA79}">
      <text>
        <r>
          <rPr>
            <b/>
            <sz val="9"/>
            <color rgb="FF000000"/>
            <rFont val="Tahoma"/>
            <family val="2"/>
          </rPr>
          <t xml:space="preserve">Nota: Asigne el avance del cuarto trimestre del año </t>
        </r>
        <r>
          <rPr>
            <sz val="9"/>
            <color rgb="FF000000"/>
            <rFont val="Tahoma"/>
            <family val="2"/>
          </rPr>
          <t xml:space="preserve">
</t>
        </r>
      </text>
    </comment>
    <comment ref="F6" authorId="0" shapeId="0" xr:uid="{FA61E7D0-CA9B-FE40-8BD0-3AD7411711A5}">
      <text>
        <r>
          <rPr>
            <b/>
            <sz val="9"/>
            <color indexed="81"/>
            <rFont val="Tahoma"/>
            <family val="2"/>
          </rPr>
          <t>Nota. Asigne el avance del tercer triestre del año</t>
        </r>
        <r>
          <rPr>
            <sz val="9"/>
            <color indexed="81"/>
            <rFont val="Tahoma"/>
            <family val="2"/>
          </rPr>
          <t xml:space="preserve">
</t>
        </r>
      </text>
    </comment>
    <comment ref="G6" authorId="0" shapeId="0" xr:uid="{2BEC5D5B-ED31-4F46-AEC1-B5640799B91C}">
      <text>
        <r>
          <rPr>
            <b/>
            <sz val="9"/>
            <color rgb="FF000000"/>
            <rFont val="Tahoma"/>
            <family val="2"/>
          </rPr>
          <t xml:space="preserve">Nota: Asigne el avance del cuarto trimestre del año </t>
        </r>
        <r>
          <rPr>
            <sz val="9"/>
            <color rgb="FF000000"/>
            <rFont val="Tahoma"/>
            <family val="2"/>
          </rPr>
          <t xml:space="preserve">
</t>
        </r>
      </text>
    </comment>
    <comment ref="F16" authorId="0" shapeId="0" xr:uid="{7C0D21A5-7B37-F642-BFDE-869FBBE97456}">
      <text>
        <r>
          <rPr>
            <b/>
            <sz val="9"/>
            <color indexed="81"/>
            <rFont val="Tahoma"/>
            <family val="2"/>
          </rPr>
          <t>Nota. Asigne el avance del tercer triestre del año</t>
        </r>
        <r>
          <rPr>
            <sz val="9"/>
            <color indexed="81"/>
            <rFont val="Tahoma"/>
            <family val="2"/>
          </rPr>
          <t xml:space="preserve">
</t>
        </r>
      </text>
    </comment>
    <comment ref="G16" authorId="0" shapeId="0" xr:uid="{2A1BE47B-CC69-E64E-B5E4-AFDFE1B46DA9}">
      <text>
        <r>
          <rPr>
            <b/>
            <sz val="9"/>
            <color rgb="FF000000"/>
            <rFont val="Tahoma"/>
            <family val="2"/>
          </rPr>
          <t xml:space="preserve">Nota: Asigne el avance del cuarto trimestre del año </t>
        </r>
        <r>
          <rPr>
            <sz val="9"/>
            <color rgb="FF000000"/>
            <rFont val="Tahoma"/>
            <family val="2"/>
          </rPr>
          <t xml:space="preserve">
</t>
        </r>
      </text>
    </comment>
    <comment ref="F19" authorId="0" shapeId="0" xr:uid="{83E9A22F-CE77-064F-8282-896C69AD72EF}">
      <text>
        <r>
          <rPr>
            <b/>
            <sz val="9"/>
            <color indexed="81"/>
            <rFont val="Tahoma"/>
            <family val="2"/>
          </rPr>
          <t>Nota. Asigne el avance del tercer triestre del año</t>
        </r>
        <r>
          <rPr>
            <sz val="9"/>
            <color indexed="81"/>
            <rFont val="Tahoma"/>
            <family val="2"/>
          </rPr>
          <t xml:space="preserve">
</t>
        </r>
      </text>
    </comment>
    <comment ref="G19" authorId="0" shapeId="0" xr:uid="{3DA411BB-0E90-514B-B0DD-E70842FD5E16}">
      <text>
        <r>
          <rPr>
            <b/>
            <sz val="9"/>
            <color rgb="FF000000"/>
            <rFont val="Tahoma"/>
            <family val="2"/>
          </rPr>
          <t xml:space="preserve">Nota: Asigne el avance del cuarto trimestre del año </t>
        </r>
        <r>
          <rPr>
            <sz val="9"/>
            <color rgb="FF000000"/>
            <rFont val="Tahoma"/>
            <family val="2"/>
          </rPr>
          <t xml:space="preserve">
</t>
        </r>
      </text>
    </comment>
    <comment ref="F21" authorId="0" shapeId="0" xr:uid="{9E3B4425-3C4E-7541-937E-F7CEACC648E7}">
      <text>
        <r>
          <rPr>
            <b/>
            <sz val="9"/>
            <color indexed="81"/>
            <rFont val="Tahoma"/>
            <family val="2"/>
          </rPr>
          <t>Nota. Asigne el avance del tercer triestre del año</t>
        </r>
        <r>
          <rPr>
            <sz val="9"/>
            <color indexed="81"/>
            <rFont val="Tahoma"/>
            <family val="2"/>
          </rPr>
          <t xml:space="preserve">
</t>
        </r>
      </text>
    </comment>
    <comment ref="G21" authorId="0" shapeId="0" xr:uid="{620CF34C-9FCE-154B-A027-5C73567D0D39}">
      <text>
        <r>
          <rPr>
            <b/>
            <sz val="9"/>
            <color rgb="FF000000"/>
            <rFont val="Tahoma"/>
            <family val="2"/>
          </rPr>
          <t xml:space="preserve">Nota: Asigne el avance del cuarto trimestre del año </t>
        </r>
        <r>
          <rPr>
            <sz val="9"/>
            <color rgb="FF000000"/>
            <rFont val="Tahoma"/>
            <family val="2"/>
          </rPr>
          <t xml:space="preserve">
</t>
        </r>
      </text>
    </comment>
    <comment ref="F26" authorId="0" shapeId="0" xr:uid="{73650833-C0E4-AC45-967C-AB28CF6B582D}">
      <text>
        <r>
          <rPr>
            <b/>
            <sz val="9"/>
            <color rgb="FF000000"/>
            <rFont val="Tahoma"/>
            <family val="2"/>
          </rPr>
          <t>Nota. Asigne el avance del tercer triestre del año</t>
        </r>
        <r>
          <rPr>
            <sz val="9"/>
            <color rgb="FF000000"/>
            <rFont val="Tahoma"/>
            <family val="2"/>
          </rPr>
          <t xml:space="preserve">
</t>
        </r>
      </text>
    </comment>
    <comment ref="G26" authorId="0" shapeId="0" xr:uid="{A66B21B1-2333-9942-8149-16E3CE7E3213}">
      <text>
        <r>
          <rPr>
            <b/>
            <sz val="9"/>
            <color rgb="FF000000"/>
            <rFont val="Tahoma"/>
            <family val="2"/>
          </rPr>
          <t xml:space="preserve">Nota: Asigne el avance del cuarto trimestre del año </t>
        </r>
        <r>
          <rPr>
            <sz val="9"/>
            <color rgb="FF000000"/>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Ivan Vargas</author>
    <author>ASUS</author>
  </authors>
  <commentList>
    <comment ref="N2" authorId="0" shapeId="0" xr:uid="{6C3DF14B-455F-4B1E-974D-19B8D566D762}">
      <text>
        <r>
          <rPr>
            <b/>
            <sz val="9"/>
            <color indexed="81"/>
            <rFont val="Tahoma"/>
            <family val="2"/>
          </rPr>
          <t>Mide el avance del (los) resultado(s) esperado(s).</t>
        </r>
      </text>
    </comment>
    <comment ref="O2" authorId="0" shapeId="0" xr:uid="{DD564D47-8528-4429-BCC9-6F5C9B01994F}">
      <text>
        <r>
          <rPr>
            <b/>
            <sz val="9"/>
            <color indexed="81"/>
            <rFont val="Tahoma"/>
            <family val="2"/>
          </rPr>
          <t>Valores o estado de los indicadores de resultado al inicio del proyecto.</t>
        </r>
      </text>
    </comment>
    <comment ref="P2" authorId="0" shapeId="0" xr:uid="{09C6393B-0D16-493C-B4EE-8FD137BD3E58}">
      <text>
        <r>
          <rPr>
            <b/>
            <sz val="9"/>
            <color indexed="81"/>
            <rFont val="Tahoma"/>
            <family val="2"/>
          </rPr>
          <t>Valor o estado de los productos al final del periodo de gobierno.</t>
        </r>
      </text>
    </comment>
    <comment ref="P16" authorId="1" shapeId="0" xr:uid="{E5E488C3-BC9A-457E-8B1D-8DDFB0BB51DD}">
      <text>
        <r>
          <rPr>
            <b/>
            <sz val="9"/>
            <color indexed="81"/>
            <rFont val="Tahoma"/>
            <family val="2"/>
          </rPr>
          <t>ASUS:</t>
        </r>
        <r>
          <rPr>
            <sz val="9"/>
            <color indexed="81"/>
            <rFont val="Tahoma"/>
            <family val="2"/>
          </rPr>
          <t xml:space="preserve">
SE PROYECTO </t>
        </r>
      </text>
    </comment>
  </commentList>
</comments>
</file>

<file path=xl/sharedStrings.xml><?xml version="1.0" encoding="utf-8"?>
<sst xmlns="http://schemas.openxmlformats.org/spreadsheetml/2006/main" count="2390" uniqueCount="704">
  <si>
    <r>
      <rPr>
        <sz val="36"/>
        <color rgb="FFE7E6E6"/>
        <rFont val="Geomanist Bold"/>
        <family val="3"/>
      </rPr>
      <t xml:space="preserve">HOJA
</t>
    </r>
    <r>
      <rPr>
        <sz val="48"/>
        <color rgb="FFE7E6E6"/>
        <rFont val="Geomanist Bold"/>
        <family val="3"/>
      </rPr>
      <t>1</t>
    </r>
    <r>
      <rPr>
        <sz val="48"/>
        <color rgb="FFE7E6E6"/>
        <rFont val="Century Gothic"/>
        <family val="1"/>
      </rPr>
      <t xml:space="preserve">
</t>
    </r>
  </si>
  <si>
    <r>
      <t xml:space="preserve">
</t>
    </r>
    <r>
      <rPr>
        <b/>
        <sz val="9"/>
        <color theme="1"/>
        <rFont val="Verdana"/>
        <family val="2"/>
      </rPr>
      <t>CÓDIGO:</t>
    </r>
    <r>
      <rPr>
        <sz val="9"/>
        <color theme="1"/>
        <rFont val="Verdana"/>
        <family val="2"/>
      </rPr>
      <t xml:space="preserve"> CCE-DES-FM-15
</t>
    </r>
    <r>
      <rPr>
        <b/>
        <sz val="9"/>
        <color theme="1"/>
        <rFont val="Verdana"/>
        <family val="2"/>
      </rPr>
      <t>VERSIÓN:</t>
    </r>
    <r>
      <rPr>
        <sz val="9"/>
        <color theme="1"/>
        <rFont val="Verdana"/>
        <family val="2"/>
      </rPr>
      <t xml:space="preserve"> 04 del 11 de dicimebre de 2023</t>
    </r>
  </si>
  <si>
    <t>PLAN DE ACCIÓN INSTITUCIONAL -PAI- 2024 DE LA AGENCIA NACIONAL DE CONTRATACIÓN PÚBLICA -COLOMBIA COMPRA EFICIENTE-</t>
  </si>
  <si>
    <t>OBJETIVO:</t>
  </si>
  <si>
    <t>Presentar el plan de acción 2024 de la entidad como un instrumento mediante el cual las dependencias programan y realizan seguimiento a las estrategias, actividades e indicadores asociados a los objetivos estratégicos institucionales para el cumplimiento de los resultados definidos para la vigencia.</t>
  </si>
  <si>
    <t>ALCANCE:</t>
  </si>
  <si>
    <t>Este documento aplica para todas las dependencias de la Agencia Nacional de Contratación Pública - Colombia Compra Eficiente</t>
  </si>
  <si>
    <t>MARCO LEGAL:</t>
  </si>
  <si>
    <t>Ley 190 de 1995, artículo 48.
Ley 1474 de 2011, artículo 74, 
Ley 1712 del 06 de marzo de 2014</t>
  </si>
  <si>
    <t>ACCIONES POR DEPENDENCIA</t>
  </si>
  <si>
    <t>REGISTRO DE AVANCE AL CUMPLIMIENTO POR ÁREA / TRIMESTRE</t>
  </si>
  <si>
    <t>ÁREA</t>
  </si>
  <si>
    <t>NUMERO DE ACCIONES ESTRATEGICAS POR ÁREA</t>
  </si>
  <si>
    <t>PONDERACIÓN DE IMPACTO EN EL CUMPLIMIENTO DEL PAI</t>
  </si>
  <si>
    <t xml:space="preserve">AVANCE PROGRAMADO ACUMULADO Q1 </t>
  </si>
  <si>
    <t>AVANCE PODERADO DE IMPACTO DEL PAI Q1</t>
  </si>
  <si>
    <t xml:space="preserve">AVANCE PROGRAMADO ACUMULADO Q2 </t>
  </si>
  <si>
    <t>AVANCE PODERADO DE IMPACTO DEL PAI Q2</t>
  </si>
  <si>
    <t xml:space="preserve">AVANCE PROGRAMADO ACUMULADO Q3 </t>
  </si>
  <si>
    <t xml:space="preserve">AVANCE PROGRAMADO ACUMULADO Q4 </t>
  </si>
  <si>
    <t>MEDICIÓN DE IMPACTO  EN EL PAI Q1</t>
  </si>
  <si>
    <t>MEDICIÓN DE IMPACTO  EN EL PAI Q2</t>
  </si>
  <si>
    <t>MEDICIÓN DE IMPACTO  EN EL PAI Q3</t>
  </si>
  <si>
    <t>MEDICIÓN DE IMPACTO  EN EL PAI Q 4</t>
  </si>
  <si>
    <t>ESCALA DE ACEPTACIÓN DE AREA</t>
  </si>
  <si>
    <r>
      <t xml:space="preserve">AVANCE   </t>
    </r>
    <r>
      <rPr>
        <b/>
        <sz val="9"/>
        <color rgb="FF002060"/>
        <rFont val="Verdana"/>
        <family val="2"/>
      </rPr>
      <t>PROGRAMADO</t>
    </r>
    <r>
      <rPr>
        <sz val="9"/>
        <color rgb="FF002060"/>
        <rFont val="Verdana"/>
        <family val="2"/>
      </rPr>
      <t xml:space="preserve"> ACUMULADO Q1</t>
    </r>
  </si>
  <si>
    <r>
      <t xml:space="preserve">AVANCE  </t>
    </r>
    <r>
      <rPr>
        <b/>
        <sz val="9"/>
        <color rgb="FF002060"/>
        <rFont val="Verdana"/>
        <family val="2"/>
      </rPr>
      <t>CUMPLIMIENTO</t>
    </r>
    <r>
      <rPr>
        <sz val="9"/>
        <color rgb="FF002060"/>
        <rFont val="Verdana"/>
        <family val="2"/>
      </rPr>
      <t xml:space="preserve"> ACUMULADO Q1</t>
    </r>
  </si>
  <si>
    <t>PORCENTAJE DE CUMPLIMIENTO Q1</t>
  </si>
  <si>
    <t>AVANCE PROGRAMADO ACUMULADO Q2</t>
  </si>
  <si>
    <t>AVANCE  CUMPLIMIENTO ACUMULADO Q2</t>
  </si>
  <si>
    <t>PORCENTAJE DE CUMPLIMIENTO Q2</t>
  </si>
  <si>
    <t>AVANCE PROGRAMADO ACUMULADO Q3</t>
  </si>
  <si>
    <t>AVANCE CUMPLIMIENTO ACUMULADO Q3</t>
  </si>
  <si>
    <t>PORCENTAJE DE CUMPLIMIENTO Q3</t>
  </si>
  <si>
    <t>AVANCE PROGRAMADO ACUMULADOQ4</t>
  </si>
  <si>
    <t>AVANCE CUMPLIMIENTO ACUMULADO Q4</t>
  </si>
  <si>
    <t>PORCENTAJE DE CUMPLIMIENTO Q4</t>
  </si>
  <si>
    <t>DIRECCIÓN GENERAL</t>
  </si>
  <si>
    <t>EN PROCESO DE GESTIÓN EN LA VIGENCIA</t>
  </si>
  <si>
    <t>SUB DIRECCIÓN GESTION CONTRACTUAL</t>
  </si>
  <si>
    <t>SUB DIRECCIÓN NEGOCIOS</t>
  </si>
  <si>
    <t>SUB DIRECCIÓN EMAE</t>
  </si>
  <si>
    <t>SUB DIRECCIÓN IDT</t>
  </si>
  <si>
    <t>SECRETARÍA GENERAL</t>
  </si>
  <si>
    <t>TOTAL</t>
  </si>
  <si>
    <t>DISTRIBUCIÓN DE ACCIONES ESTRATEGICAS 2024</t>
  </si>
  <si>
    <t>METODOLOGÍA DE SEGUIMIENTO</t>
  </si>
  <si>
    <t xml:space="preserve">1. Cada mes, las áreas de la ANCPCCE en cabeza de la primera línea de defensa debe reportar los avances con soportes del cumplimiento a la segunda línea de defensa en cabeza de Planeación de la Dirección General mediante el mecanismo o la herramienta que se determine para dicho cumplimiento.
2. Los avances de reporte deben responder al 100% de los entregables planeados en este documento, no borradores o documentos preliminares. Por ejemplo si su entregable es un informe o un documento aprobado; no se podrá cuantificar, ni se recibirá si se entrega en documento borrador, documento con avance parcial, sin firmas y sin atributos de calidad e identificación, fecha, seguimiento y control.
3. La forma de cuantificar el cumplimiento del avance en el plan de acción será sobre el total de actividades del año y peso ponderado de la actividad. Es decir, si su actividad se cumple en totalidad hasta el ultimo trimestre del año, estas solo se cuantificaran de manera agregada hasta ese momento.
4. La sumatoria de las actividades son acumuladas no se dará cumplimiento de 100% por cada Q, es decir, si las áreas tienen planeado el 25% de su ejecución en el primer Q. Este será el valor reflejado de avance. Por otra parte si su área tiene planeado solo el 10% de avance en el primer Q solo se le reflejara este avance.
5. En caso de adelantar actividades, por favor informe en su registro para que la segunda línea de defensa cuantifique su avance.
6. Recuerde que las reprogramaciones a su plan de acción se deben hacer con anterioridad al vencimiento de estas. y se registrarán en el control de cambios de este documento.
</t>
  </si>
  <si>
    <t>INDICADORES DE COLOR AL CUMPLIMIENTO ACUMULADO DEL PLAN</t>
  </si>
  <si>
    <t>CONTENIDO DE DOCUMENTO DE PLAN DE ACCIÓN</t>
  </si>
  <si>
    <t>INDICADOR DE COLOR</t>
  </si>
  <si>
    <t>PARAMETRO</t>
  </si>
  <si>
    <t>90% - 100%</t>
  </si>
  <si>
    <t>80% - 89%</t>
  </si>
  <si>
    <t>70% - 79%</t>
  </si>
  <si>
    <t>50% - 69%</t>
  </si>
  <si>
    <t>0 - 49%</t>
  </si>
  <si>
    <t>HOJA
2</t>
  </si>
  <si>
    <r>
      <t xml:space="preserve">
</t>
    </r>
    <r>
      <rPr>
        <b/>
        <sz val="9"/>
        <color theme="1"/>
        <rFont val="Century Gothic"/>
        <family val="2"/>
      </rPr>
      <t>CÓDIGO:</t>
    </r>
    <r>
      <rPr>
        <sz val="9"/>
        <color theme="1"/>
        <rFont val="Century Gothic"/>
        <family val="2"/>
      </rPr>
      <t xml:space="preserve"> CCE-DES-FM-15
</t>
    </r>
    <r>
      <rPr>
        <b/>
        <sz val="9"/>
        <color theme="1"/>
        <rFont val="Century Gothic"/>
        <family val="2"/>
      </rPr>
      <t>VERSIÓN</t>
    </r>
    <r>
      <rPr>
        <sz val="9"/>
        <color theme="1"/>
        <rFont val="Century Gothic"/>
        <family val="2"/>
      </rPr>
      <t xml:space="preserve">: 04 del 11 de diciembre de 2023
</t>
    </r>
    <r>
      <rPr>
        <sz val="10"/>
        <color theme="1"/>
        <rFont val="Century Gothic"/>
        <family val="2"/>
      </rPr>
      <t xml:space="preserve">
</t>
    </r>
  </si>
  <si>
    <t>PLAN DE ACCIÓN INSTITUCIONAL - PAI 2024 DE LA AGENCIA NACIONAL DE CONTRATACIÓN PÚBLICA 
- COLOMBIA COMPRA EFICIENTE-</t>
  </si>
  <si>
    <t>ACTIVIDAD / INICIATIVA</t>
  </si>
  <si>
    <t>No. ITEM</t>
  </si>
  <si>
    <t>FECHAS</t>
  </si>
  <si>
    <t>MÉTRICA</t>
  </si>
  <si>
    <t xml:space="preserve">Criterio de programación  </t>
  </si>
  <si>
    <t>Responsable</t>
  </si>
  <si>
    <t>ID</t>
  </si>
  <si>
    <t xml:space="preserve">Actividad </t>
  </si>
  <si>
    <t>Entregable</t>
  </si>
  <si>
    <t>INICIO</t>
  </si>
  <si>
    <t>FIN</t>
  </si>
  <si>
    <t xml:space="preserve">Meta </t>
  </si>
  <si>
    <t>Meta 1Q</t>
  </si>
  <si>
    <t>Meta 2Q</t>
  </si>
  <si>
    <t>Meta 3Q</t>
  </si>
  <si>
    <t>Meta 4Q</t>
  </si>
  <si>
    <t xml:space="preserve">Peso </t>
  </si>
  <si>
    <t>Objetivo Institucional PEI 2023- 2026</t>
  </si>
  <si>
    <t>Nombre y apellido</t>
  </si>
  <si>
    <t>Cargo</t>
  </si>
  <si>
    <t xml:space="preserve">Dirección General </t>
  </si>
  <si>
    <t>DG1</t>
  </si>
  <si>
    <t>Avanzar en el diseño del Sistema Integrado de Gestión</t>
  </si>
  <si>
    <t xml:space="preserve">(01) Plan de trabajo de implementación del Modelo en la Agencia 
(01) Documento de diágnostico de operación de la entidad 
(01) Documento de Herramientas de Construcción y seguimiento </t>
  </si>
  <si>
    <t>Optimizar el modelo de operación de la Agencia con el propósito de promover sinergias al interior y con otras instituciones, que faciliten los procesos de toma de decisiones y el logro de resultados efectivos</t>
  </si>
  <si>
    <t xml:space="preserve">Plan Estratégico Institucional </t>
  </si>
  <si>
    <t xml:space="preserve">Claudia Taboada Tapia </t>
  </si>
  <si>
    <t xml:space="preserve">Asesora  experta con funciones planeación </t>
  </si>
  <si>
    <t>DG2</t>
  </si>
  <si>
    <t xml:space="preserve">Actualizar el Plan de Mejoramiento y Mantenimiento MIPG </t>
  </si>
  <si>
    <t xml:space="preserve">(01) Plan de mejoramiento y mantenimiento  MIPG </t>
  </si>
  <si>
    <t xml:space="preserve">Modelo Integrado de Planeación y Gestión </t>
  </si>
  <si>
    <t xml:space="preserve">Asesora experta con funciones planeación </t>
  </si>
  <si>
    <t>DG3</t>
  </si>
  <si>
    <t xml:space="preserve">Hacer seguimiento y monitorear el Programa de Transparencia y Ética Pública </t>
  </si>
  <si>
    <t xml:space="preserve">(01) Programa de Transparencia y Ética Pública
(03) Informes de monitoreo del Programa de Transparencia y Ética Pública </t>
  </si>
  <si>
    <t>Decreto 612 del 2018</t>
  </si>
  <si>
    <t>DG4</t>
  </si>
  <si>
    <t>Avanzar en la elaboración de una propuesta normativa de Compra Pública para la Innovación (CPI) que permita la inversión pública en I+D y la  superación de barreras a la CPI.</t>
  </si>
  <si>
    <t>Plan de acción para la elaboración de la Propuesta normativa diseñado</t>
  </si>
  <si>
    <t>Establecer lineamientos técnicos, conceptuales o metodológicos para la consolidación y democratización del Sistema de Compras Públicas, mediante la elaboración y difusión de herramientas o instrumentos normativos sostenibles, estratégicos o innovadores que promuevan la inclusión de todas las partes interesadas del Sistema de Compra Pública.</t>
  </si>
  <si>
    <t>CONPES</t>
  </si>
  <si>
    <t xml:space="preserve">Ricardo Pérez Latorre </t>
  </si>
  <si>
    <t xml:space="preserve">Asesor Jurídica de la Dirección General </t>
  </si>
  <si>
    <t>DG5</t>
  </si>
  <si>
    <t>Actualización del documento técnico de la Estrategía de Capacitaciones Ruta de la Democratización de las Compras Públicas</t>
  </si>
  <si>
    <t>(01) Documento técnico de la Estrategia de Capacitaciones "Ruta de la Democratización de las Compras Públicas"</t>
  </si>
  <si>
    <t>Fomentar la participación e inclusión de actores del Sistema de Compras Públicas a través de mecanismos que promuevan la apropiación y difusión del conocimiento, fortalezcan sus capacidades, y mejoren el relacionamiento con la ciudadanía y grupos de valor.</t>
  </si>
  <si>
    <t>Plan Nacional de Desarrollo: Colombia potencia de vida</t>
  </si>
  <si>
    <t>Ricardo Pajarito</t>
  </si>
  <si>
    <t>Asesor Experto de Comunicaciones Estratégicas</t>
  </si>
  <si>
    <t>DG6</t>
  </si>
  <si>
    <t>Implementar la Ruta de la Democratización de las Compras Públicas</t>
  </si>
  <si>
    <t>(03) Informes de implementación de la "Ruta de la Democratización de las Compras Públicas"</t>
  </si>
  <si>
    <t>DG7</t>
  </si>
  <si>
    <t xml:space="preserve">Formular, ejecutar y evaluar el Plan Anual de Auditoría 2024 aprobado por el Comité Institucional de Coordinación de Control Interno CICCI. </t>
  </si>
  <si>
    <t xml:space="preserve">(01) Plan Anual Auditoría aprobado por el CICCI.
(11) Monitoreos mensuales al avance de ejecución del Plan Anual de Auditoría 2024. 
(1) Informe general de la ejecución del Plan Anual de Auditoría 2024 dirigido al CICCI, en donde se detallen las actividades ejecutadas por el equipo de Control Interno en cumplimiento de los roles designados en el Decreto 648 de 2017. </t>
  </si>
  <si>
    <t>Judith Esperanza Gómez Zambrano</t>
  </si>
  <si>
    <t>Asesora Experta con Funciones de Control Interno</t>
  </si>
  <si>
    <t>DG8</t>
  </si>
  <si>
    <t>Ejecutar el Plan estratégico de Comunicaciones 2024 - PEC aprobado</t>
  </si>
  <si>
    <t>(01) Plan Estratégico de Comunicaciones 
(01) Matriz de cumplimiento con soportes</t>
  </si>
  <si>
    <t>Ricardo Andres Pajarito Mondragon</t>
  </si>
  <si>
    <t>Asesor experto de Comunicaciones Estratégicas</t>
  </si>
  <si>
    <t xml:space="preserve">Subdirección de Gestión Contractual </t>
  </si>
  <si>
    <t>GC1</t>
  </si>
  <si>
    <t>Desarrollar o actualizar un (2) documentos tipo que coadyuve al cumplimiento de las metas del gobierno establecidas en el PND 2023-2026</t>
  </si>
  <si>
    <t>(02) Resoluciónes de vigencia al Documento Tipo</t>
  </si>
  <si>
    <t xml:space="preserve">Carolina Quintero Gacharná </t>
  </si>
  <si>
    <t xml:space="preserve">Subdirectora de Gestión Contractual </t>
  </si>
  <si>
    <t>GC2</t>
  </si>
  <si>
    <t>Resolver las consultas recibidas por la Subdirección de Gestión Contractual</t>
  </si>
  <si>
    <t>(04) Informes trimestrales con el seguimiento de las consultas formuladas por los actores del Sistema de Compra Pública sobre la aplicación de normas de carácter general</t>
  </si>
  <si>
    <t>Otro</t>
  </si>
  <si>
    <t>GC3</t>
  </si>
  <si>
    <t>Indizar sentencias del Consejo de Estado que contengan temas relacionados con el Sistema de Compra Pública</t>
  </si>
  <si>
    <t>(04) Informes de gestión de sentencias indizadas por trimestre
(04) Matrices de gestión de sentencias indizadas por trimestre</t>
  </si>
  <si>
    <t>GC4</t>
  </si>
  <si>
    <t>Indizar y concordar los conceptos jurídicos de la Subdirección de Gestión Contractual de la ANCP-CCE  de 2024.</t>
  </si>
  <si>
    <t>(04) Informes de gestión de conceptos indizadas por trimestre
(04) Matrices de gestión de conceptos indizadas por trimestre</t>
  </si>
  <si>
    <t>GC5</t>
  </si>
  <si>
    <t>Desarrollar capacitaciones de contratación estatal con énfasis en documentos tipo, para los actores del sistema de compras y contratación pública, especialmente a aquellos vinculados a la economía popular, en el marco de la Ruta por la Democratización de las Compras Públicas.</t>
  </si>
  <si>
    <t xml:space="preserve">(04) Listas de asistencia  y grabaciones de las sesiones que evidencien el desarrollo de las capacitaciones en contratación estatal </t>
  </si>
  <si>
    <t>GC6</t>
  </si>
  <si>
    <t>Elaborar boletines acerca de los conceptos más relevantes en contratación estatal.</t>
  </si>
  <si>
    <t xml:space="preserve">(08) Boletines de los conceptos más relevantes en contratación por trimestre. </t>
  </si>
  <si>
    <t>GC7</t>
  </si>
  <si>
    <t xml:space="preserve">Actualizar los manuales, reglamentos, circulares y guías adoptados por la Agencia Nacional de Contratación Pública  de acuerdo con la normativa y la doctrina vigente </t>
  </si>
  <si>
    <t xml:space="preserve">(06) Manuales. guías o circulares elaborados y/o actualizados </t>
  </si>
  <si>
    <t xml:space="preserve">Proyecto de Inversión </t>
  </si>
  <si>
    <t>GC8</t>
  </si>
  <si>
    <t>Traducir la Cartilla con enfoque diferencial para incentivar y fortalecer el acceso al sistema de compras y contratación pública de los pueblos y comunidades indígenas en Colombia</t>
  </si>
  <si>
    <t>(01) Cartilla traducida</t>
  </si>
  <si>
    <t>GC9</t>
  </si>
  <si>
    <t>Diseñar e implementar una Guía de contratación pública sostenible y socialmente responsable que promueva la participación del sector productivo en las compras públicas sostenibles.</t>
  </si>
  <si>
    <t>(01) Guía de contratación pública sosteniible y socialmente responsable elaborada</t>
  </si>
  <si>
    <t>GC10</t>
  </si>
  <si>
    <t>Participar en mesas de trabajo o reuniones que contribuyan en la elaboración de normas y reglamentación en materia de compras y contratación pública en conjunto con otros ministerios y departamentos administrativos sujetos a la solicitud del Gobierno Nacional</t>
  </si>
  <si>
    <t>(02) Documentos acerca de los aportes y la participación en la elaboración de proyectos normativos.</t>
  </si>
  <si>
    <t xml:space="preserve">Subdirección de Negocios </t>
  </si>
  <si>
    <t>SN1</t>
  </si>
  <si>
    <t>Estructurar mecanismos de agregación de demanda nuevos y renovaciones: i) instrumentos de agregación de demanda, ii) Acuerdos Marco de Precios o iii) Sistemas Dinámicos de Adquisición y iv) Catálogos derivados de IAD de MiPymes</t>
  </si>
  <si>
    <t xml:space="preserve">(08) Documentos resultado del proceso de estructuración </t>
  </si>
  <si>
    <t xml:space="preserve">8
</t>
  </si>
  <si>
    <t>Promover la compra pública estratégica como factor del desarrollo económico, contribuyendo a la dinamización del desarrollo regional en diferentes sectores del mercado y de la economía popular, a través de mecanismos de agregación de demanda.</t>
  </si>
  <si>
    <t>Guillermo Buenaventura Cruz.</t>
  </si>
  <si>
    <t xml:space="preserve">Subdirector de Negocios </t>
  </si>
  <si>
    <t>SN2</t>
  </si>
  <si>
    <t>Documentar la medición del porcentaje de proveedores de economía popular en el segmento de microempresa que participa en los mecanismos de agregación de demanda puestos en operación a partir del 2023</t>
  </si>
  <si>
    <t>(12) Reportes cualitativos mensuales de actores de la economía popular habilitados en los mecanismos de agregación de demanda
(01) Documento anual  que consolide la proporción de proveedores de economía popular (microempresas) incluidos en la TVEC, respecto a la totalidad de proveedores habilitados</t>
  </si>
  <si>
    <t>SN3</t>
  </si>
  <si>
    <t>Realizar seguimiento a la estructuración de los mecanismos de agregación de demanda para mejorar la difusión de los mismos</t>
  </si>
  <si>
    <t>(02) Informes del estado y evolución de los mecanismos de agregación de demanda estructurados, publicados en la página web semestralmente</t>
  </si>
  <si>
    <t>Otra</t>
  </si>
  <si>
    <t>SN4</t>
  </si>
  <si>
    <t>Realizar seguimiento a las ventas y ahorros generados a través de los mecanismos de agregación de demanda en operación en la TVEC</t>
  </si>
  <si>
    <t>(02) Informes semestrales de ahorros y ventas generadas a través de los mecanismos de agregación de demanda</t>
  </si>
  <si>
    <t>SN5</t>
  </si>
  <si>
    <t>Diseñar el plan de acción para la implementación de mecanismos de compra que permitan impulsar una economía regional.</t>
  </si>
  <si>
    <t xml:space="preserve">(01) Plan de Acción de implementación de mecanismos de compra que impulsen economía popular </t>
  </si>
  <si>
    <t xml:space="preserve">
Guillermo Buenaventura Cruz.</t>
  </si>
  <si>
    <t xml:space="preserve">2Subdirección de Estudios de Mercado y Abastecimiento Estratégico </t>
  </si>
  <si>
    <t>EMAE1</t>
  </si>
  <si>
    <t>Desarrollar insumos o documentos estratégicos a partir del estudio y análisis del sistema de compra pública con el fin de mejorar la comprensión y difusión de información de interés para los grupos de valor de la Agencia Nacional de Contratación Pública -Colombia Compra Eficiente-</t>
  </si>
  <si>
    <t xml:space="preserve">(14) Insumos o documentos estratégicos del sistema de compra pública </t>
  </si>
  <si>
    <t>Larry Sadit Alvares Morales.</t>
  </si>
  <si>
    <t>Subdirector de Estudios de Mercado y Abastecimiento Estratégico (E)</t>
  </si>
  <si>
    <t>EMAE2</t>
  </si>
  <si>
    <t xml:space="preserve">Dar cumplimiento a lo establecido en el Artículo 33 de la Ley 2069 de 2020 </t>
  </si>
  <si>
    <t>(01) Documento de evaluación a partir de los datos reportados por las entidades en el marco del Artículo 33 de la Ley 2069 de 2020</t>
  </si>
  <si>
    <t>EMAE3</t>
  </si>
  <si>
    <t>Elaboración de un estudio con recomendaciones para incentivar la compra de insumos, bienes y servicios locales en las compras estatales.</t>
  </si>
  <si>
    <t>(01) Documento que contiene recomendaciones para incentivar la compra de insumos, bienes y servicios locales en las compras estatales</t>
  </si>
  <si>
    <t>EMAE4</t>
  </si>
  <si>
    <t>Actualización del Modelo de Abastecimiento Estratégico bajo enfoque de Democratización de la Compra pública</t>
  </si>
  <si>
    <t xml:space="preserve">(01) Documento del Modelo de Abastecimiento Estratégico (Versión 3.0) </t>
  </si>
  <si>
    <t>EMAE5</t>
  </si>
  <si>
    <t>Análisis o evaluación de los instrumentos que diseñe la ANCP-CCE en el marco del cumplimiento de sus objetivos estratégicos</t>
  </si>
  <si>
    <t>(02) Documentos de Análisis o evaluación de los instrumentos que diseñe la ANCP-CCE en el marco del cumplimiento de sus objetivos estratégicos</t>
  </si>
  <si>
    <t>EMAE6</t>
  </si>
  <si>
    <t>Adelantar análisis y estudios de la planeación de obras, bienes y servicios reportados por las entidades a través del Plan Anual de Adquisiciones (PAA) para identificar su comportamiento por anualidad</t>
  </si>
  <si>
    <t>(01) Informe o estudio acerca de la planeación de obras, bienes y servicios reportados por las entidades a través del Plan Anual de Adquisiciones</t>
  </si>
  <si>
    <t>EMAE7</t>
  </si>
  <si>
    <t>Realizar ciclos de formación asincrónica (E-learning) del MAE a los grupos de valor de la Entidad, con el fin de socializar las buenas prácticas de Abastecimiento Estratégico para servidores públicos a nivel nacional, en el marco de la Ruta de la democratización de la compra pública.</t>
  </si>
  <si>
    <t>(02) Informes de cierre de ciclo de Formación</t>
  </si>
  <si>
    <t>EMAE8</t>
  </si>
  <si>
    <t>Apoyar capacitaciones o formaciones orientadas a brindar insumos a los partícipes del sistema de compra pública relacionados con análisis de datos, seguimiento a instrumentos contractuales e implementación del Modelo de Abastecimiento Estratégico  y demás instrumentos desarrollados por la subdirección con el fin de promover la eficiencia y transparencia en la compra pública,  en el marco de la Ruta de la democratización de la compra pública.</t>
  </si>
  <si>
    <t xml:space="preserve">(04) Informes  de las sesiones realizadas en cada trimestre a los partícipes del sistema de compra pública </t>
  </si>
  <si>
    <t xml:space="preserve">Secretaria General </t>
  </si>
  <si>
    <t>SG1</t>
  </si>
  <si>
    <t xml:space="preserve">Monitorear  con oportunidad las PQRSD de la Agencia. </t>
  </si>
  <si>
    <t>(04) Informe trimestrales del cumplimeinto de las PQRSD que se gestiona en la ANCP-CCE</t>
  </si>
  <si>
    <t>Ana María Toloza</t>
  </si>
  <si>
    <t>Secretaria General (E)</t>
  </si>
  <si>
    <t>SG2</t>
  </si>
  <si>
    <t>Fortalecer la política de gestión del conocimiento en la ANCPCCE</t>
  </si>
  <si>
    <t>(02) Informes semestrales del avance de implementación de la política GESCO</t>
  </si>
  <si>
    <t>SG3</t>
  </si>
  <si>
    <t>Desarrollar una estrategia que busque fortalecer el clima laboral y el bienestar de servidores públicos</t>
  </si>
  <si>
    <t>(01) Estrategia de fortalecimiento clima laboral y bienestar de servidores públicos 
(01) Informe fortalecimiento clima laboral y bienestar de servidores públicos</t>
  </si>
  <si>
    <t>SG4</t>
  </si>
  <si>
    <t>Realizar la medición del clima organizacional a todos los colaboradores de la ANCP-CCE</t>
  </si>
  <si>
    <t>(01) Documento resultado del análisis del clima laboral socializado en la ANCP-CCE</t>
  </si>
  <si>
    <t>SG5</t>
  </si>
  <si>
    <t>Definir e implementar el Plan de manejo ambiental de la ANCP-CCE</t>
  </si>
  <si>
    <t>(01) Documento de Manejo ambiental aprobado por el CIGD 
(01) Plan de Acción de Manejo Ambiental</t>
  </si>
  <si>
    <t>SG6</t>
  </si>
  <si>
    <t>Elaborar insumo técnico que permita contribuir al fortalecimiento de la Gestión Documental de la ANCP-CCE</t>
  </si>
  <si>
    <t>(01) Insumo técnico para el fortalecimiento de la gestión documental en la Agencia</t>
  </si>
  <si>
    <t>SG7</t>
  </si>
  <si>
    <t>Fortalecer la herramienta Poxta a través de la identificación y uso de las funcionalidades actualmente disponibles en el aplicativo.</t>
  </si>
  <si>
    <t>(04)Actas de las mesas de trabajo realizadas.
(02) Capacitaciones a los usuarios de la herramienta Poxta en las funcionalidades identificadas en las mesas de trabajo.</t>
  </si>
  <si>
    <t>SG8</t>
  </si>
  <si>
    <t xml:space="preserve">
Elaborar y publicar el Plan Anual de Adquisiciones e  identificar el cumplimiento de la programación del mismo, en atención a componente 1 de la Política de Compra y Contratación Pública de MIPG</t>
  </si>
  <si>
    <t>(01) Plan Anual de Adquisiciones publicado 
(02) Informes de seguimiento al cumplimiento de la programación del PAA</t>
  </si>
  <si>
    <t>SG9</t>
  </si>
  <si>
    <t>Elaborar propuesta de Rediseño institucional presentada ante el Comité de Resideño</t>
  </si>
  <si>
    <t>(01)Diseño Modelo de Operación por Procesos MOP, 
(01) Diseño Estructura Administrativa alineada al MOPc) 
(01) Diseño Planta de Empleos – (Anexo Cargas Trabajo – Anexo Matriz costos), 
(01) Diseño Funciones y perfiles – (Anexo Fichas del 
 Manual de Funciones y Competencias Laborales – MEFCL)
(01) Elaboración de los proyectos de actos administrativos (Estructura Administrativa, Planta de Personal, y MEFCL) 
(01)Elaboración memorias justificativas</t>
  </si>
  <si>
    <t>SG10</t>
  </si>
  <si>
    <t xml:space="preserve">Desarrollar el Plan Institucional de Archivos de la entidad - PINAR </t>
  </si>
  <si>
    <t>(01) Plan Institucional de Archivos de la Entidad ­PINAR</t>
  </si>
  <si>
    <t>SG11</t>
  </si>
  <si>
    <t>Desarrollar el plan anual de vacantes y el plan de previsión de recursos Humanos</t>
  </si>
  <si>
    <t>(01) Plan Anual de Vacantes  y previsión de recursos humanos 
(01) Informe Plan Anual de Vacantes y Plan de Previsión de Recursos Humanos</t>
  </si>
  <si>
    <t>SG12</t>
  </si>
  <si>
    <t>Elaborar e implementar el Plan Estratégico de Talento Humano, y la medición de las quejas y denuncias de la ANCP-CCE</t>
  </si>
  <si>
    <t>(01) Plan Estatégico de Talento Humano 
(01) Informe Plan Estratégico de Talento Humano 
(01) Informe medición de las quejas y denuncias en el marco del Código de Integridad</t>
  </si>
  <si>
    <t>SG13</t>
  </si>
  <si>
    <t>Elaborar e implementar el Plan Institucional de Capacitaciones</t>
  </si>
  <si>
    <t>(01)Plan Institucional de Capacitación
(01) Informe PIC</t>
  </si>
  <si>
    <t>SG14</t>
  </si>
  <si>
    <t xml:space="preserve">Desarrollar y hacer seguimiento al plan de Incentivos Institucionales </t>
  </si>
  <si>
    <t xml:space="preserve">(01) Plan de Incentivos Institucionales 
(01) Informe Bienestar
(01) Informe uso de bicicleta </t>
  </si>
  <si>
    <t>SG15</t>
  </si>
  <si>
    <t>Elaborar y hacer seguimiento al plan de Anual de Seguridad y Salud en el Trabajo</t>
  </si>
  <si>
    <t>(01) Plan  Anual en seguridad y salud en el trabajo 
(01) Plan de Trabajo Anual en Seguridad y Salud en el Trabajo
(01) Evaluación de SG-SST
(01) Informe del Plan SST </t>
  </si>
  <si>
    <t>Subdirección de Información y Desarrollo Tecnológico</t>
  </si>
  <si>
    <t>IDT1</t>
  </si>
  <si>
    <t>Desarrollo evolutivo de una plataforma tecnológica que habilite mecanismos de agregacion de demanda por parte de las entidades estatales a actores de la economía popular - Mi Mercado Popular</t>
  </si>
  <si>
    <t>(01) Plataforma funcional (Mi Mercado Popular)
(03) Informe de avance trimestre 1,2 y 3</t>
  </si>
  <si>
    <t>Consolidar un marco de gobernanza para la gestión del conocimiento e información del sistema de compras y contratación, fortaleciendo los procesos de innovación y desarrollo tecnológico con el fin de impulsar la transparencia y fomentar la participación de actores en el sistema electrónico de contratación pública.</t>
  </si>
  <si>
    <t xml:space="preserve">Richard Ariel Bedoya de Moya </t>
  </si>
  <si>
    <t xml:space="preserve">Subdirector de Información y Desarrollo Tecnológico </t>
  </si>
  <si>
    <t>IDT2</t>
  </si>
  <si>
    <t>Avanzar en la Interoperabilidad del SECOP con el Registro Único de Proponentes - RUP</t>
  </si>
  <si>
    <t>(01) Documentos con requerimientos funcionales y técnicos
 (01) Desarrollo del data lake 
(01)  interoperabilidad funcionando en Q4</t>
  </si>
  <si>
    <t>IDT3</t>
  </si>
  <si>
    <t xml:space="preserve">Desarrollar el reto Gov Tech </t>
  </si>
  <si>
    <t xml:space="preserve"> (01) Documento que contenga los resultados del diagnóstico de los solucionadores, las memorias de los Bootcamps realizados con solucionadores y la ruta de trabajo con cada solucionador.
(03) Documento que contenga la estrategia para el desarrollo del proyecto.
(04) Informes de avance de documento final</t>
  </si>
  <si>
    <t>IDT4</t>
  </si>
  <si>
    <t>Avanzar en el desarrollo del Modelo Integral de Gobernanza de Datos de la ANCP-CCE</t>
  </si>
  <si>
    <t>(01) Desarrollo táctico y operativo del modelo de gobierno de datos
(03) Informes de avance trimestres 
(01) Documento final</t>
  </si>
  <si>
    <t>IDT5</t>
  </si>
  <si>
    <t xml:space="preserve">Elaborar e implementar la politica de Gobierno Digital </t>
  </si>
  <si>
    <t>(01) Autoevaluación 
(01) Plan de trabajo 
(01) documento de politica de gobierno digitaL
(03) Informes de avances trimestrales</t>
  </si>
  <si>
    <t>IDT6</t>
  </si>
  <si>
    <t xml:space="preserve">Elaborar e implementar el Modelo de Seguridad Privacidad de la Información </t>
  </si>
  <si>
    <t>(01) Autoevaluación 
(01) Plan de trabajo 
(01) Documento de documento de MSPI 
(03) Informes de avance trimestrales</t>
  </si>
  <si>
    <t>IDT7</t>
  </si>
  <si>
    <t>Elaborar e implmentar la politica de Arquirectura Empresarial</t>
  </si>
  <si>
    <t>(01) Autoevaluación 
(01) Plan de trabajo  
(01) Documento de Modelo de Arquitectura Empresarial 
 (03) Informes de avance trimestrales</t>
  </si>
  <si>
    <t>IDT8</t>
  </si>
  <si>
    <t>Desarrollar el Plan de tratamiento de riesgos de seguridad y privacidad de la Información y hacer seguimiento al estado de cumplimiento de dicho plan</t>
  </si>
  <si>
    <t>(01) Plan de Tratamiento de Riesgos de Seguridad y Privacidad de la Información.
(02) Informes semestrales</t>
  </si>
  <si>
    <t>IDT9</t>
  </si>
  <si>
    <t>Desarrollar Plan de seguridad y privacidad de la información y hacer seguimiento al estado de cumplimiento del Plan de Seguridad y Privacidad de la Información</t>
  </si>
  <si>
    <t>(01) Plan de Seguridad y Privacidad de la Información
(02) Informes semestrales</t>
  </si>
  <si>
    <t>IDT10</t>
  </si>
  <si>
    <t>Implementar el Plan Estrategico de Tecnologías de la Información (PETI) y hacer seguimiento a los avances.</t>
  </si>
  <si>
    <t>(01) Plan Estrategico Tecnologías de la Información
(02) Informes semestrales</t>
  </si>
  <si>
    <t>IDT11</t>
  </si>
  <si>
    <t xml:space="preserve">Actualizar de guías, manuales, infografías con base en en las actualizaciones que impacten las funcionalidades con las que interactúan los usuarios dentro del SECOP II.
</t>
  </si>
  <si>
    <t xml:space="preserve">(03) Conjuntos de guías, manuales o infografías actualizadas de acuerdo con las actualizaciones que impacten las funcionalidades con las que interactúan los usuarios dentro del SECOP II.
</t>
  </si>
  <si>
    <t>IDT4 Avanzar en el desarrollo del Modelo Integral de Gobernanza de Datos de la ANCP-CCE</t>
  </si>
  <si>
    <r>
      <t xml:space="preserve">
</t>
    </r>
    <r>
      <rPr>
        <b/>
        <sz val="9"/>
        <color theme="1"/>
        <rFont val="Verdana"/>
        <family val="2"/>
      </rPr>
      <t xml:space="preserve">CÓDIGO: </t>
    </r>
    <r>
      <rPr>
        <sz val="9"/>
        <color theme="1"/>
        <rFont val="Verdana"/>
        <family val="2"/>
      </rPr>
      <t xml:space="preserve">CCE-DES-FM-15
</t>
    </r>
    <r>
      <rPr>
        <b/>
        <sz val="9"/>
        <color theme="1"/>
        <rFont val="Verdana"/>
        <family val="2"/>
      </rPr>
      <t>VERSIÓN:</t>
    </r>
    <r>
      <rPr>
        <sz val="9"/>
        <color theme="1"/>
        <rFont val="Verdana"/>
        <family val="2"/>
      </rPr>
      <t xml:space="preserve"> 04 del 11 de diciembre de 2023</t>
    </r>
  </si>
  <si>
    <t>SEGUIMIENTO PLAN DE ACCIÓN INSTITUCIONAL - PAI 2024 DE LA AGENCIA NACIONAL DE CONTRATACIÓN PÚBLICA 
- COLOMBIA COMPRA EFICIENTE</t>
  </si>
  <si>
    <t>PRODUCTOS</t>
  </si>
  <si>
    <t>SEGUIMIENTO TRIMESTRAL  PLAN DE ACCIÓN</t>
  </si>
  <si>
    <t>Meta</t>
  </si>
  <si>
    <t>Avance programado acumulado Q1</t>
  </si>
  <si>
    <t>Avance programado acumulado Q2</t>
  </si>
  <si>
    <t>Avance programado acumulado Q3</t>
  </si>
  <si>
    <t>Avance programado acumulado Q4</t>
  </si>
  <si>
    <t>CUMPLIMIENTO Q1</t>
  </si>
  <si>
    <t>CUMPLIMIENTO Q2</t>
  </si>
  <si>
    <t>CUMPLIMIENTO Q3</t>
  </si>
  <si>
    <t>CUMPLIMIENTO Q4</t>
  </si>
  <si>
    <t>CUANTIFICACIÓN Q1</t>
  </si>
  <si>
    <t>CUANTIFICACIÓN Q2</t>
  </si>
  <si>
    <t>CUANTIFICACIÓN Q3</t>
  </si>
  <si>
    <t>CUANTIFICACIÓN Q4</t>
  </si>
  <si>
    <t xml:space="preserve">OBSERVACIONES </t>
  </si>
  <si>
    <t>LINK EVIDENCIAS</t>
  </si>
  <si>
    <t xml:space="preserve">(01) Plan de trabajo de implementación del Modelo en la Agencia 
(01) Documento de diagnóstico de operación de la entidad 
(01) Documento de Herramientas de Construcción y seguimiento </t>
  </si>
  <si>
    <t xml:space="preserve">(01) Plan de mejoramiento y mantenimiento MIPG </t>
  </si>
  <si>
    <t>Para el cumplimiento  de la actividad  la dirección general presenta como evidencia el programa de Transparencia y Ética Pública 2024</t>
  </si>
  <si>
    <t>https://colombiacompra.pensemos.com/suiteve/pln/searchers?soa=6&amp;mdl=pln&amp;_sveVrs=1001620240305&amp;&amp;link=1&amp;mis=pln-D-1024</t>
  </si>
  <si>
    <t>Actualización del documento técnico de la Estrategia de Capacitaciones Ruta de la Democratización de las Compras Públicas</t>
  </si>
  <si>
    <t xml:space="preserve">El grupo de control interno adjunta los siguientes documentos como evidencia:  1) Plan Anual Auditoría aprobado por el CICCI.
(1) Monitoreo mensual al avance de ejecución del Plan Anual de Auditoría 2024. 
(1) Informe general de la ejecución del Plan Anual de Auditoría 2024 
</t>
  </si>
  <si>
    <t xml:space="preserve">El grupo de comunicaciones realiza el cumplimiento de la actividad adjuntando como evidencia 1  Plan Estratégico de Comunicaciones aprobado en el comité directivo del 19 de marzo de 2024
</t>
  </si>
  <si>
    <t>1 Acción</t>
  </si>
  <si>
    <t>(02) Resoluciones de vigencia al Documento Tipo</t>
  </si>
  <si>
    <t>La Subdirección de Gestión Contractual adjunta los siguientes documentos como evidencia: 
(1) Informe trimestral con el seguimiento de las consultas formuladas por los actores del Sistema de Compra Pública sobre la aplicación de normas de carácter general.</t>
  </si>
  <si>
    <t>La Subdirección de Gestión Contractual adjunta los siguientes documentos como evidencia: 
(1) Informes de gestión de sentencias indizadas por trimestre_x000B_(1) Matrices de gestión de sentencias indizadas por trimestre</t>
  </si>
  <si>
    <t>La Subdirección de Gestión Contractual adjunta los siguientes documentos como evidencia: 
(1) Informe de gestión de conceptos indizadas por trimestre_x000B_(1) Matriz de gestión de conceptos indizadas por trimestre</t>
  </si>
  <si>
    <t>La Subdirección de Gestión Contractual adjunta los siguientes documentos como evidencia: 
(1) Listas de asistencia  y grabaciones de las sesiones que evidencien el desarrollo de las capacitaciones en contratación estatal </t>
  </si>
  <si>
    <t>(01) Guía de contratación pública sostenible y socialmente responsable elaborada</t>
  </si>
  <si>
    <t>GC11</t>
  </si>
  <si>
    <t>La Subdirección de Negocios adjunta los siguientes documentos como evidencia:
(3) Reportes cualitativos mensuales de actores de la economía popular habilitados en los mecanismos de agregación de demanda</t>
  </si>
  <si>
    <t>EMAE 1</t>
  </si>
  <si>
    <t xml:space="preserve">La Subdirección de EMAE adjunta los siguientes documentos como evidencia:
(2) Insumos o documentos estratégicos del sistema de compra pública </t>
  </si>
  <si>
    <t>EMAE 2</t>
  </si>
  <si>
    <t>EMAE 3</t>
  </si>
  <si>
    <t>EMAE 4</t>
  </si>
  <si>
    <t>EMAE 5</t>
  </si>
  <si>
    <t>EMAE 6</t>
  </si>
  <si>
    <t>EMAE 7</t>
  </si>
  <si>
    <t>EMAE 8</t>
  </si>
  <si>
    <t xml:space="preserve">La Subdirección de EMAE adjunta los siguientes documentos como evidencia:
(1) Informe de las sesiones realizadas en cada trimestre a los partícipes del sistema de compra pública </t>
  </si>
  <si>
    <t>(04) Informe trimestrales del cumplimiento de las PQRSD que se gestiona en la ANCP-CCE</t>
  </si>
  <si>
    <t>La Secretaria General adjunta los siguientes documentos como evidencia:
(01) Informe trimestral del cumplimiento de las PQRSD que se gestiona en la ANCP-CCE</t>
  </si>
  <si>
    <t>La Secretaria General adjunta el siguiente documento como evidencia:
(01) Plan Anual de Adquisiciones publicado </t>
  </si>
  <si>
    <t>Elaborar propuesta de Rediseño institucional presentada ante el Comité de Rediseño</t>
  </si>
  <si>
    <t>La Secretaria General adjunta el siguiente documento como evidencia:
(01) Plan Institucional de Archivos de la Entidad ­PINAR </t>
  </si>
  <si>
    <t>La Secretaria General adjunta el siguiente documento como evidencia:
(01) Plan Anual de Vacantes  y de recursos humanos</t>
  </si>
  <si>
    <t>(01) Plan Estratégico de Talento Humano 
(01) Informe Plan Estratégico de Talento Humano 
(01) Informe medición de las quejas y denuncias en el marco del Código de Integridad</t>
  </si>
  <si>
    <t>La Secretaria General adjunta el siguiente documento como evidencia:
(01) Plan Estratégico de Talento Humano </t>
  </si>
  <si>
    <t>La Secretaria General adjunta el siguiente documento como evidencia:
(01)Plan Institucional de Capacitación</t>
  </si>
  <si>
    <t>La Secretaria General adjunta el siguiente documento como evidencia:
(01) Plan de Incentivos Institucionales </t>
  </si>
  <si>
    <t>(01) Plan  Anual en seguridad y salud en el trabajo 
(01) Cronograma Plan de Trabajo Anual en Seguridad y Salud en el Trabajo
(01) Evaluación de SG-SST
(01) Informe del Plan SST </t>
  </si>
  <si>
    <t>La Secretaria General adjunta los siguientes documentos como evidencia:
(01) Plan  Anual en seguridad y salud en el trabajo 
(01)Cronograma Plan de Trabajo Anual en Seguridad y Salud en el Trabajo</t>
  </si>
  <si>
    <t>Desarrollo evolutivo de una plataforma tecnológica que habilite mecanismos de agregación de demanda por parte de las entidades estatales a actores de la economía popular - Mi Mercado Popular</t>
  </si>
  <si>
    <t>La Subdirección de IDT adjunta los siguientes documentos como evidencia:
1. Documento que contenga la estrategia para el desarrollo del proyecto.
2. Informe de avance</t>
  </si>
  <si>
    <t xml:space="preserve">Elaborar e implementar la política de Gobierno Digital </t>
  </si>
  <si>
    <t>(01) Autoevaluación 
(01) Plan de trabajo 
(01) documento de política de gobierno digital
(03) Informes de avances trimestrales</t>
  </si>
  <si>
    <t xml:space="preserve">La Subdirección de IDT adjunta los siguientes documentos como evidencia:
(01) Autoevaluación 
(01) Plan de trabajo </t>
  </si>
  <si>
    <t xml:space="preserve">La Subdirección de IDT adjunta el siguiente documento como evidencia:
(01) Autoevaluación </t>
  </si>
  <si>
    <t>Elaborar e implementar la política de Arquitectura Empresarial</t>
  </si>
  <si>
    <t>La Subdirección de IDT adjunta el siguiente documento como evidencia:
(1) Plan de Seguridad y Privacidad de la Información</t>
  </si>
  <si>
    <t>Implementar el Plan Estratégico de Tecnologías de la Información (PETI) y hacer seguimiento a los avances.</t>
  </si>
  <si>
    <t>(01) Plan Estratégico Tecnologías de la Información
(02) Informes semestrales</t>
  </si>
  <si>
    <t>La Subdirección de IDT adjunta el siguiente documento como evidencia:
(1) Plan Estratégico Tecnologías de la Información</t>
  </si>
  <si>
    <r>
      <t xml:space="preserve">
</t>
    </r>
    <r>
      <rPr>
        <b/>
        <sz val="12"/>
        <color theme="1"/>
        <rFont val="Verdana"/>
        <family val="2"/>
      </rPr>
      <t>CÓDIGO:</t>
    </r>
    <r>
      <rPr>
        <sz val="12"/>
        <color theme="1"/>
        <rFont val="Verdana"/>
        <family val="2"/>
      </rPr>
      <t xml:space="preserve"> CCE-DES-FM-15
</t>
    </r>
    <r>
      <rPr>
        <b/>
        <sz val="12"/>
        <color theme="1"/>
        <rFont val="Verdana"/>
        <family val="2"/>
      </rPr>
      <t>VERSIÓN:</t>
    </r>
    <r>
      <rPr>
        <sz val="12"/>
        <color theme="1"/>
        <rFont val="Verdana"/>
        <family val="2"/>
      </rPr>
      <t xml:space="preserve"> 04 del 11 de diciembre de 2023</t>
    </r>
  </si>
  <si>
    <t>SEGUIMIENTO PLAN DE ACCIÓN INSTITUCIONAL - PAI 2024 DE LA AGENCIA NACIONAL DE CONTRATACIÓN PÚBLICA 
- COLOMBIA COMPRA EFICIENTE-</t>
  </si>
  <si>
    <t> </t>
  </si>
  <si>
    <t xml:space="preserve">Para el cumplimiento de esta actividad el grupo de planeación políticas públicas y asuntos internacionales presenta  de la Dirección General presenta como evidencia 1 informe de seguimiento al programa de transparencia </t>
  </si>
  <si>
    <t>Para el cumplimiento de esta actividad el grupo de comunicaciones de la dirección general presenta 1 Informe de implementación Ruta de la Democratización de las compras Públicas</t>
  </si>
  <si>
    <t xml:space="preserve">Para el cumplimiento de esta actividad el grupo de control interno de la dirección general presento Monitoreos mensuales al avance de ejecución del Plan Anual de Auditoría 2024 correspondientes al mes de abril,mayo y junio </t>
  </si>
  <si>
    <t>Para el cumplimiento de esta actividad la subdirección presento 1 Informe trimestral con el seguimiento de las consultas formuladas por los actores del Sistema de Compra Pública sobre la aplicación de normas de carácter general</t>
  </si>
  <si>
    <t>Para el cumplimiento de esta actividad la subdirección presento 1 Informe de gestión de sentencias indizadas por trimestre
1 Matriz de gestión de sentencias indizadas por trimestre</t>
  </si>
  <si>
    <t>Para el cumplimiento de esta actividad la subdirección presento1 Informe de gestión de conceptos indizadas por trimestre
1 Matriz de gestión de conceptos indizadas por trimestre</t>
  </si>
  <si>
    <t>Para el cumplimiento de esta actividad la subdirección presento 1 Lista de asistencia y grabaciones de las sesiones que evidencien el desarrollo de las capacitaciones en contratación estatal</t>
  </si>
  <si>
    <t>Para el cumplimiento de esta actividad la subdirección presento 2 Boletines de los conceptos más relevantes en contratación por trimestre. Boletin II de Enero a Junio,  Boletin I de Enero a Junio.</t>
  </si>
  <si>
    <t>Para el cumplimiento de esta actividad la subdirección presento 1 Manuales y 1 guías elaborados y/o actualizados.</t>
  </si>
  <si>
    <t>Para el cumplimiento de esta actividad la subdirección presento 1 Resolución de adjudicación dotaciones escolares III</t>
  </si>
  <si>
    <t>para el cumplimiento de esta actividad la subdirección presento un (1) informe del estado y evolución de los mecanismos de agregación de demanda estructurados
del primer semestre del 2024.
Se adjunta link de publicación del informe en la página web de la Agencia</t>
  </si>
  <si>
    <t>Para el cumplimiento de esta actividad la subdirección presento informe del estado y evolución de los mecanismos de agregación de demanda estructurados
del primer semestre del 2024.
Se adjunta link de publicación del informe en la página web de la Agencia.</t>
  </si>
  <si>
    <t>pra el cumplimiento de esta actividad la subdirección presento un (1) informe semestral de ahorros y ventas generadas a través de los mecanismos de agregación de demanda del primer semestre del 2024.</t>
  </si>
  <si>
    <t>Para el cumplimiento de esta actividad la subdirección presento 1. Proyecciones de compra pública 2024, 2025, 2026
2. Cubo del gasto Sector Educación 
3. Ficha Metodológica Tabla SECOP_Integrado 
4. Cubo del Gasto Sector Salud</t>
  </si>
  <si>
    <t>Para el cumplimiento de esta actividad la subdirección presento 1. INFORME FINAL E-LEARNING MAE 1ER CICLO 2024</t>
  </si>
  <si>
    <t>Para el cumplimiento de esta actividad la subdirección presento 1 Informe 2Q - Capacitaciones</t>
  </si>
  <si>
    <t>1 Informe trimestral del cumplimeinto de las PQRSD que se gestiona en la ANCP-CCE</t>
  </si>
  <si>
    <t>Para el cumplimiento la subdirección adjunta 1 informe semestral de avance y
ejecución de actividades política GESCO.</t>
  </si>
  <si>
    <t>Para el cumplimiento de esta actividad la subdirección presenta 1 Estrategia para fortalecer el clima laboral</t>
  </si>
  <si>
    <t>Para el cumplimiento de esta actividad la subdirección presentaSe adjunta la PPT con los resultados
generales y el archivo Excel con la medición
desagregada.</t>
  </si>
  <si>
    <t>Para el cumplimiento de esta actividad la subdirección presentaSe carga evidencia del insumo técnico elaborado para fortalecer el proceso de gestión documental.</t>
  </si>
  <si>
    <t>Para el cumplimiento de esta actividad la subdirección presenta1 Informe de seguimiento al cumplimiento de la programación del PAA</t>
  </si>
  <si>
    <t xml:space="preserve">Para el cumplimiento de esta actividad la subdirección presentaLa actividad programada por la secretaria general se da como incumplida ya que no cumple con los entregables propuestos </t>
  </si>
  <si>
    <t>Para el cumplimiento de esta actividad la subdirección presenta1. INFORME INTERNO DE TRABAJO 24-01-2022 V3 MMP JUNIO</t>
  </si>
  <si>
    <t>Para el cumplimiento de esta actividad la subdirección presenta1. Documento que contenga la estrategia para el desarrollo del proyecto
2. Informe de avance de documento final</t>
  </si>
  <si>
    <t>Para el cumplimiento de esta actividad la subdirección presenta1. DESARROLLO TECNICO Y OPERATIVO DEL MODELO DE GOBIERNO Y GOBERNAZA DE DATOS
2. INFORME DE AVANCE TRIMESTRAL GOBIERNO Y GOBENANZA DE DATOS</t>
  </si>
  <si>
    <t>Para el cumplimiento de esta actividad la subdirección presenta•Desarrollo táctico y operativo del modelo de gobierno de datos
•Informe de avance trimestral</t>
  </si>
  <si>
    <t>Para el cumplimiento de esta actividad la subdirección presenta
1. Plan de trabajo
2. Documento de MSPI –
3. Informe de avance trimestral</t>
  </si>
  <si>
    <t>Para el cumplimiento de esta actividad la subdirección presenta
1. Plan de trabajo
2. Documento de AE
3. Informe de avance trimestral</t>
  </si>
  <si>
    <t>Para el cumplimiento de esta actividad la subdirección presenta
1. Plan de Tratamiento de Riesgos de Seguridad y Privacidad de la Información.
2. Informe semestral de avance</t>
  </si>
  <si>
    <t>Para el cumplimiento de esta actividad la subdirección presenta
Informe semestral de avance</t>
  </si>
  <si>
    <t>Para el cumplimiento de esta actividad la subdirección presentaInforme de avance semestral</t>
  </si>
  <si>
    <t>3 conjuntos de guías, manuales o infografías actualizadas de acuerdo con las actualizaciones que impacten las funcionalidades con las
que interactúan los usuarios dentro del SECOP II</t>
  </si>
  <si>
    <r>
      <t xml:space="preserve">
</t>
    </r>
    <r>
      <rPr>
        <b/>
        <sz val="9"/>
        <color theme="1"/>
        <rFont val="Verdana"/>
        <family val="2"/>
      </rPr>
      <t xml:space="preserve">CÓDIGO: </t>
    </r>
    <r>
      <rPr>
        <sz val="9"/>
        <color theme="1"/>
        <rFont val="Verdana"/>
        <family val="2"/>
      </rPr>
      <t xml:space="preserve">CCE-DES-FM-15
</t>
    </r>
    <r>
      <rPr>
        <b/>
        <sz val="9"/>
        <color theme="1"/>
        <rFont val="Verdana"/>
        <family val="2"/>
      </rPr>
      <t>VERSIÓN:</t>
    </r>
    <r>
      <rPr>
        <sz val="9"/>
        <color theme="1"/>
        <rFont val="Verdana"/>
        <family val="2"/>
      </rPr>
      <t xml:space="preserve"> 04 del 11 de dicimebre de 2023</t>
    </r>
  </si>
  <si>
    <t>CONTROL DE SOLICITUD DE MODIFICACIONES - AJUSTES Y CAMBIO DE PLAN DE ACCIÓN 2024</t>
  </si>
  <si>
    <t>TIPO DE SOLICITUD</t>
  </si>
  <si>
    <t>ÁREA RESPONSABLE</t>
  </si>
  <si>
    <r>
      <t xml:space="preserve">FECHA DE SOLICITUD
</t>
    </r>
    <r>
      <rPr>
        <b/>
        <sz val="8"/>
        <rFont val="Verdana"/>
        <family val="2"/>
      </rPr>
      <t>DD/MM/AAAA</t>
    </r>
  </si>
  <si>
    <t>ID DE ACCIÓN PARA AJUSTAR</t>
  </si>
  <si>
    <t>Q PROGRAMADO DE LA ACCIÓN</t>
  </si>
  <si>
    <t>FECHA DE INICIO</t>
  </si>
  <si>
    <t xml:space="preserve">FECHA DE FIN </t>
  </si>
  <si>
    <t xml:space="preserve">DESCRIPCIÓN DEL AJUSTE </t>
  </si>
  <si>
    <t>CARTA DE JUSTIFICACIÓN</t>
  </si>
  <si>
    <t>OBSERVACIONES SEGUNDA LINEA DE DEFENSA</t>
  </si>
  <si>
    <t xml:space="preserve">Link Evidencias </t>
  </si>
  <si>
    <t>VERSIÓN VIGENTE PAI</t>
  </si>
  <si>
    <t>FECHA DE VERSIÓN PAI 2024</t>
  </si>
  <si>
    <t>CÓD</t>
  </si>
  <si>
    <t>CONSEC</t>
  </si>
  <si>
    <t>MES/AÑO</t>
  </si>
  <si>
    <t xml:space="preserve">PAI 2024 V1 </t>
  </si>
  <si>
    <t xml:space="preserve">Dirección General -Planeación </t>
  </si>
  <si>
    <t xml:space="preserve">Primera versión del Plan de Acción Institucional aprobado en el Comité Directivo </t>
  </si>
  <si>
    <t>Dirección General</t>
  </si>
  <si>
    <t>Modificación</t>
  </si>
  <si>
    <t>Subdirección Gestión Contractual</t>
  </si>
  <si>
    <t>GC</t>
  </si>
  <si>
    <t>Q2</t>
  </si>
  <si>
    <t xml:space="preserve">Se realiza la modificación, ya que por erro habia quedado mal el tiempo de cumplimiento de las acciones, se modifica quedando segun lo planteado inicialmemnte por la subdirección de gestión Contractual, de la siguiente manera: de dos (2) documentos tipo cuyo cumplimiento debe darse en el 2Q y 4Q. </t>
  </si>
  <si>
    <t>GC 1</t>
  </si>
  <si>
    <t>Se realiza la modificación en el PAI deacuerdo a la solicitud realizada por la subdirección al correo de la Asesora de planeación el 29 de febrero de 2024</t>
  </si>
  <si>
    <t>Subdirección de Gestión Contractual</t>
  </si>
  <si>
    <t>Subdirección de IDT</t>
  </si>
  <si>
    <t>IDT</t>
  </si>
  <si>
    <t>Aclaración</t>
  </si>
  <si>
    <t>Q1</t>
  </si>
  <si>
    <t>Q2,Q3,Q4</t>
  </si>
  <si>
    <t>Se realiza la modificación en la fecha de cumplimiento de las actividades, segun la justificación de la subdirección, quedando de la siguente manera los entregables: 2Q (2), 3Q (3), 4Q (3) teniendo en cuenta que para el 4Q es mas probable que se tengan insumos suficientes para dar cumplimiento y no se tengan que hacer otras modificaciones.</t>
  </si>
  <si>
    <t>Se procede a realizar la  Modificación deacuerdo a la solicitud enviada al correo de la asesora de planeación el 29 de febrero de 2024.</t>
  </si>
  <si>
    <t>Subdirección de EMAE</t>
  </si>
  <si>
    <t>EMAE</t>
  </si>
  <si>
    <t>Se realiza la modificación de la fecha del cumplimiento de la actividad, quedando con meta al Q4.</t>
  </si>
  <si>
    <t xml:space="preserve">Se procede a modificar el PAI teniendo en cuenta la solicitud realizada por correo a la sasesora de planeación el 29 de febrero de 2024
</t>
  </si>
  <si>
    <t>Secretaría General</t>
  </si>
  <si>
    <t>SG</t>
  </si>
  <si>
    <t>PAA 2021 V.1.</t>
  </si>
  <si>
    <t>Q3</t>
  </si>
  <si>
    <t>se procede a modificar la fecha del entregable del 1Q en relación con la aprobación del documento en el CIGD, el cual sería como entregable para el 2Q, teniendo en cuenta que aún no se cuenta con la persona que se encargara de la actividad.</t>
  </si>
  <si>
    <t xml:space="preserve">Se procede a realizar la modificación teniendo encuenta la solicitud realizada por correo a la asesora de planeación el 22 de marzo de 2024. </t>
  </si>
  <si>
    <t>Secretaria General</t>
  </si>
  <si>
    <t>DG</t>
  </si>
  <si>
    <t>N/A</t>
  </si>
  <si>
    <t xml:space="preserve">Se procede a modificar el responsable de la actividad, toda vez que a partir del 7 de febrero el doctor Ricardo Pérez Latorre se encuentra en encargo de la subdirección 
</t>
  </si>
  <si>
    <t xml:space="preserve">Se procede a realizar la modificación, ya que desde el 29 de enero la Dra Sandra María Cuenca asumio como secretaria General de la Entidad </t>
  </si>
  <si>
    <t>Se procede a ajustar la fecha de entregable de de la actividad para el 30 de junio de 2024</t>
  </si>
  <si>
    <t xml:space="preserve">Se Hace la aclaración que la fecha de cumplimiento de la actividad es para el 30 de junio de 2024 y no para el 31 de marzo de 2024 como habia quedado inicialmente en Plan de Acción. </t>
  </si>
  <si>
    <t>Subdirección Negocios</t>
  </si>
  <si>
    <t>NG</t>
  </si>
  <si>
    <t>Se procede a ajustar la fecha de los entregable de la acción deacuerdo a la justificación de la subdirección  quedando de la siguiente manera:
Q3 (1) docuemnto con requerimientos tecnicos y funcionales Q4 (2) Desarrollo del Data lake e interoperabilidad funcionando.</t>
  </si>
  <si>
    <t>IDT02</t>
  </si>
  <si>
    <t>Se procede a realizar la modificación teniendo en cuenta la solicitud de la subdirección enviada al correo de la asesora el 21 de mayo de 2024</t>
  </si>
  <si>
    <t>Se procede a modificar el responsable de la actividad, toda vez desde el dia 17 de junio la doctora Carolina Quintero Gacharná se encuenta a cargo de la subdirección de Gestión Contractual.</t>
  </si>
  <si>
    <t>Se procede a ajustar la fecha del entregabledel Q2 teniendo en cuenta la justificación de la subdirección quedando de la siguente manera:
2 resoluciones de vigencia al docuemnto Tipo, cuyo cumplimiento debe darse en  el Q3 (1) y en el Q4.(1)</t>
  </si>
  <si>
    <t>Se procede a realizar la modificación teniendo encuenta solicitud de la subdirección al correo de la asesora el 29 de mayo de 2024</t>
  </si>
  <si>
    <t>Se procede a modificar el numero de entregables en el Q2 y modificando el Q3 teniendo encuenta la justificación de la subdirección quedando de la siguiente Manera los entregables:
Q2 (2) Q3 (1) Q4 (3)</t>
  </si>
  <si>
    <t>Se procede a realizar la modificación de acuerdo con la solicitud de la subdirección al correo de la asesora el 29 de mayo de 2024</t>
  </si>
  <si>
    <t>Q4</t>
  </si>
  <si>
    <t>Se procede a hacer la modificación y retiro de esta acción teniendo encuenta que esta es de competencia de la subdirección de negocios y por error fue incluida dentro de las acciones de la subdirección de gestión contractual.</t>
  </si>
  <si>
    <t>Se hace la aclaración de la modificación de la accion deacuerdo con la solicitud de la subdirección al correo de la asesora el 29 de mayo de 2024</t>
  </si>
  <si>
    <t>Se procede a modificar el nombre del responsable, ya que desde el 24 de mayo se encuenta en encargo de la secretaria General el doctor Larry Sadit Alvares Morales.</t>
  </si>
  <si>
    <t>Se procede a modificar el nombre del responsable, toda vez que desde el 24 de mayo tomó posesión de la subdirección el doctor Guillermo Buenaventura Cruz.</t>
  </si>
  <si>
    <t xml:space="preserve">Se procede a modificar la fecha de entrega y modificando el Q2 para cumplimiento de la actividad en el Q3 teniendo encuenta la justificación de que debido a que no se ha podido realizar el comité Institucional de Gestión y Desempeño por las reorganizaciones administrativas y cambios de los miembros. </t>
  </si>
  <si>
    <t>Se procede a realizar la modificación teniendo encuenta solicitud de la subdirección al correo de la asesora el 27 de junio de 2024</t>
  </si>
  <si>
    <t xml:space="preserve">https://cceficiente.sharepoint.com/:f:/s/ProcesosMIPG/Er9FhWjsIXBKnTjzv6xvhdYBdNGGM9CeRWUZdDiT6FqunA?e=pbeSDe
</t>
  </si>
  <si>
    <t xml:space="preserve">Se procede a modificar la fecha de entrega y modificando el Q2 para cumplimiento de la actividad en el Q3 teniendo encuenta la justificación de que con posesión del nuevo director  se inició un proceso de empalme, teniendo como resultado la implementación de nuevas directrices para la consolidación de la estrategia, la cual se encuentra actualmente en proceso de consolidación. </t>
  </si>
  <si>
    <t>Se procede a realizar la modificación teniendo encuenta solicitud de la subdirección al correo de la asesora el 29 de junio de 2024</t>
  </si>
  <si>
    <t>https://cceficiente.sharepoint.com/:f:/s/ProcesosMIPG/Eh8C-n-TWjpPvRc9NQ8f7zwB28eJkS0VzQeLeZR7tDkDSQ?e=e3utF7</t>
  </si>
  <si>
    <t>Se procede a modificar la fecha de entrega de los documentos conforme a la solicitud realizada por el área de Secretaria General. Debido a que no se llegó a una concertación articulada con las áreas, adicionalmente no se recibieron los insumos para entregar a la ESAP.</t>
  </si>
  <si>
    <t>Se procede a realizar la modificación teniendo encuenta solicitud de la Secretaría General al correo de la asesora el 22 de julio de 2024.</t>
  </si>
  <si>
    <t>https://cceficiente.sharepoint.com/sites/ProcesosMIPG/Documentos%20compartidos/Forms/AllItems.aspx?id=%2Fsites%2FProcesosMIPG%2FDocumentos%20compartidos%2FGeneral%2F2024%5FDIRECCIONAMIENTO%20ESTRATÉGICO%20INSTITUCIONAL%2FPLANEACIÓN%20ESTRATEGICA%20E%20INSTITUCIONAL%2FPlanes%2FPlan%20de%20Acción%20Institucional%202024%2FModificaciones%20PAI%202024%2FQ2%2FSecretaria%20General%2FTalento%20Humano&amp;p=true&amp;ct=1724878841166&amp;or=Teams%2DHL&amp;ga=1&amp;LOF=1</t>
  </si>
  <si>
    <t>Se procede a modificar el responsable de las actividades a cargo de la Subdirección de EMAE por cambio de encargo, a partir del 22 de agosto.</t>
  </si>
  <si>
    <t>Se procede a modificar el responsable de las actividades a cargo de la Secretaría General por cambio de encargo, a partir del 22 de agosto.</t>
  </si>
  <si>
    <t>Se ajusta la meta de 2 a 5 documentos tipo por la necesidad de incorporar los criterios ambientales y sociales en los procesos de contratación conforme al Decreto 142 de 2023, el deber de revisión constante de los Documentos Tipo y la necesidad de actualizar la Matriz de Experiencia y de incorporar nuevos criterios de evaluación y formatos, el análisis de los datos relevantes suministrados por la Subdirección de Estudios de Mercado y Abastecimiento Estratégico y las observaciones de ciudadanos, grupos de interés y entidades técnicas y especializadas del sector de infraestructura de transporte</t>
  </si>
  <si>
    <t>Se procede a realizar la modificación en el plan, deacuerdo con la solicitud enviada por la subdirectora el 27 de septiembre de 2024</t>
  </si>
  <si>
    <t>Modificación de la accion GC 1.pdf</t>
  </si>
  <si>
    <t xml:space="preserve">La reglamentación de decretos y normas en materia de compras y contratación pública se rebe realizar en conjunto con el Departamento Nacional de Planeación y depende de su cronograma y agenda para la expedición de los decretos reglamentarios, por tal motivo las mesas de trabajo y la participación de la subdirección de gestión contractual se realizó antes de la programación inicial de la actividad. </t>
  </si>
  <si>
    <t>https://cceficiente.sharepoint.com/:b:/s/ProcesosMIPG/EaXYDjo-wrBNmluzZMCuM3kBDuw-9fWLyfQTm8ZKlX4STA?e=zRlZCV</t>
  </si>
  <si>
    <t>La subdirección solicita la modificación teniendo en cuenta que el día 10 de julio de 2024, al inicio del tercer trimestre del año, se realizó un cambio en el encargo de la Subdirección de Estudios de Mercado y Abastecimiento Estratégico, quedando la Dra. Ana María Tolosa como encargada. Posteriormente el 22 de agosto de 2024 volvió a cambiar el encargo de la Subdirección, quedando bajo el Dr. Larry Sadit Álvarez. Los insumos estratégicos desarrollados por la Subdirección son objeto de orientación, seguimiento y revisión por parte del subdirector(e) a cargo. Esta labor se ha visto interrumpida en dos ocasiones durante el transcurso del tercer trimestre del año, lo que ha afectado los tiempos para realizar las revisiones y ajustes procedentes sobre las acciones objeto de entrega.
Por tal razón, se requiere ajustar las fechas de entrega de los insumos estratégicos previstos para el tercer trimestre, con el propósito de incorporar las modificaciones correspondientes de acuerdo con los lineamientos de la presente subdirección. En tal sentido, se solicita modificar la fecha de entrega de la acción EMAE01 para el cuarto trimestre.</t>
  </si>
  <si>
    <t>EMAE 01</t>
  </si>
  <si>
    <t xml:space="preserve">El grupo de planeación procede a realizar la modificación de acuerdo a la justificación de la solicitud enviada mediante correo el 30 de septiembrepor el subdirector (e) </t>
  </si>
  <si>
    <t>EMAE01_SOLICITUD-DE-MODIFICACION-DE-PAI30092024.pdf</t>
  </si>
  <si>
    <t>EMAE05</t>
  </si>
  <si>
    <t>EMAE05_SOLICITUD-DE-MODIFICACION-DE-PAI30092024 .pdf</t>
  </si>
  <si>
    <t>EMAE06</t>
  </si>
  <si>
    <t>EMAE06_SOLICITUD-DE-MODIFICACION-DE-PAI30092024 - copia.pdf</t>
  </si>
  <si>
    <t>No.</t>
  </si>
  <si>
    <t xml:space="preserve">LÍNEAS ESTRATÉGICAS </t>
  </si>
  <si>
    <t>OBJETIVO ESTRATÉGICO</t>
  </si>
  <si>
    <t>DESCRIPCIÓN</t>
  </si>
  <si>
    <t>Economía popular y comunitaria
Transparencia
Ambiente y Transición energética</t>
  </si>
  <si>
    <t>Establecer lineamientos técnicos, conceptuales o metodológicos para la consolidación y democratización del Sistema de Compra Pública, mediante la elaboración y difusión de instrumentos o herramientas normativos sostenibles, estratégicos o innovadores que promuevan la inclusión de todas las partes interesadas del Sistema de Compra Pública.</t>
  </si>
  <si>
    <t xml:space="preserve">El propósito es optimizar los procesos de compra y contratación pública y  fomentar la transparencia en el uso de los recursos públicos, para lo cual es esencial disponer instrumentos o herramientas técnicas y normativas adecuadas, las cuales deben incluir directrices específicas que fomenten la compra pública sostenible, estratégica e innovadora; lo que a su vez facilitará la adopción de buenas prácticas en materia de la política de compra y contratación.  En este sentido, se aporta a la democratización de la compra pública, en línea con las metas y enfoques del Gobierno Nacional, materializando la inclusión de actores de la economía popular y comunitaria en el Sistema de Compra Pública. </t>
  </si>
  <si>
    <t>Economía popular y comunitaria
Colombia sin hambre
Ambiente y Transición energética
Paz Total</t>
  </si>
  <si>
    <t xml:space="preserve">Promover la compra pública estratégica como factor del desarrollo económico, contribuyendo a la dinamización del desarrollo regional en diferentes sectores del mercado y de la economía popular, a través de mecanismos de agregación de demanda. </t>
  </si>
  <si>
    <t>Se busca desarrollar mecanismos de agregación de demanda que fortalezcan el desarrollo regional de encadenamientos productivos, y amplíen la participación de actores en el Sistema de Compra Pública. Esto se llevará a cabo mediante la promoción de la compra pública estratégica, innovadora y sostenible en los mecanismos desarrollados por la Agencia,  impulsando la inclusión de actores de la economía popular en el mercado, para generar  una mayor diversidad y alcance de la participación de estos agentes económicos.</t>
  </si>
  <si>
    <t>Economía popular y comunitaria
Transparencia</t>
  </si>
  <si>
    <t>Se busca promover la transparencia en la compra y contratación pública a través de la implementación de una sólida Gobernanza de datos y el desarrollo de una plataforma de compras públicas propia mediante procesos innovadores. Esta plataforma tiene como objetivo la soberanía y autonomía de la información que permita mejorar la eficiencia, la disponibilidad de datos y la transaccionalidad en la compra y contratación pública, enfocándose prioritariamente en la participación de actores de la economía popular y comunitaria. Además, contempla el análisis de información sobre el sistema de compras públicas y sus diversos actores.</t>
  </si>
  <si>
    <t>Transparencia
Educación
Economía popular y comunitaria
Paz total</t>
  </si>
  <si>
    <t>Fomentar la participación e inclusión de actores del Sistema de Compra Pública a través de mecanismos que promuevan la apropiación y difusión del conocimiento, fortalezcan sus capacidades, y mejoren el relacionamiento con la ciudadanía y grupos de valor.</t>
  </si>
  <si>
    <t>Esta encaminado a promover la participación e inclusión de diferentes actores en el Sistema de Compra Pública mediante la implementación de estrategias de capacitación, formación y asistencia técnica que les permitan mejorar su conocimiento y capacidades; y a su vez contribuya a mejorar la relación con la ciudadanía y otros grupos interesados. Se busca que más actores puedan participar de manera efectiva en procesos de compra y contratación pública,  y que la información y el conocimiento se compartan de manera más amplia y accesible, especialmente orientado a la inclusión de actores de la economía popular.</t>
  </si>
  <si>
    <t>Optimizar el modelo de operación de la Agencia con el propósito de promover sinergias al interior y con otras instituciones, que faciliten los procesos de toma de decisiones y el logro de resultados efectivo</t>
  </si>
  <si>
    <t>Se pretende mejorar la forma en que opera la Agencia para crear colaboraciones y sinergias tanto dentro de la organización como con otras instituciones externas. El objetivo de esta optimización es hacer que los procesos de toma de decisiones sean más eficientes y que se logren los resultados  en el desempeño de las funciones de la Agencia. De igual forma, implementar acciones de innovación y mejora para los procesos que soportan la operación de la entidad.</t>
  </si>
  <si>
    <t>MAPA DE OBJETIVOS ESTRATEGICOS</t>
  </si>
  <si>
    <t>CONTROL DE CAMBIOS DEL FORMATO</t>
  </si>
  <si>
    <t>VERSION</t>
  </si>
  <si>
    <t>AJUSTES</t>
  </si>
  <si>
    <t>FECHA</t>
  </si>
  <si>
    <t xml:space="preserve">VERSIÓN VIGENTE </t>
  </si>
  <si>
    <t>Creación de formato </t>
  </si>
  <si>
    <t>Elaboró</t>
  </si>
  <si>
    <t>Carolina Olivera</t>
  </si>
  <si>
    <t xml:space="preserve">Contratista de la Dirección General </t>
  </si>
  <si>
    <t>Revisó</t>
  </si>
  <si>
    <t>Karina Blanco</t>
  </si>
  <si>
    <t xml:space="preserve">Asesora Experta con funciones de planeación </t>
  </si>
  <si>
    <t>Aprobó</t>
  </si>
  <si>
    <t>Ajuste de uso al formato</t>
  </si>
  <si>
    <t>Ajuste a fórmulas de seguimiento</t>
  </si>
  <si>
    <t xml:space="preserve">Liz Vasquéz </t>
  </si>
  <si>
    <t>Analista T02-06</t>
  </si>
  <si>
    <t>Actualización de objetivos estrategicos 
Ajustes de estructura del formato de la hoja de PAI 2024</t>
  </si>
  <si>
    <t>Ana Maria Hernandez 
Valentina Durango Reina
Analista T02-06</t>
  </si>
  <si>
    <t>Contratista de la Dirección General 
Analista T02-06</t>
  </si>
  <si>
    <t xml:space="preserve">Claudia Taboada </t>
  </si>
  <si>
    <t>AGENCIA NACIONAL DE CONTRATACIÓN PÚBLICA - COLOMBIA COMPRA EFICIENTE - 
PLATAFORMA ESTRATÉGICA
2023</t>
  </si>
  <si>
    <t>MISIÓN</t>
  </si>
  <si>
    <t>VISIÓN 2023 - 2030</t>
  </si>
  <si>
    <t>OBJETIVO ESTRATÉGICO PROPUESTO</t>
  </si>
  <si>
    <t xml:space="preserve">DESCRIPCIÓN </t>
  </si>
  <si>
    <t xml:space="preserve">Enfoque orientador  </t>
  </si>
  <si>
    <t xml:space="preserve">EJES ESTRATÉGICOS </t>
  </si>
  <si>
    <t xml:space="preserve">CRITERIOS DE PROGRAMACIÓN DE METAS </t>
  </si>
  <si>
    <t xml:space="preserve">PRODUCTOS </t>
  </si>
  <si>
    <t xml:space="preserve">INDICADORES </t>
  </si>
  <si>
    <t>LÍNEA BASE</t>
  </si>
  <si>
    <t xml:space="preserve">META CUATRIENIO </t>
  </si>
  <si>
    <t>UNIDAD DE MEDIDA</t>
  </si>
  <si>
    <t>RESPONSABLE</t>
  </si>
  <si>
    <t>DESAGREGACIÓN DE META CUATRIENIO</t>
  </si>
  <si>
    <t>DESCRIPCIÓN DEL INDICADOR: SEÑALAR HITOS O ENTREGABLES DE CADA META POR AÑO</t>
  </si>
  <si>
    <t>Enfoque de género</t>
  </si>
  <si>
    <t>Enfoque diferencial étnico:</t>
  </si>
  <si>
    <t>Enfoque Diferencial de Diversidad Sexual</t>
  </si>
  <si>
    <t>Enfoque Diferencial de Discapacidad</t>
  </si>
  <si>
    <t>Define la razón de ser de la organización, su propósito fundamental. Describe qué hace la organización, para quién lo hace y cómo lo hace. La misión se centra en el presente y está orientada hacia el corto plazo.</t>
  </si>
  <si>
    <t>Expresa lo que la organización aspira a ser en el futuro. Representa las metas a largo plazo y describe el estado ideal que la organización espera alcanzar. La visión es más abstracta y general que la misión.</t>
  </si>
  <si>
    <t>Las líneas guían la construcción de los objetivos estratégicos marcados por la organización. Las líneas estratégicas representan las grandes apuestas del Gobierno Nacional, estás centrarán las acciones necesarias para dar cumplimiento al Plan Nacional de Desarrollo “Colombia Potencia de Vida” 2022-2026.</t>
  </si>
  <si>
    <t>Son los propósitos o determinantes definidos por la entidad en el largo plazo, con lo cual se busca dar cumplimiento a las apuestas de transformación. Los objetivos sirven como articuladores de instrumentos de planeación (planes programas y proyectos) y del análisis prospectivo (propósito superior, misión, visión).</t>
  </si>
  <si>
    <t xml:space="preserve">Se describen los objetivos estratégicos </t>
  </si>
  <si>
    <t xml:space="preserve">analiza las relaciones sociales y de poder injustas y desiguales entre hombres y mujeres y reconoce las necesidades particulares de las mujeres; el abordaje de las relaciones históricas de género que atraviesan el entramado social y se articulan con otras relaciones sociales como son la condición socioeconómica, la etnicidad, edad y opción sexual. </t>
  </si>
  <si>
    <t xml:space="preserve">remite a una perspectiva de análisis, de reconocimiento, respeto y garantía de los derechos individuales y colectivos de todos los grupos étnicos como son las comunidades negras, palenqueras, raizales, indígenas y ROM, haciendo énfasis en la igualdad de oportunidades desde la diferencia, la diversidad y la no discriminación. </t>
  </si>
  <si>
    <t xml:space="preserve">La orientación sexual e identidad de género es una construcción individual permeada por los ámbitos social, cultural, histórico, sociológico, político y económico, donde el ámbito biológico es un elemento entre otras variables, que contribuye a su desarrollo concreto, pero no determinante como causa única. La diversidad sexual se refiere a la orientación sexual y a la forma en que cada persona vive su experiencia afectiva y erótica. Existen muchas expresiones de esta diversidad, algunas de las más comunes son: heterosexual, homosexual, bisexual, asexual.  
 </t>
  </si>
  <si>
    <t xml:space="preserve">parten del reconocimiento de las diferencias e intersubjetividades para la atención de las necesidades específicas de grupos poblacionales en los territorios como principios de acción pública desde una perspectiva transversal de derechos humanos. Es un enfoque que hace referencia al desarrollo e implementación de acciones inclusivas, diferenciadas y afirmativas en el marco de las políticas sociales y poblacionales.           </t>
  </si>
  <si>
    <t xml:space="preserve">Representan la concreción de campos de acción en que se desarrollan los objetivos estratégicos </t>
  </si>
  <si>
    <t>Determinante que determina la orientación de la programación del producto</t>
  </si>
  <si>
    <t xml:space="preserve">Son bienes o servicios de una entidad resultado del desarrollo de acciones programadas para dar cumplimiento a un objetivo; es decir, es la materialización de lo propuesto.  </t>
  </si>
  <si>
    <t>Tiene como propósito medir el avance del producto en relación con las metas propuestas. La información producida del indicador debe ser observable y verificable, de modo que permita generar un análisis cuantitativo o cualitativo de la situación, estado, evolución, progreso e intensidad de los procesos o actividades en ejecución</t>
  </si>
  <si>
    <t xml:space="preserve">Son resultados obtenidos en años anteriores, y se toman como punto de referencia para plantear las metas. </t>
  </si>
  <si>
    <t xml:space="preserve"> Cantidad de bienes y servicios suficientes para materializar el objetivo propuesto</t>
  </si>
  <si>
    <t xml:space="preserve">Expresa el resultado de medición del producto a medir. Tenga presente que debe acoplarse al producto y a la lectura analítica de los resultados que este arroje. Esto puede ser porcentaje, número, pesos, entre otras unidades de medición.  </t>
  </si>
  <si>
    <t>Responsables de recolectar la información del indicador, y generar los reportes para la medición y seguimiento del desempeño del área.</t>
  </si>
  <si>
    <t xml:space="preserve"> Cantidad de bienes y servicios suficientes para materializar el objetivo propuesta para el cuatrienio</t>
  </si>
  <si>
    <t>Decreto 4170 de 2011
La Agencia Nacional de Contratación Pública - Colombia Compra Eficiente (ANCP - CCE),  ente rector en materia de contratación pública. 
Tiene como objetivo  desarrollar e impulsar políticas públicas y herramientas para los procesos de compra y contratación estatal, con el fin de generar una mayor eficiencia, transparencia y optimización de los recursos del Estado.</t>
  </si>
  <si>
    <t xml:space="preserve">La Agencia Nacional de Contratación Pública – Colombia Compra Eficiente (ANCP- CCE) para 2030 se destacará  a nivel latinoamericano por avanzar  en la democratización del mercado de compra y contratación pública,  mediante la promoción de la participación e inclusión de todos los actores  interesados y partícipes.  </t>
  </si>
  <si>
    <t>Investigación y Desarrollo</t>
  </si>
  <si>
    <t>Organización_para_la_Cooperación_y_el_Desarrollo_Económicos_OCDE</t>
  </si>
  <si>
    <t>Fomentar una participación transparente y efectiva de las partes interesadas. </t>
  </si>
  <si>
    <t>Un Modelo de Abastecimiento Estratégico actualizado que incorpore como propósito la democratización de la compra pública.</t>
  </si>
  <si>
    <t>Modelo de Abastecimiento Estratégico actualizado</t>
  </si>
  <si>
    <t xml:space="preserve">Número </t>
  </si>
  <si>
    <t>Subdirección de Estudios de Mercado y Abastecimiento Estratégico</t>
  </si>
  <si>
    <t>0.7</t>
  </si>
  <si>
    <t>0.2</t>
  </si>
  <si>
    <t>0.1</t>
  </si>
  <si>
    <t xml:space="preserve">Desde la Subdirección de Estudios de Mercado y Abastecimiento Estratégico, se plantea una actualización al Modelo de Abastecimiento Estratégico con el propósito de integrar la democratización de las compras públicas en Colombia. Esta actualización incluirá herramientas existentes en el marco jurídico y los instrumentos desarrollados por la agencia. Este esfuerzo contribuirá al objetivo estratégico de establecer lineamientos técnicos, conceptuales o metodológicos para consolidar y democratizar el Sistema de Compra Pública. La actualización del Modelo se alinea con la elaboración y difusión de instrumentos normativos sostenibles vigentes, estratégicos o innovadores que promuevan la inclusión de todas las partes interesadas en el Sistema.  La medición se realizará a través de un documento en cada vigencia que refleje el resultado de la actualización del Modelo. </t>
  </si>
  <si>
    <r>
      <rPr>
        <b/>
        <sz val="10"/>
        <rFont val="Century Gothic"/>
        <family val="2"/>
      </rPr>
      <t xml:space="preserve">Hito 1 </t>
    </r>
    <r>
      <rPr>
        <sz val="10"/>
        <rFont val="Century Gothic"/>
        <family val="2"/>
      </rPr>
      <t xml:space="preserve">(2024): Modelo de Abastecimiento Estratégico Actualizado (Versión 3.0)
</t>
    </r>
    <r>
      <rPr>
        <b/>
        <sz val="10"/>
        <rFont val="Century Gothic"/>
        <family val="2"/>
      </rPr>
      <t xml:space="preserve">Hito 2 </t>
    </r>
    <r>
      <rPr>
        <sz val="10"/>
        <rFont val="Century Gothic"/>
        <family val="2"/>
      </rPr>
      <t xml:space="preserve">(2025): Actualización del  Modelo de Abastecimiento Estratégico de acuerdo con la elaboración y difusión de instrumentos normativos sostenibles vigentes, estratégicos o innovadores que promuevan la inclusión de todas las partes interesadas en el Sistema
</t>
    </r>
    <r>
      <rPr>
        <b/>
        <sz val="10"/>
        <rFont val="Century Gothic"/>
        <family val="2"/>
      </rPr>
      <t xml:space="preserve">Hito 3 </t>
    </r>
    <r>
      <rPr>
        <sz val="10"/>
        <rFont val="Century Gothic"/>
        <family val="2"/>
      </rPr>
      <t>(2026): Actualización del  Modelo de Abastecimiento Estratégico de acuerdo con la elaboración y difusión de instrumentos normativos sostenibles vigentes, estratégicos o innovadores que promuevan la inclusión de todas las partes interesadas en el Sistema.</t>
    </r>
  </si>
  <si>
    <t xml:space="preserve">Fortalecimiento de Economías Populares y comunitarias </t>
  </si>
  <si>
    <t>Plan_Nacional_de_Desarrollo_Colombia_Potencia_de_Vida_2022_2026_PND</t>
  </si>
  <si>
    <t>2. Seguridad humana y justicia social</t>
  </si>
  <si>
    <t xml:space="preserve">Documentos de buenas prácticas contractuales </t>
  </si>
  <si>
    <t xml:space="preserve">Número de documentos elaborados </t>
  </si>
  <si>
    <t>Número</t>
  </si>
  <si>
    <r>
      <rPr>
        <b/>
        <sz val="10"/>
        <color rgb="FFFF0000"/>
        <rFont val="Century Gothic"/>
        <family val="2"/>
      </rPr>
      <t xml:space="preserve"> </t>
    </r>
    <r>
      <rPr>
        <b/>
        <sz val="10"/>
        <color theme="1"/>
        <rFont val="Century Gothic"/>
        <family val="2"/>
      </rPr>
      <t>Subdirección de Gestión Contractual</t>
    </r>
  </si>
  <si>
    <r>
      <t xml:space="preserve">Teniendo como referente el concepto de documentos de lineamientos del DNP, para el cumplimiento y despliegue de esta meta se tiene presente la elaboración y/o actualización de guías, manuales, y reglamentos que se expiden al interior de la subdirección; </t>
    </r>
    <r>
      <rPr>
        <b/>
        <sz val="10"/>
        <rFont val="Century Gothic"/>
        <family val="2"/>
      </rPr>
      <t>algunos de estos enfocados en promover la participación de actores de economía popular</t>
    </r>
    <r>
      <rPr>
        <sz val="10"/>
        <rFont val="Century Gothic"/>
        <family val="2"/>
      </rPr>
      <t xml:space="preserve"> </t>
    </r>
    <r>
      <rPr>
        <b/>
        <sz val="10"/>
        <rFont val="Century Gothic"/>
        <family val="2"/>
      </rPr>
      <t>dentro del sistema de contratación pública, y las demás líneas estratégicas como medio ambiente, entre otras</t>
    </r>
    <r>
      <rPr>
        <sz val="10"/>
        <rFont val="Century Gothic"/>
        <family val="2"/>
      </rPr>
      <t xml:space="preserve">. Así mismo, se tiene en cuenta para esta meta la proyección de boletines de relatorías donde se plasmen los conceptos y línea jurisprudencial más relevante en materia de contratación estatal. En cuanto a la medición del indicador, se hará a través del número de documentos entregados, es decir, la guía o manual elaborado o actualizado así como el número de boletines que se llegasen a expedir. </t>
    </r>
  </si>
  <si>
    <t xml:space="preserve">Elaboración o actualización de manuales, guías y reglamentos normativos de acuerdo a las necesidades suscitadas de cada vigencia. </t>
  </si>
  <si>
    <t>Modelo_Integrado_de_Planeación_y_Gestión</t>
  </si>
  <si>
    <t>Compras y contratación Pública</t>
  </si>
  <si>
    <t xml:space="preserve">Documentos normativos </t>
  </si>
  <si>
    <r>
      <t xml:space="preserve">Número de documentos </t>
    </r>
    <r>
      <rPr>
        <sz val="10"/>
        <rFont val="Century Gothic"/>
        <family val="2"/>
      </rPr>
      <t>normativos elaborados</t>
    </r>
  </si>
  <si>
    <t xml:space="preserve">El cumplimiento de esta meta esta asociado a la construcción de nuevos documentos tipo que estén enfocados en las nuevas dinámicas de vinculación de actores de economía popular a la contratación pública, o la actualización de los ya existentes, teniendo en cuenta las nuevas normas que se expidan en cumplimiento de las líneas de Gobierno. También, se incluye la participación de la Agencia en la elaboración de decretos y proyectos normativos a los que se la convoque por parte de otras oficinas, como Ministerios y Departamentos Administrativos. En cuanto a la medición del indicador, esta se tendrá como número de documentos entregados, pues la validación se hace a partir de la resolución que da vigencia a los documentos tipo que se expidan o actualicen. Y para el caso de la participación en decretos o proyectos normativos, de igual manera de tendrá como insumo el documentos que se envíe con el proyecto contenido. </t>
  </si>
  <si>
    <t>La expedición de nuevos documentos tipo esta asociada a la producción del cubo del gasto y los análisis a los planes de adquisiciones de las entidades que se suministran por parte de la Subdirección de Estudios de Mercado y Abastecimiento Estratégico de manera semestral. Así mismo, la actualización depende del análisis que se haga a la implementación del instrumentos contractual,  de las mesas de trabajo que se sostengan con los actores involucrados en el tema y de las normas que se expidan al respecto.</t>
  </si>
  <si>
    <t>5. Convergencia regional</t>
  </si>
  <si>
    <t>Mecanismos de Agregación de Demanda para la Economía Popular  estructurados</t>
  </si>
  <si>
    <t xml:space="preserve">Número de mecanismos de Agregación de Demanda estructurados para la Economía Popular </t>
  </si>
  <si>
    <t>Subdirección de Negocios</t>
  </si>
  <si>
    <t xml:space="preserve">Previo a 2023 no existían en Colombia mecanismos de agregación de demanda enfocados a la economía popular, que fueron incorporados a través del Plan Nacional de Desarrollo 2022-2026. Por lo tanto, la línea de base es 0. Cuando nos referimos a "Estructurados" es contar con los documentos elaborados, aprobados y listos para publicar borrador en el SECOP. Se trata de la construcción del mecanismo de agregación de demanda, entendido esto como la disponibilidad de catálogos o sistemas dinámicos en los que actores de la economía popular puedan presentar sus ofertas.  </t>
  </si>
  <si>
    <t>Elaboración de mecanismos de agregación de demanda</t>
  </si>
  <si>
    <t>Mecanismos de Agregación de Demanda</t>
  </si>
  <si>
    <t>Porcentaje de proveedores de Economía Popular que participa en los mecanismos puestos en operación a partir del 2023</t>
  </si>
  <si>
    <t>Porcentaje (%)</t>
  </si>
  <si>
    <t>Se calculará la proporción de proveedores de la economía popular que cuentan con características de microempresas habilitadas, con respecto a la totalidad de proveedores habilitados a partir del año 2023.   El conteo de proveedores se hace a partir de los reportes construidos por Colombia Compra Eficiente a partir de los actos administrativos, anexos y demás herramientas que utilice la entidad para comunicar las listas de proveedores autorizados para vender en la Tienda Virtual del Estado Colombiano. Debido a que es una metodología propia no se emplean modelos regionales, sectoriales o internacionales y  dado que se calculará a partir del año 2023, no será retroactivo. El producto se medirá a través de los proveedores seleccionados en los mecanismos de agregación de demanda</t>
  </si>
  <si>
    <t>Proveedores de Economía Popular que participan en los mecanismos puestos en operación a partir del 2023</t>
  </si>
  <si>
    <t>Objetivos_de_Desarrollo_Sostenibles_ODS</t>
  </si>
  <si>
    <t>8. Trabajo decente y crecimiento económico</t>
  </si>
  <si>
    <t>Plataforma tecnológica que habilite mecanismos de agregacion de demanda por parte de las entidades estatales a actores de la economía popular - Mi Mercado Popular</t>
  </si>
  <si>
    <t xml:space="preserve">Porcentaje de cumplimiento del cronograma de trabajo del proyecto </t>
  </si>
  <si>
    <t>No aplica</t>
  </si>
  <si>
    <t>Subidrección de Información y Desarrollo Tecnológico</t>
  </si>
  <si>
    <t>Producto #1: Como producto se establece una plataforma tecnológica que habilite mecanismos de agregación de demanda por parte de las entidades estatales a actores de la economía popular - Mi Mercado Popular. Este producto consiste en el desarrollo, implementación y puesta en funcionamiento de una tienda virtual que habilite mecanismos de agregación de demanda para la adquisición de bienes y servicios por parte de Entidades Estatales a actores de economía popular en todo el territorio nacional.
La medición del indicador se hará conforme al plan de trabajo establecido para cada una de las fases que se establezcan, actividad que se conceptualizará al principio de cada vigencia. La meta es lograr un cumplimiento del 100% del plan de trabajo para cada periodo. Para el año 2023 ya se cuenta con un cronograma que está siendo ejecutado para alcanzar la versión 1 de la plataforma, permitiendo realizar los procesos de registro de proveedores, así como la generación de bases de datos de características o perfiles de los actores de la compra pública.
En 2024 el trabajo estará orientado a la integración de algunos desarrollos complementarios del sistema, su estabilización y la conceptualización desde la perspectiva funcional de lo que será la nueva Tienda Virtual del Estado Colombiano. Para 2025 se trabajará en el desarrollo técnico de las funcionalidades entregadas a la SIDT en 2024, para que en 2026 las entidades estatales y los actores de la economía popular estén utilizando 100% esta herramienta, teniendo sobre ella total control y autonomía.</t>
  </si>
  <si>
    <r>
      <t xml:space="preserve">Para </t>
    </r>
    <r>
      <rPr>
        <b/>
        <sz val="10"/>
        <color theme="1"/>
        <rFont val="Calibri"/>
        <family val="2"/>
        <scheme val="minor"/>
      </rPr>
      <t>2023</t>
    </r>
    <r>
      <rPr>
        <sz val="10"/>
        <color theme="1"/>
        <rFont val="Calibri"/>
        <family val="2"/>
        <scheme val="minor"/>
      </rPr>
      <t xml:space="preserve"> plataforma tecnológica que permita efectuar un proeso de registro de actores / proveedores de la economía popular
Para 2024 plataforma funcional que permita realizar transacciones entre los actores de la economía popular y las entidades públicas. 
Para 2025 desarrollar al menos dos nuevas funcionalidades relacionadas con la plataforma lanzada en 2024.
Para 2026 integración de Mi Mercado Popular a la nueva plataforma tecnológica de compras públicas. </t>
    </r>
  </si>
  <si>
    <t>Interoperabilidad SECOP con el Registro Único de Proponentes - RUP</t>
  </si>
  <si>
    <t>Número de Sistema de compras públicas interoperable con el registro Único de Proponentes - RUP</t>
  </si>
  <si>
    <t>Producto #2: Interoperabilidad SECOP / RUP: Teniendo en cuenta lo reportado a nivel del Plan Sectorial al DNP, a continuación, se detallan los entregables que corresponde a cada uno de los avances porcentuales del producto. Para 2024 disponibilizar la consulta de manera gratuita y libre del RUP mediante la WEB de la ANCP-CCE u otro mecanismo público y gratuito que se disponga, así como generar la interoperabilidad con el SI Mi Mercado Popular. Para 2025, la puesta en marcha en producción del Directorio Único de Proveedores del Estado y para 2026 la integración de los mecanismos de interoperabilidad completos con la nueva TVEC.
La medición del indicador se hará conforme al plan de trabajo establecido para cumplir con cada entregable mencionado en el párrafo anterior, actividad que se conceptualizará al principio de cada vigencia. La meta es lograr un cumplimiento del 100% del plan de trabajo para cada vigencia.</t>
  </si>
  <si>
    <r>
      <t>Para</t>
    </r>
    <r>
      <rPr>
        <b/>
        <sz val="10"/>
        <color theme="1"/>
        <rFont val="Calibri"/>
        <family val="2"/>
        <scheme val="minor"/>
      </rPr>
      <t xml:space="preserve"> 2023</t>
    </r>
    <r>
      <rPr>
        <sz val="10"/>
        <color theme="1"/>
        <rFont val="Calibri"/>
        <family val="2"/>
        <scheme val="minor"/>
      </rPr>
      <t xml:space="preserve"> plan de trabajo para el desarrollo del Convenio 
 Para </t>
    </r>
    <r>
      <rPr>
        <b/>
        <sz val="10"/>
        <color theme="1"/>
        <rFont val="Calibri"/>
        <family val="2"/>
        <scheme val="minor"/>
      </rPr>
      <t>2024</t>
    </r>
    <r>
      <rPr>
        <sz val="10"/>
        <color theme="1"/>
        <rFont val="Calibri"/>
        <family val="2"/>
        <scheme val="minor"/>
      </rPr>
      <t xml:space="preserve"> disponibilizar la consulta de manera gratuita y libre del RUP mediante la WEB de la ANCP-CCE u otro mecanismo público y gratuito que se disponga, así como generar la interoperabilidad con el SI Mi Mercado Popular. 
Para </t>
    </r>
    <r>
      <rPr>
        <b/>
        <sz val="10"/>
        <color theme="1"/>
        <rFont val="Calibri"/>
        <family val="2"/>
        <scheme val="minor"/>
      </rPr>
      <t>2025</t>
    </r>
    <r>
      <rPr>
        <sz val="10"/>
        <color theme="1"/>
        <rFont val="Calibri"/>
        <family val="2"/>
        <scheme val="minor"/>
      </rPr>
      <t xml:space="preserve"> la puesta en marcha en producción del Directorio Único de Proveedores del Estado
Para </t>
    </r>
    <r>
      <rPr>
        <b/>
        <sz val="10"/>
        <color theme="1"/>
        <rFont val="Calibri"/>
        <family val="2"/>
        <scheme val="minor"/>
      </rPr>
      <t xml:space="preserve">2026 </t>
    </r>
    <r>
      <rPr>
        <sz val="10"/>
        <color theme="1"/>
        <rFont val="Calibri"/>
        <family val="2"/>
        <scheme val="minor"/>
      </rPr>
      <t>la integración de los mecanismos de interoperabilidad completos con la nueva TVEC.</t>
    </r>
  </si>
  <si>
    <t>Desarrollar procedimientos que, satisfaciendo las necesidades de la administración pública y de los ciudadanos, impulsen la eficiencia a lo largo de todo el ciclo de la contratación pública. </t>
  </si>
  <si>
    <t>Solución tecnológica para la compra y contratación  pública</t>
  </si>
  <si>
    <t>Número de documentos funcionales y técnicos relacionados con el desarrollo de una nueva plataforma de compras publicas</t>
  </si>
  <si>
    <t xml:space="preserve">2
</t>
  </si>
  <si>
    <t>Solución tecnológica que dé respuesta al reto de innovación publica para la conceptualización de una plataforma nueva e integrada para las compras públicas del Estado. Las metas han sido establecidas conforme a los entregables del convenio con Innpulsa y a lo que desde la SIDT se debe adelantar de cara a lanzar un proceso para la construcción de la nueva plataforma.
Para 2023 derivado del convenio con Innpulsa se debe obtener un documento que incluya la caracterización del reto para ser lanzado en 2024 y el plan de trabajo para siguientes vigencias.
Para 2024 dos documentos: i). Documento que contenga los resultados del diagnóstico de los solucionadores, las memorias de los Bootcamps realizado con solucionadores y la ruta de trabajo con cada solucionador. ii). Documento que contenga la estrategia para el desarrollo del proyecto.
Para 2025 dos documentos: i). Documento que contenga las evidencias en el desarrollo de la solución tecnológica para el reto seleccionado. ii). Documento que permita establecer el presupuesto y posibles oferentes del mercado 
Para 2026 Documento que contenga los términos de referencia para salir a contratar a un desarrollador para la plataforma integral de compras públicas.</t>
  </si>
  <si>
    <r>
      <t>Para</t>
    </r>
    <r>
      <rPr>
        <b/>
        <sz val="10"/>
        <color theme="1"/>
        <rFont val="Calibri"/>
        <family val="2"/>
        <scheme val="minor"/>
      </rPr>
      <t xml:space="preserve"> 2023 </t>
    </r>
    <r>
      <rPr>
        <sz val="10"/>
        <color theme="1"/>
        <rFont val="Calibri"/>
        <family val="2"/>
        <scheme val="minor"/>
      </rPr>
      <t xml:space="preserve">derivado del convenio con Innpulsa se debe obtener un documento que incluya la caracterización del reto para ser lanzado en 2024 y el plan de trabajo para siguientes vigencias.
Para </t>
    </r>
    <r>
      <rPr>
        <b/>
        <sz val="10"/>
        <color theme="1"/>
        <rFont val="Calibri"/>
        <family val="2"/>
        <scheme val="minor"/>
      </rPr>
      <t>2024</t>
    </r>
    <r>
      <rPr>
        <sz val="10"/>
        <color theme="1"/>
        <rFont val="Calibri"/>
        <family val="2"/>
        <scheme val="minor"/>
      </rPr>
      <t xml:space="preserve"> dos documentos: i). Documento que contenga los resultados del diagnóstico de los solucionadores, las memorias de los Bootcamps realizado con solucionadores y la ruta de trabajo con cada solucionador. ii). Documento que contenga la estrategia para el desarrollo del proyecto.
Para</t>
    </r>
    <r>
      <rPr>
        <b/>
        <sz val="10"/>
        <color theme="1"/>
        <rFont val="Calibri"/>
        <family val="2"/>
        <scheme val="minor"/>
      </rPr>
      <t xml:space="preserve"> 2025</t>
    </r>
    <r>
      <rPr>
        <sz val="10"/>
        <color theme="1"/>
        <rFont val="Calibri"/>
        <family val="2"/>
        <scheme val="minor"/>
      </rPr>
      <t xml:space="preserve"> dos documentos: i). Documento que contenga las evidencias en el desarrollo de la solución tecnológica para el reto seleccionado. ii). Documento que permita establecer el presupuesto y posibles oferentes del mercado 
Para </t>
    </r>
    <r>
      <rPr>
        <b/>
        <sz val="10"/>
        <color theme="1"/>
        <rFont val="Calibri"/>
        <family val="2"/>
        <scheme val="minor"/>
      </rPr>
      <t>2026</t>
    </r>
    <r>
      <rPr>
        <sz val="10"/>
        <color theme="1"/>
        <rFont val="Calibri"/>
        <family val="2"/>
        <scheme val="minor"/>
      </rPr>
      <t xml:space="preserve"> Documento que contenga los términos de referencia para salir a contratar a un desarrollador para la plataforma integral de compras públicas.</t>
    </r>
  </si>
  <si>
    <t>interinstitucional</t>
  </si>
  <si>
    <t xml:space="preserve">Gobierno digital </t>
  </si>
  <si>
    <t>Desarrollo del modelo integral de Gobernanza de datos de la ANCP-CCE</t>
  </si>
  <si>
    <t>Hoja de Ruta Gobierno de Datos</t>
  </si>
  <si>
    <t>Producto #4: Desarrollo del modelo integral de Gobernanza de datos de la ANCP-CCE, el cual tiene un alcance transversal e integral sobre los componentes de datos de toda la Agencia.
Para 2023 documento de evaluación del estado de madurez del gobierno de datos y la conceptualización de la estrategia de gobierno de datos.
Para 2024 el hito será la fase 1 del desarrollo táctico y operativo que contenga roles y responsabilidades, politicas y estándares de datos y la definicion e implementacion de la estructura inicial de lo que seria la oficina de datos
Para 2025 el hito contempla la terminacion del  plan táctico y operativo del modelo de gobierno de datos que incluye la gestion de datos, la implementacion de herramientas de analitica de datos y la consolidacion de la oficina de datos
Para 2026 el hito será contar con un modelo maduro de gobierno de datos a la luz de las buenas prácticas, liderado por el Comite de Gobierno de Datos</t>
  </si>
  <si>
    <r>
      <t xml:space="preserve">Para </t>
    </r>
    <r>
      <rPr>
        <b/>
        <sz val="10"/>
        <color theme="1"/>
        <rFont val="Calibri"/>
        <family val="2"/>
        <scheme val="minor"/>
      </rPr>
      <t>2023</t>
    </r>
    <r>
      <rPr>
        <sz val="10"/>
        <color theme="1"/>
        <rFont val="Calibri"/>
        <family val="2"/>
        <scheme val="minor"/>
      </rPr>
      <t xml:space="preserve"> documento de evaluación del estado de madurez del gobierno de datos y la conceptualización de la estrategia de gobierno de datos.
Para </t>
    </r>
    <r>
      <rPr>
        <b/>
        <sz val="10"/>
        <color theme="1"/>
        <rFont val="Calibri"/>
        <family val="2"/>
        <scheme val="minor"/>
      </rPr>
      <t>2024</t>
    </r>
    <r>
      <rPr>
        <sz val="10"/>
        <color theme="1"/>
        <rFont val="Calibri"/>
        <family val="2"/>
        <scheme val="minor"/>
      </rPr>
      <t xml:space="preserve"> el hito será la fase 1 del desarrollo táctico y operativo que contenga roles y responsabilidades, politicas y estándares de datos y la definicion e implementacion de la estructura inicial de lo que seria la oficina de datos
Para </t>
    </r>
    <r>
      <rPr>
        <b/>
        <sz val="10"/>
        <color theme="1"/>
        <rFont val="Calibri"/>
        <family val="2"/>
        <scheme val="minor"/>
      </rPr>
      <t>2025</t>
    </r>
    <r>
      <rPr>
        <sz val="10"/>
        <color theme="1"/>
        <rFont val="Calibri"/>
        <family val="2"/>
        <scheme val="minor"/>
      </rPr>
      <t xml:space="preserve"> el hito contempla la terminacion del  plan táctico y operativo del modelo de gobierno de datos que incluye la gestion de datos, la implementacion de herramientas de analitica de datos y la consolidacion de la oficina de datos
Para </t>
    </r>
    <r>
      <rPr>
        <b/>
        <sz val="10"/>
        <color theme="1"/>
        <rFont val="Calibri"/>
        <family val="2"/>
        <scheme val="minor"/>
      </rPr>
      <t>2026</t>
    </r>
    <r>
      <rPr>
        <sz val="10"/>
        <color theme="1"/>
        <rFont val="Calibri"/>
        <family val="2"/>
        <scheme val="minor"/>
      </rPr>
      <t xml:space="preserve"> el hito será contar con un modelo maduro de gobierno de datos a la luz de las buenas prácticas, liderado por el Comite de Gobierno de Datos</t>
    </r>
  </si>
  <si>
    <t xml:space="preserve">Interinstitucional </t>
  </si>
  <si>
    <t>Disponer de un personal dedicado a la contratación pública con capacidad de aportar en todo momento, de manera eficaz y eficiente, la debida rentabilidad en este ámbito. </t>
  </si>
  <si>
    <t xml:space="preserve">Servicio de capacitación y  formación </t>
  </si>
  <si>
    <t xml:space="preserve">Número de personas capacitadas </t>
  </si>
  <si>
    <r>
      <rPr>
        <b/>
        <sz val="10"/>
        <rFont val="Century Gothic"/>
        <family val="2"/>
      </rPr>
      <t>Descripción del producto:</t>
    </r>
    <r>
      <rPr>
        <sz val="10"/>
        <rFont val="Century Gothic"/>
        <family val="2"/>
      </rPr>
      <t xml:space="preserve"> 
Sesiones desarrolladas  en el marco de la estrategia denominada "Ruta de la Democratización de la Compra Pública", la cuál se busca generar jornadas tanto de capacitación como de formación en diferentes temáticas del sistema de compra pública, bajo las modalidades (virtual y presencial) y dirigidas a los  tres públicos objetivos de la estrategia: proveedores (énfasis a los actores de la economía popular), funcionarios públicos (Entidades) y ciudadanía en general (Ciudadanía, Veedurías; Estudiantes etc...).
</t>
    </r>
    <r>
      <rPr>
        <b/>
        <sz val="10"/>
        <rFont val="Century Gothic"/>
        <family val="2"/>
      </rPr>
      <t xml:space="preserve">
Descripción del modo de medición del indicador:</t>
    </r>
    <r>
      <rPr>
        <sz val="10"/>
        <rFont val="Century Gothic"/>
        <family val="2"/>
      </rPr>
      <t xml:space="preserve"> Sumatoria de las personas capacitadas en cada una de las sesiones de capacitación y formación desarrolladas en el marco de la estrategia de capacitaciones "Ruta de la Democratización de la Compra Pública".</t>
    </r>
  </si>
  <si>
    <t>Actores diferenciales para el cambio</t>
  </si>
  <si>
    <t>Servicio de capacitación y formación</t>
  </si>
  <si>
    <t>Número  de personas capacitadas de la económica popular y comunitaria</t>
  </si>
  <si>
    <r>
      <rPr>
        <b/>
        <sz val="10"/>
        <rFont val="Century Gothic"/>
        <family val="2"/>
      </rPr>
      <t>Descripción del producto:</t>
    </r>
    <r>
      <rPr>
        <sz val="10"/>
        <rFont val="Century Gothic"/>
        <family val="2"/>
      </rPr>
      <t xml:space="preserve"> Este es un producto secundario que surge de la meta inicialmente propuesta, denomina sesiones de capacitación  y/o formación  de la estrategia "Ruta de la Democratización de la Compra Pública" ,  en las diferentes  temáticas del sistema de compra pública con el enfoque a proveedores, bajo las modalidades (virtual y presencial) y están dirigidas  a la  de la económica popular, atendiendo a la necesidades  del Plan Nacional de Desarrollo de reconocer e impulsar la  a nuevos actores a hacer parte del sistema de compra pública . 
</t>
    </r>
    <r>
      <rPr>
        <b/>
        <sz val="10"/>
        <rFont val="Century Gothic"/>
        <family val="2"/>
      </rPr>
      <t xml:space="preserve">Descripción del modo de medición del indicador: </t>
    </r>
    <r>
      <rPr>
        <sz val="10"/>
        <rFont val="Century Gothic"/>
        <family val="2"/>
      </rPr>
      <t>Sumatoria de las personas identificadas como actores de la economía popular capacitadas  en cada una de las sesiones de capacitación y/o formación desarrolladas en el marco de la estrategia de capacitaciones "Ruta de la Democratización de la Compra Pública"</t>
    </r>
    <r>
      <rPr>
        <b/>
        <sz val="10"/>
        <rFont val="Century Gothic"/>
        <family val="2"/>
      </rPr>
      <t>.</t>
    </r>
  </si>
  <si>
    <t xml:space="preserve">Despliegue territorial de la estrategia de capacitaciones </t>
  </si>
  <si>
    <t xml:space="preserve">Número  de  Departamentos en que se han desarrollado eventos de  capacitación o formación  de manera presencial. </t>
  </si>
  <si>
    <r>
      <rPr>
        <b/>
        <sz val="10"/>
        <rFont val="Century Gothic"/>
        <family val="2"/>
      </rPr>
      <t>Descripción del producto:</t>
    </r>
    <r>
      <rPr>
        <sz val="10"/>
        <rFont val="Century Gothic"/>
        <family val="2"/>
      </rPr>
      <t xml:space="preserve"> Este producto representa la presencia territorial que la estrategia de la " Ruta de la Democratización de la Compra Pública" busca desarrollar con la finalidad de aportar a una verdadera democratización de la compra pública, al llegar a los actores de la economía popular de los diferentes territorios del país que han estado alejado y excluidos del sistema de compras públicas. De igual forma, generar espacios de aprendizaje presencial para los funcionarios públicos y ciudadanía en general. 
</t>
    </r>
    <r>
      <rPr>
        <b/>
        <sz val="10"/>
        <rFont val="Century Gothic"/>
        <family val="2"/>
      </rPr>
      <t xml:space="preserve">
Descripción del modo de medición del indicador: </t>
    </r>
    <r>
      <rPr>
        <sz val="10"/>
        <rFont val="Century Gothic"/>
        <family val="2"/>
      </rPr>
      <t xml:space="preserve">Sumatoria de los  departamentos en los que se realizará eventos de capacitación y/o formalización por medio de la estrategia de la          "Ruta de la Democratización de la Compra pública".  </t>
    </r>
  </si>
  <si>
    <t>Optimizar el modelo de operación de la Agencia con el propósito de promover sinergias al interior y con otras instituciones, que faciliten los procesos de toma de decisiones y el logro de resultados efectivos.</t>
  </si>
  <si>
    <t xml:space="preserve">Fortalecimiento organizacional y simplificación de procesos </t>
  </si>
  <si>
    <t>Propuesta de Rediseño institucional presentada ante el Comité de Rediseño</t>
  </si>
  <si>
    <t>Propuesta de rediseño presentada</t>
  </si>
  <si>
    <t>Propuesta de rediseño de 2019</t>
  </si>
  <si>
    <t xml:space="preserve">Porcentaje </t>
  </si>
  <si>
    <t xml:space="preserve">Descripción del producto: La ANCP-CCE, a fin de cumplir con el mandato que le ha sido asignado legalmente en razón a su misionalidad y competencias, debe restructurar sus procesos; de la mano con un rediseño organizacional, en el marco del cual se modifique su estructura administrativa y, por ende, su planta de personal. Esta necesidad se encuentra alineada con otra de las bases del PND, como lo es la formalización del empleo en todas las entidades de la administración pública.
</t>
  </si>
  <si>
    <t xml:space="preserve">1. 2023: 20%  al recibo del documento de diagnóstico que debe contener la siguiente información: a) Caracterización institucional, b) Marco legal que suscita el fortalecimiento institucional, c) Análisis de factores externos, d) Análisis de factores internos, e) Análisis de la prestación de los servicios, f) Análisis presupuestal costo planta-contratos.
2. 2024: La fase de ARQUITECTURA INSTITUCIONAL contempla la elaboración de los siguientes 6 documentos a) Diseño Modelo de Operación por Procesos MOP, b) Diseño Estructura Administrativa alineada al MOP, c) Diseño Planta de Empleos – (Anexo Cargas Trabajo – Anexo Matriz costos), d) Diseño Funciones y perfiles – (Anexo Fichas del Manual de Funciones y Competencias Laborales – MEFCL, e) Elaboración de los proyectos de actos administrativos (Estructura Administrativa, Planta de Personal, y MEFCL) y f) Elaboración memorias justificativas, a cada uno de los cuales se les asigna un peso del 12% excepto a los actos administrativos del literal e, que tendrán un peso del 20%.
Se programa que a marzo 31 de 2024 se cuente con dos de los seis documentos elaorados, para un avance estimado del 24%. A junio del 2024 se deben tener elaborados los restantes 4 documentos, para un avance del 56%, alcanzando el 80% proyectado del Plan Estratégico para esa vigencia. </t>
  </si>
  <si>
    <t>Sistema Integrado de Gestión</t>
  </si>
  <si>
    <t xml:space="preserve">Porcentaje del Sistema Integrado de gestión diseñado e implementado </t>
  </si>
  <si>
    <t xml:space="preserve">No aplica </t>
  </si>
  <si>
    <t>Para el desarrollo del Sistema Integrado de Gestión, se debe contar con un equipo interdisciplinario enfocado al desarrollo del sistema.</t>
  </si>
  <si>
    <r>
      <rPr>
        <b/>
        <sz val="10"/>
        <rFont val="Century Gothic"/>
        <family val="2"/>
      </rPr>
      <t xml:space="preserve">Hito 1 (2024): </t>
    </r>
    <r>
      <rPr>
        <sz val="10"/>
        <rFont val="Century Gothic"/>
        <family val="2"/>
      </rPr>
      <t xml:space="preserve">(01) un Plan  de implementación del modelo en la Agencia 
                      (01) Documento de diagnóstico de operación de la entidad 
                      (01) Herramientas de construcción y seguimiento
</t>
    </r>
    <r>
      <rPr>
        <b/>
        <sz val="10"/>
        <rFont val="Century Gothic"/>
        <family val="2"/>
      </rPr>
      <t xml:space="preserve">Hito 2 (2025):  </t>
    </r>
    <r>
      <rPr>
        <sz val="10"/>
        <rFont val="Century Gothic"/>
        <family val="2"/>
      </rPr>
      <t>(01)</t>
    </r>
    <r>
      <rPr>
        <b/>
        <sz val="10"/>
        <rFont val="Century Gothic"/>
        <family val="2"/>
      </rPr>
      <t xml:space="preserve"> </t>
    </r>
    <r>
      <rPr>
        <sz val="10"/>
        <rFont val="Century Gothic"/>
        <family val="2"/>
      </rPr>
      <t xml:space="preserve">Estrategia de comunicación para la divulgación
                      (01) Manual de del Sistema Integrado de Gestión 
</t>
    </r>
    <r>
      <rPr>
        <b/>
        <sz val="10"/>
        <rFont val="Century Gothic"/>
        <family val="2"/>
      </rPr>
      <t xml:space="preserve">Hito 3 (2026):  </t>
    </r>
    <r>
      <rPr>
        <sz val="10"/>
        <rFont val="Century Gothic"/>
        <family val="2"/>
      </rPr>
      <t>(01)</t>
    </r>
    <r>
      <rPr>
        <b/>
        <sz val="10"/>
        <rFont val="Century Gothic"/>
        <family val="2"/>
      </rPr>
      <t xml:space="preserve"> </t>
    </r>
    <r>
      <rPr>
        <sz val="10"/>
        <rFont val="Century Gothic"/>
        <family val="2"/>
      </rPr>
      <t>Informe de seguimiento e implementación del modelo de operación</t>
    </r>
  </si>
  <si>
    <t>Insumos estratégicos de análisis o evaluación de los instrumentos que diseñe la ANCP-CCE en el marco del cumplimiento de sus objetivos estratégicos</t>
  </si>
  <si>
    <t xml:space="preserve">Número de insumos estratégicos desarrollados de análisis o evaluación de los instrumentos que diseñe la ANCP-CCE </t>
  </si>
  <si>
    <t xml:space="preserve">La Subdirección de Estudios de Mercado y Abastecimiento Estratégico genera insumos estratégicos para que las dependencias y áreas de la Entidad tomen decisiones de política pública basadas en evidencia y multipliquen el impacto de sus actividades misionales en el sistema de compra pública. En el marco de los instrumentos que sean diseñados por las áreas misionales de la Entidad para atender los objetivos misionales estratégicos del PEI, la Subdirección de EMAE desarrollará insumos estratégicos en forma de análisis o evaluaciones de dichos instrumentos. El Modo de medición se realizará por medio del número de documentos de análisis o evaluación de los instrumentos diseñados por la ANCP-CCE en el marco del cumplimiento de sus objetivos estratégicos para cada vigencia. </t>
  </si>
  <si>
    <r>
      <rPr>
        <b/>
        <sz val="10"/>
        <rFont val="Century Gothic"/>
        <family val="2"/>
      </rPr>
      <t xml:space="preserve">Hito 1 (2024): </t>
    </r>
    <r>
      <rPr>
        <sz val="10"/>
        <rFont val="Century Gothic"/>
        <family val="2"/>
      </rPr>
      <t xml:space="preserve">Dos (2) documentos de análisis o evaluación de instrumentos desarrollados por las áreas misionales de la Agencia. 
</t>
    </r>
    <r>
      <rPr>
        <b/>
        <sz val="10"/>
        <rFont val="Century Gothic"/>
        <family val="2"/>
      </rPr>
      <t>Hito 2 (2025):</t>
    </r>
    <r>
      <rPr>
        <sz val="10"/>
        <rFont val="Century Gothic"/>
        <family val="2"/>
      </rPr>
      <t xml:space="preserve"> Dos (2) documentos de análisis o evaluación de instrumentos desarrollados por las áreas misionales de la Agencia. 
</t>
    </r>
    <r>
      <rPr>
        <b/>
        <sz val="10"/>
        <rFont val="Century Gothic"/>
        <family val="2"/>
      </rPr>
      <t xml:space="preserve">Hito 3 (2026): </t>
    </r>
    <r>
      <rPr>
        <sz val="10"/>
        <rFont val="Century Gothic"/>
        <family val="2"/>
      </rPr>
      <t xml:space="preserve">Dos (2) documentos de análisis o evaluación de instrumentos desarrollados por las áreas misionales de la Agencia. </t>
    </r>
  </si>
  <si>
    <t>% cumplimiento</t>
  </si>
  <si>
    <t>Meta Total</t>
  </si>
  <si>
    <t>Entregable Q3</t>
  </si>
  <si>
    <t xml:space="preserve">
(3) Monitoreos mensuales al avance de ejecución del Plan Anual de Auditoría 2024.</t>
  </si>
  <si>
    <t>(03) Resoluciónes de vigencia al Documento Tipo</t>
  </si>
  <si>
    <t>(01) Informe trimestral con el seguimiento de las consultas formuladas por los actores del Sistema de Compra Pública sobre la aplicación de normas de carácter general</t>
  </si>
  <si>
    <t>(01) Informes de gestión de sentencias indizadas por trimestre
(01) Matrices de gestión de sentencias indizadas por trimestre</t>
  </si>
  <si>
    <t>(01) Informes de gestión de conceptos indizadas por trimestre
(01) Matrices de gestión de conceptos indizadas por trimestre</t>
  </si>
  <si>
    <t xml:space="preserve">(01) Lista de asistencia  y grabaciones de las sesiones que evidencien el desarrollo de las capacitaciones en contratación estatal </t>
  </si>
  <si>
    <t xml:space="preserve">(03) Boletines de los conceptos más relevantes en contratación por trimestre. </t>
  </si>
  <si>
    <t xml:space="preserve">(01) Manuales. guías o circulares elaborados y/o actualizados </t>
  </si>
  <si>
    <t xml:space="preserve">(03) Documentos resultado del proceso de estructuración </t>
  </si>
  <si>
    <t>(03) Reportes cualitativos mensuales de actores de la economía popular habilitados en los mecanismos de agregación de demanda</t>
  </si>
  <si>
    <t>(01) Informe trimestrales del cumplimeinto de las PQRSD que se gestiona en la ANCP-CCE</t>
  </si>
  <si>
    <t>(01) Informe del Plan SST </t>
  </si>
  <si>
    <t>(03) Documento que contenga la estrategia para el desarrollo del proyecto.
(04) Informes de avance de documento final</t>
  </si>
  <si>
    <t>(01) Informes de avance trimestres</t>
  </si>
  <si>
    <t>(01) Informes de avances trimestrales</t>
  </si>
  <si>
    <t>(01) Informes de avance trimestrales</t>
  </si>
  <si>
    <t xml:space="preserve"> (01) Informes de avance trimestrales</t>
  </si>
  <si>
    <t xml:space="preserve">(01) Conjuntos de guías, manuales o infografías actualizadas de acuerdo con las actualizaciones que impacten las funcionalidades con las que interactúan los usuarios dentro del SECOP II.
</t>
  </si>
  <si>
    <t>(04)Actas de las mesas de trabajo realizadas.
(01) Capacitaciones a los usuarios de la herramienta Poxta en las funcionalidades identificadas en las mesas de trabajo.</t>
  </si>
  <si>
    <t>SUBDIRECCIÓN GESTION CONTRACTUAL</t>
  </si>
  <si>
    <t>SUBDIRECCIÓN NEGOCIOS</t>
  </si>
  <si>
    <t>SUBDIRECCIÓN EMAE</t>
  </si>
  <si>
    <t>SUBDIRECCIÓN IDT</t>
  </si>
  <si>
    <t>https://colombiacompra.pensemos.com/suiteve/pln/searchers?soa=6&amp;mdl=pln&amp;_sveVrs=1003020240927&amp;&amp;link=1&amp;mis=pln-D-1024</t>
  </si>
  <si>
    <t xml:space="preserve">Para el cumplimieto de la actividadel grupo de planeación políticas públicas y asuntos internacionales presenta el plande mejoramiento y mantenimiento de MIPG actualizado </t>
  </si>
  <si>
    <t>Para el cumplimiento de esta actividad el grupo de articulación y socialización del sistema de compras y contratación pública presento 1 docuemento "Ruta de la Democratización de las Compras Públicas"</t>
  </si>
  <si>
    <t xml:space="preserve">Para el cumplimiento de la actividad la subdirección de gestión contractual aporto 2 documentos que evidencian la participación en la elaboración de proyectos normativos </t>
  </si>
  <si>
    <t>Para el cumplimiento de la actividad el área reporto el plan de trabajo Gestión ambiental y el plan de acción de manejo ambiental 2024</t>
  </si>
  <si>
    <t xml:space="preserve">Para el cumplimiento de la actividad el area reporto 5 actas de mesas de trabajo con el proveedor de poxta  </t>
  </si>
  <si>
    <t xml:space="preserve">Pära el cumplimiento de la actividada el grupo interno de trabajo de TH aporto el plan de trabajo de gestión de seguridad y salud en el trabajo </t>
  </si>
  <si>
    <t>Para el cumplimiento de la ctividad la subdirección aporto 3 documentos tipo de sector transporte mediante reoluciones.</t>
  </si>
  <si>
    <t>Durante los dos primeros trimestres de 2024, se avanzó en el desarrollo del Reto GovTech de Compra Pública Innovadora con Innpulsa, proyectando y revisando los términos de referencia de la convocatoria que se haría para seleccionar los 3 mejores solucionadores que pudieran cumplir con las etapas siguientes del reto. Este trabajo permitió cumplir con los entregables de los trimestres 1 y 2. Sin embargo, a partir de los resultados del estudio de mercado realizado como parte del desarrollo del reto, fue posible determinar con certeza el interés, viabilidad y alcance de la participación de la totalidad de sectores beneficiarios de los programas y proyectos de la Agencia Nacional de Contratación Pública Colombia Compra Eficiente –ANCP-CCE e Innpulsa, sin que tuviera el impacto en los sectores previamente identificados en los términos iniciales del convenio, y especialmente, las Instituciones de Educación Superior. Esta situación impedía la consecución de las finalidades de cada entidad, y la satisfacción de la necesidad planteada en el convenio y los estudios previos proyectados, motivo por el cual las partes decidieron terminar de manera anticipada el convenio, de común acuerdo. Siendo así, el 22 de agosto de 2024 se realizó la segunda sesión del comité decisorio del convenio en la que se acordó como conclusiones de la reunión lo siguiente: "Una vez analizadas las razones antes indicadas y la situación actual del convenio, las partes, de común acuerdo, coinciden que la conveniencia de dar por terminado de manera anticipada el convenio, destacando que no se generan perjuicios para ninguna de las partes, en desarrollo del convenio No. 381- 2023 PARA LA ancp-cce / No. 056-2023 para Fiduciaria Colombiana de Comercio Exterior S.A. Fiducoldex como vocera y administradora del Patrimonio Autónomo Innpulsa Colombia". Debido a la terminación anticipada del convenio, que aún se encuentra siendo tramitada entre las partes, no es posible generar la documentación comprometida para los trimestres 3 y 4, y debe definirse una nueva actividad como parte del Plan de Acción Institucional. La actividad por la cual se solicita modificar está relacionada con el alcance del reto Gov Tech y busca avanzar en el cumplimiento del objetivo de diseñar, desarrollar e implementar una nueva herramienta de compras públicas.</t>
  </si>
  <si>
    <t>IDT03</t>
  </si>
  <si>
    <t>El grupo de planeación procede a realizar la modificación de acuerdo con la aprobación realizada en el comité Directivo del 9 de octubre</t>
  </si>
  <si>
    <t>https://cceficiente.sharepoint.com/:f:/s/ProcesosMIPG/EnfbetCZuLxHrf5ojmbX82oBXg6XnuYEtnvJWpAmHNLE8g?e=MNGQcm</t>
  </si>
  <si>
    <t>Estructuración del
proyecto de
nueva plataforma</t>
  </si>
  <si>
    <t>(1) Documento con requerimientos técnicos y
funciones para el proyecto de nueva plataforma</t>
  </si>
  <si>
    <t>AVANCE PROGRAMADADO DE IMPACTO DEL PAI Q3</t>
  </si>
  <si>
    <r>
      <rPr>
        <b/>
        <sz val="10"/>
        <color theme="1"/>
        <rFont val="Verdana"/>
        <family val="2"/>
      </rPr>
      <t>HOJA 1. PAI.</t>
    </r>
    <r>
      <rPr>
        <sz val="10"/>
        <color theme="1"/>
        <rFont val="Verdana"/>
        <family val="2"/>
      </rPr>
      <t xml:space="preserve"> Presentación, introducción Plan de Acción Institucional 2024 y distribución de acciones por área .
</t>
    </r>
    <r>
      <rPr>
        <b/>
        <sz val="10"/>
        <color theme="1"/>
        <rFont val="Verdana"/>
        <family val="2"/>
      </rPr>
      <t>HOJA 2. PAI 2024.</t>
    </r>
    <r>
      <rPr>
        <sz val="10"/>
        <color theme="1"/>
        <rFont val="Verdana"/>
        <family val="2"/>
      </rPr>
      <t xml:space="preserve"> Acciones programadas para la ejecución del plan de acción institucional de la vigencia 2024.
</t>
    </r>
    <r>
      <rPr>
        <b/>
        <sz val="10"/>
        <color theme="1"/>
        <rFont val="Verdana"/>
        <family val="2"/>
      </rPr>
      <t>HOJA 3.  Objetivos Estratégicos.</t>
    </r>
    <r>
      <rPr>
        <sz val="10"/>
        <color theme="1"/>
        <rFont val="Verdana"/>
        <family val="2"/>
      </rPr>
      <t xml:space="preserve"> Consolida los objetivos planteados en Plan Estratégico Institucional 2023 - 2026.
</t>
    </r>
    <r>
      <rPr>
        <b/>
        <sz val="10"/>
        <color theme="1"/>
        <rFont val="Verdana"/>
        <family val="2"/>
      </rPr>
      <t>HOJA 4. Control de Ajustes PAI.</t>
    </r>
    <r>
      <rPr>
        <sz val="10"/>
        <color theme="1"/>
        <rFont val="Verdana"/>
        <family val="2"/>
      </rPr>
      <t xml:space="preserve"> Configura el formato para el registro y trazabilidad de la solicitud de ajustes al contenido de este documento.
</t>
    </r>
    <r>
      <rPr>
        <b/>
        <sz val="10"/>
        <color theme="1"/>
        <rFont val="Verdana"/>
        <family val="2"/>
      </rPr>
      <t>HOJA 5. Control de Formato.</t>
    </r>
    <r>
      <rPr>
        <sz val="10"/>
        <color theme="1"/>
        <rFont val="Verdana"/>
        <family val="2"/>
      </rPr>
      <t xml:space="preserve"> Configura la trazabilidad de ajustes del formato PAI CCE-DES-FM-15
</t>
    </r>
  </si>
  <si>
    <r>
      <rPr>
        <sz val="22"/>
        <color rgb="FFE7E6E6"/>
        <rFont val="Verdana"/>
        <family val="2"/>
      </rPr>
      <t>HOJA</t>
    </r>
    <r>
      <rPr>
        <sz val="12"/>
        <color rgb="FFE7E6E6"/>
        <rFont val="Verdana"/>
        <family val="2"/>
      </rPr>
      <t xml:space="preserve">
</t>
    </r>
    <r>
      <rPr>
        <sz val="72"/>
        <color rgb="FFE7E6E6"/>
        <rFont val="Verdana"/>
        <family val="2"/>
      </rPr>
      <t>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</si>
</sst>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
  </numFmts>
  <fonts count="87"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48"/>
      <color rgb="FFE7E6E6"/>
      <name val="Century Gothic"/>
      <family val="1"/>
    </font>
    <font>
      <sz val="9"/>
      <color theme="1"/>
      <name val="Century Gothic"/>
      <family val="1"/>
    </font>
    <font>
      <sz val="11"/>
      <name val="Calibri"/>
      <family val="2"/>
    </font>
    <font>
      <sz val="11"/>
      <color theme="1"/>
      <name val="Arial"/>
      <family val="2"/>
    </font>
    <font>
      <b/>
      <sz val="11"/>
      <color theme="1"/>
      <name val="Arial"/>
      <family val="2"/>
    </font>
    <font>
      <sz val="36"/>
      <color rgb="FFE7E6E6"/>
      <name val="Geomanist Bold"/>
      <family val="3"/>
    </font>
    <font>
      <sz val="48"/>
      <color rgb="FFE7E6E6"/>
      <name val="Geomanist Bold"/>
      <family val="3"/>
    </font>
    <font>
      <sz val="10"/>
      <name val="Century Gothic"/>
      <family val="2"/>
    </font>
    <font>
      <sz val="10"/>
      <color theme="1"/>
      <name val="Century Gothic"/>
      <family val="2"/>
    </font>
    <font>
      <b/>
      <sz val="10"/>
      <color theme="1"/>
      <name val="Century Gothic"/>
      <family val="2"/>
    </font>
    <font>
      <b/>
      <sz val="10"/>
      <color theme="0"/>
      <name val="Century Gothic"/>
      <family val="2"/>
    </font>
    <font>
      <b/>
      <sz val="8"/>
      <color theme="0"/>
      <name val="Century Gothic"/>
      <family val="2"/>
    </font>
    <font>
      <b/>
      <sz val="10"/>
      <name val="Century Gothic"/>
      <family val="2"/>
    </font>
    <font>
      <b/>
      <sz val="10"/>
      <color rgb="FFFF0000"/>
      <name val="Century Gothic"/>
      <family val="2"/>
    </font>
    <font>
      <sz val="11"/>
      <color theme="1"/>
      <name val="Century Gothic"/>
      <family val="2"/>
    </font>
    <font>
      <sz val="10"/>
      <color rgb="FF000000"/>
      <name val="Century Gothic"/>
      <family val="2"/>
    </font>
    <font>
      <b/>
      <sz val="10"/>
      <color rgb="FF000000"/>
      <name val="Century Gothic"/>
      <family val="2"/>
    </font>
    <font>
      <sz val="10"/>
      <color theme="1"/>
      <name val="Calibri"/>
      <family val="2"/>
      <scheme val="minor"/>
    </font>
    <font>
      <b/>
      <sz val="10"/>
      <color theme="1"/>
      <name val="Calibri"/>
      <family val="2"/>
      <scheme val="minor"/>
    </font>
    <font>
      <sz val="10"/>
      <color rgb="FFFF0000"/>
      <name val="Century Gothic"/>
      <family val="2"/>
    </font>
    <font>
      <sz val="8"/>
      <color theme="1"/>
      <name val="Century Gothic"/>
      <family val="2"/>
    </font>
    <font>
      <b/>
      <sz val="9"/>
      <color indexed="81"/>
      <name val="Tahoma"/>
      <family val="2"/>
    </font>
    <font>
      <sz val="9"/>
      <color indexed="81"/>
      <name val="Tahoma"/>
      <family val="2"/>
    </font>
    <font>
      <sz val="12"/>
      <color theme="1"/>
      <name val="Calibri"/>
      <family val="2"/>
      <scheme val="minor"/>
    </font>
    <font>
      <sz val="11"/>
      <color theme="1"/>
      <name val="Calibri"/>
      <family val="2"/>
      <scheme val="minor"/>
    </font>
    <font>
      <sz val="10"/>
      <color rgb="FFE7E6E6"/>
      <name val="Century Gothic"/>
      <family val="2"/>
    </font>
    <font>
      <sz val="8"/>
      <name val="Calibri"/>
      <family val="2"/>
      <scheme val="minor"/>
    </font>
    <font>
      <u/>
      <sz val="11"/>
      <color theme="10"/>
      <name val="Calibri"/>
      <family val="2"/>
      <scheme val="minor"/>
    </font>
    <font>
      <b/>
      <sz val="9"/>
      <color theme="1"/>
      <name val="Century Gothic"/>
      <family val="2"/>
    </font>
    <font>
      <sz val="9"/>
      <color theme="1"/>
      <name val="Century Gothic"/>
      <family val="2"/>
    </font>
    <font>
      <b/>
      <sz val="11"/>
      <color theme="1"/>
      <name val="Century Gothic"/>
      <family val="2"/>
    </font>
    <font>
      <sz val="72"/>
      <color rgb="FFE7E6E6"/>
      <name val="Century Gothic"/>
      <family val="2"/>
    </font>
    <font>
      <b/>
      <sz val="10"/>
      <name val="Verdana"/>
      <family val="2"/>
    </font>
    <font>
      <sz val="10"/>
      <name val="Verdana"/>
      <family val="2"/>
    </font>
    <font>
      <b/>
      <sz val="10"/>
      <color theme="1"/>
      <name val="Verdana"/>
      <family val="2"/>
    </font>
    <font>
      <sz val="10"/>
      <color theme="1"/>
      <name val="Verdana"/>
      <family val="2"/>
    </font>
    <font>
      <sz val="11"/>
      <color theme="1"/>
      <name val="Verdana"/>
      <family val="2"/>
    </font>
    <font>
      <b/>
      <sz val="10"/>
      <color theme="0"/>
      <name val="Verdana"/>
      <family val="2"/>
    </font>
    <font>
      <b/>
      <sz val="11"/>
      <name val="Verdana"/>
      <family val="2"/>
    </font>
    <font>
      <b/>
      <sz val="12"/>
      <name val="Verdana"/>
      <family val="2"/>
    </font>
    <font>
      <sz val="12"/>
      <color theme="1"/>
      <name val="Verdana"/>
      <family val="2"/>
    </font>
    <font>
      <sz val="9"/>
      <color theme="1"/>
      <name val="Verdana"/>
      <family val="2"/>
    </font>
    <font>
      <b/>
      <sz val="9"/>
      <color theme="1"/>
      <name val="Verdana"/>
      <family val="2"/>
    </font>
    <font>
      <sz val="11"/>
      <name val="Verdana"/>
      <family val="2"/>
    </font>
    <font>
      <sz val="10"/>
      <color rgb="FFC00000"/>
      <name val="Verdana"/>
      <family val="2"/>
    </font>
    <font>
      <b/>
      <sz val="11"/>
      <color rgb="FF1F3864"/>
      <name val="Verdana"/>
      <family val="2"/>
    </font>
    <font>
      <b/>
      <sz val="14"/>
      <color theme="1"/>
      <name val="Verdana"/>
      <family val="2"/>
    </font>
    <font>
      <u/>
      <sz val="14"/>
      <color theme="10"/>
      <name val="Verdana"/>
      <family val="2"/>
    </font>
    <font>
      <sz val="10"/>
      <color rgb="FF000000"/>
      <name val="Verdana"/>
      <family val="2"/>
    </font>
    <font>
      <u/>
      <sz val="11"/>
      <color theme="10"/>
      <name val="Verdana"/>
      <family val="2"/>
    </font>
    <font>
      <b/>
      <sz val="12"/>
      <color rgb="FF1F3864"/>
      <name val="Verdana"/>
      <family val="2"/>
    </font>
    <font>
      <b/>
      <sz val="12"/>
      <color theme="0"/>
      <name val="Verdana"/>
      <family val="2"/>
    </font>
    <font>
      <b/>
      <sz val="12"/>
      <color theme="1"/>
      <name val="Verdana"/>
      <family val="2"/>
    </font>
    <font>
      <sz val="11"/>
      <color rgb="FF000000"/>
      <name val="Verdana"/>
      <family val="2"/>
    </font>
    <font>
      <sz val="10"/>
      <color theme="0"/>
      <name val="Verdana"/>
      <family val="2"/>
    </font>
    <font>
      <sz val="12"/>
      <color rgb="FF000000"/>
      <name val="Verdana"/>
      <family val="2"/>
    </font>
    <font>
      <b/>
      <sz val="8"/>
      <name val="Verdana"/>
      <family val="2"/>
    </font>
    <font>
      <sz val="11"/>
      <color theme="1"/>
      <name val="Calibri"/>
      <family val="2"/>
      <scheme val="minor"/>
    </font>
    <font>
      <b/>
      <sz val="11"/>
      <color theme="1"/>
      <name val="Verdana"/>
      <family val="2"/>
    </font>
    <font>
      <b/>
      <sz val="11"/>
      <color theme="0"/>
      <name val="Verdana"/>
      <family val="2"/>
    </font>
    <font>
      <sz val="10"/>
      <color rgb="FF002060"/>
      <name val="Verdana"/>
      <family val="2"/>
    </font>
    <font>
      <sz val="9"/>
      <color rgb="FF002060"/>
      <name val="Verdana"/>
      <family val="2"/>
    </font>
    <font>
      <b/>
      <sz val="9"/>
      <color rgb="FF002060"/>
      <name val="Verdana"/>
      <family val="2"/>
    </font>
    <font>
      <b/>
      <sz val="9"/>
      <color rgb="FF1F3864"/>
      <name val="Verdana"/>
      <family val="2"/>
    </font>
    <font>
      <sz val="8"/>
      <color theme="1"/>
      <name val="Verdana"/>
      <family val="2"/>
    </font>
    <font>
      <sz val="10"/>
      <color rgb="FFAEABAB"/>
      <name val="Verdana"/>
      <family val="2"/>
    </font>
    <font>
      <sz val="9"/>
      <color rgb="FF7F7F7F"/>
      <name val="Verdana"/>
      <family val="2"/>
    </font>
    <font>
      <b/>
      <sz val="12"/>
      <color rgb="FF002060"/>
      <name val="Verdana"/>
      <family val="2"/>
    </font>
    <font>
      <b/>
      <sz val="10"/>
      <color rgb="FFFF0000"/>
      <name val="Verdana"/>
      <family val="2"/>
    </font>
    <font>
      <sz val="10"/>
      <color rgb="FFFF0000"/>
      <name val="Verdana"/>
      <family val="2"/>
    </font>
    <font>
      <sz val="11"/>
      <color theme="1"/>
      <name val="Calibri"/>
      <family val="2"/>
      <scheme val="minor"/>
    </font>
    <font>
      <b/>
      <sz val="9"/>
      <color rgb="FF000000"/>
      <name val="Tahoma"/>
      <family val="2"/>
    </font>
    <font>
      <sz val="9"/>
      <color rgb="FF000000"/>
      <name val="Tahoma"/>
      <family val="2"/>
    </font>
    <font>
      <sz val="8"/>
      <color rgb="FF404040"/>
      <name val="Verdana"/>
      <family val="2"/>
    </font>
    <font>
      <sz val="8"/>
      <color rgb="FF171717"/>
      <name val="Verdana"/>
      <family val="2"/>
    </font>
    <font>
      <sz val="72"/>
      <color rgb="FFE7E6E6"/>
      <name val="Verdana"/>
      <family val="2"/>
    </font>
    <font>
      <sz val="22"/>
      <color rgb="FFE7E6E6"/>
      <name val="Verdana"/>
      <family val="2"/>
    </font>
    <font>
      <sz val="12"/>
      <color rgb="FFE7E6E6"/>
      <name val="Verdana"/>
      <family val="2"/>
    </font>
    <font>
      <sz val="18"/>
      <color theme="1"/>
      <name val="Verdana"/>
      <family val="2"/>
    </font>
    <font>
      <sz val="11"/>
      <color rgb="FFC00000"/>
      <name val="Verdana"/>
      <family val="2"/>
    </font>
    <font>
      <sz val="11"/>
      <color theme="0"/>
      <name val="Verdana"/>
      <family val="2"/>
    </font>
  </fonts>
  <fills count="47">
    <fill>
      <patternFill patternType="none"/>
    </fill>
    <fill>
      <patternFill patternType="gray125"/>
    </fill>
    <fill>
      <patternFill patternType="solid">
        <fgColor theme="0"/>
        <bgColor theme="0"/>
      </patternFill>
    </fill>
    <fill>
      <patternFill patternType="solid">
        <fgColor rgb="FF33CC33"/>
        <bgColor rgb="FF33CC33"/>
      </patternFill>
    </fill>
    <fill>
      <patternFill patternType="solid">
        <fgColor rgb="FF00CC00"/>
        <bgColor rgb="FF00CC00"/>
      </patternFill>
    </fill>
    <fill>
      <patternFill patternType="solid">
        <fgColor rgb="FF66FF33"/>
        <bgColor rgb="FF66FF33"/>
      </patternFill>
    </fill>
    <fill>
      <patternFill patternType="solid">
        <fgColor rgb="FFFFFF00"/>
        <bgColor rgb="FFFFFF00"/>
      </patternFill>
    </fill>
    <fill>
      <patternFill patternType="solid">
        <fgColor rgb="FFFF6600"/>
        <bgColor rgb="FFFF6600"/>
      </patternFill>
    </fill>
    <fill>
      <patternFill patternType="solid">
        <fgColor rgb="FFFF0000"/>
        <bgColor rgb="FFFF0000"/>
      </patternFill>
    </fill>
    <fill>
      <patternFill patternType="solid">
        <fgColor rgb="FFD8D8D8"/>
        <bgColor rgb="FFD8D8D8"/>
      </patternFill>
    </fill>
    <fill>
      <patternFill patternType="solid">
        <fgColor rgb="FF7F7F7F"/>
        <bgColor rgb="FF7F7F7F"/>
      </patternFill>
    </fill>
    <fill>
      <patternFill patternType="solid">
        <fgColor rgb="FFD9E2F3"/>
        <bgColor rgb="FFD9E2F3"/>
      </patternFill>
    </fill>
    <fill>
      <patternFill patternType="solid">
        <fgColor theme="9" tint="0.79998168889431442"/>
        <bgColor indexed="64"/>
      </patternFill>
    </fill>
    <fill>
      <patternFill patternType="solid">
        <fgColor rgb="FF0070C0"/>
        <bgColor indexed="64"/>
      </patternFill>
    </fill>
    <fill>
      <patternFill patternType="solid">
        <fgColor theme="9"/>
        <bgColor indexed="64"/>
      </patternFill>
    </fill>
    <fill>
      <patternFill patternType="solid">
        <fgColor theme="5" tint="-0.249977111117893"/>
        <bgColor indexed="64"/>
      </patternFill>
    </fill>
    <fill>
      <patternFill patternType="solid">
        <fgColor theme="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bgColor rgb="FF000000"/>
      </patternFill>
    </fill>
    <fill>
      <patternFill patternType="solid">
        <fgColor rgb="FFF6E8F8"/>
        <bgColor indexed="64"/>
      </patternFill>
    </fill>
    <fill>
      <patternFill patternType="solid">
        <fgColor theme="3" tint="0.79998168889431442"/>
        <bgColor indexed="64"/>
      </patternFill>
    </fill>
    <fill>
      <patternFill patternType="solid">
        <fgColor theme="0"/>
        <bgColor rgb="FF46589C"/>
      </patternFill>
    </fill>
    <fill>
      <patternFill patternType="solid">
        <fgColor rgb="FFFFFFFF"/>
        <bgColor rgb="FF000000"/>
      </patternFill>
    </fill>
    <fill>
      <patternFill patternType="solid">
        <fgColor rgb="FFFFFFFF"/>
        <bgColor indexed="64"/>
      </patternFill>
    </fill>
    <fill>
      <patternFill patternType="solid">
        <fgColor rgb="FFFFFFFF"/>
        <bgColor rgb="FF46589C"/>
      </patternFill>
    </fill>
    <fill>
      <patternFill patternType="solid">
        <fgColor rgb="FFFFFFFF"/>
        <bgColor rgb="FFFFFFFF"/>
      </patternFill>
    </fill>
    <fill>
      <patternFill patternType="solid">
        <fgColor rgb="FFFFFF00"/>
        <bgColor indexed="64"/>
      </patternFill>
    </fill>
    <fill>
      <patternFill patternType="solid">
        <fgColor theme="2" tint="-0.249977111117893"/>
        <bgColor rgb="FF46589C"/>
      </patternFill>
    </fill>
    <fill>
      <patternFill patternType="solid">
        <fgColor theme="2" tint="-0.249977111117893"/>
        <bgColor indexed="64"/>
      </patternFill>
    </fill>
    <fill>
      <patternFill patternType="solid">
        <fgColor theme="2" tint="-0.34998626667073579"/>
        <bgColor rgb="FF46589C"/>
      </patternFill>
    </fill>
    <fill>
      <patternFill patternType="solid">
        <fgColor theme="2" tint="-0.34998626667073579"/>
        <bgColor indexed="64"/>
      </patternFill>
    </fill>
    <fill>
      <patternFill patternType="solid">
        <fgColor theme="2" tint="-0.14999847407452621"/>
        <bgColor rgb="FF46589C"/>
      </patternFill>
    </fill>
    <fill>
      <patternFill patternType="solid">
        <fgColor theme="4" tint="0.39997558519241921"/>
        <bgColor rgb="FF46589C"/>
      </patternFill>
    </fill>
    <fill>
      <patternFill patternType="solid">
        <fgColor theme="2" tint="-0.14999847407452621"/>
        <bgColor indexed="64"/>
      </patternFill>
    </fill>
    <fill>
      <patternFill patternType="solid">
        <fgColor theme="2" tint="-0.34998626667073579"/>
        <bgColor rgb="FFBFBFBF"/>
      </patternFill>
    </fill>
    <fill>
      <patternFill patternType="solid">
        <fgColor theme="2" tint="-0.34998626667073579"/>
        <bgColor rgb="FF002060"/>
      </patternFill>
    </fill>
    <fill>
      <patternFill patternType="solid">
        <fgColor rgb="FF46589C"/>
        <bgColor theme="0"/>
      </patternFill>
    </fill>
    <fill>
      <patternFill patternType="solid">
        <fgColor rgb="FFFFFF00"/>
        <bgColor theme="0"/>
      </patternFill>
    </fill>
    <fill>
      <patternFill patternType="solid">
        <fgColor rgb="FF92D050"/>
        <bgColor theme="0"/>
      </patternFill>
    </fill>
    <fill>
      <patternFill patternType="solid">
        <fgColor rgb="FF92D050"/>
        <bgColor indexed="64"/>
      </patternFill>
    </fill>
    <fill>
      <patternFill patternType="solid">
        <fgColor rgb="FF92D050"/>
        <bgColor rgb="FF46589C"/>
      </patternFill>
    </fill>
    <fill>
      <patternFill patternType="solid">
        <fgColor theme="2"/>
        <bgColor rgb="FF000000"/>
      </patternFill>
    </fill>
    <fill>
      <patternFill patternType="solid">
        <fgColor theme="2"/>
        <bgColor rgb="FFFFFFFF"/>
      </patternFill>
    </fill>
    <fill>
      <patternFill patternType="solid">
        <fgColor rgb="FFFFFF00"/>
        <bgColor rgb="FF46589C"/>
      </patternFill>
    </fill>
    <fill>
      <patternFill patternType="solid">
        <fgColor theme="2"/>
        <bgColor theme="0"/>
      </patternFill>
    </fill>
    <fill>
      <patternFill patternType="solid">
        <fgColor theme="0"/>
        <bgColor rgb="FFFFFFFF"/>
      </patternFill>
    </fill>
  </fills>
  <borders count="108">
    <border>
      <left/>
      <right/>
      <top/>
      <bottom/>
      <diagonal/>
    </border>
    <border>
      <left style="thin">
        <color rgb="FF000000"/>
      </left>
      <right style="hair">
        <color rgb="FF000000"/>
      </right>
      <top style="medium">
        <color rgb="FF000000"/>
      </top>
      <bottom style="hair">
        <color rgb="FF000000"/>
      </bottom>
      <diagonal/>
    </border>
    <border>
      <left style="hair">
        <color rgb="FF000000"/>
      </left>
      <right/>
      <top style="medium">
        <color rgb="FF000000"/>
      </top>
      <bottom style="hair">
        <color rgb="FF000000"/>
      </bottom>
      <diagonal/>
    </border>
    <border>
      <left/>
      <right/>
      <top style="medium">
        <color rgb="FF000000"/>
      </top>
      <bottom style="hair">
        <color rgb="FF000000"/>
      </bottom>
      <diagonal/>
    </border>
    <border>
      <left/>
      <right style="thin">
        <color rgb="FF000000"/>
      </right>
      <top style="medium">
        <color rgb="FF000000"/>
      </top>
      <bottom style="hair">
        <color rgb="FF000000"/>
      </bottom>
      <diagonal/>
    </border>
    <border>
      <left style="thin">
        <color rgb="FF000000"/>
      </left>
      <right style="hair">
        <color rgb="FF000000"/>
      </right>
      <top style="hair">
        <color rgb="FF000000"/>
      </top>
      <bottom style="hair">
        <color rgb="FF000000"/>
      </bottom>
      <diagonal/>
    </border>
    <border>
      <left/>
      <right style="thin">
        <color rgb="FF000000"/>
      </right>
      <top style="hair">
        <color rgb="FF000000"/>
      </top>
      <bottom style="hair">
        <color rgb="FF000000"/>
      </bottom>
      <diagonal/>
    </border>
    <border>
      <left style="thin">
        <color rgb="FF000000"/>
      </left>
      <right style="hair">
        <color rgb="FF000000"/>
      </right>
      <top/>
      <bottom style="thin">
        <color rgb="FF000000"/>
      </bottom>
      <diagonal/>
    </border>
    <border>
      <left style="hair">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top/>
      <bottom/>
      <diagonal/>
    </border>
    <border>
      <left/>
      <right style="medium">
        <color rgb="FF000000"/>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hair">
        <color rgb="FF000000"/>
      </right>
      <top style="medium">
        <color rgb="FF000000"/>
      </top>
      <bottom style="hair">
        <color rgb="FF000000"/>
      </bottom>
      <diagonal/>
    </border>
    <border>
      <left style="hair">
        <color rgb="FF000000"/>
      </left>
      <right style="hair">
        <color rgb="FF000000"/>
      </right>
      <top style="medium">
        <color rgb="FF000000"/>
      </top>
      <bottom style="hair">
        <color rgb="FF000000"/>
      </bottom>
      <diagonal/>
    </border>
    <border>
      <left style="medium">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thin">
        <color rgb="FF000000"/>
      </left>
      <right style="thin">
        <color rgb="FF000000"/>
      </right>
      <top style="thin">
        <color rgb="FF000000"/>
      </top>
      <bottom style="thin">
        <color rgb="FF000000"/>
      </bottom>
      <diagonal/>
    </border>
    <border>
      <left style="medium">
        <color rgb="FF000000"/>
      </left>
      <right style="hair">
        <color rgb="FF000000"/>
      </right>
      <top style="hair">
        <color rgb="FF000000"/>
      </top>
      <bottom style="double">
        <color rgb="FF000000"/>
      </bottom>
      <diagonal/>
    </border>
    <border>
      <left style="hair">
        <color rgb="FF000000"/>
      </left>
      <right/>
      <top style="hair">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style="hair">
        <color rgb="FF000000"/>
      </right>
      <top/>
      <bottom style="medium">
        <color rgb="FF000000"/>
      </bottom>
      <diagonal/>
    </border>
    <border>
      <left style="hair">
        <color rgb="FF000000"/>
      </left>
      <right style="hair">
        <color rgb="FF000000"/>
      </right>
      <top/>
      <bottom style="medium">
        <color rgb="FF000000"/>
      </bottom>
      <diagonal/>
    </border>
    <border>
      <left style="hair">
        <color rgb="FF000000"/>
      </left>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hair">
        <color rgb="FF000000"/>
      </right>
      <top style="medium">
        <color rgb="FF000000"/>
      </top>
      <bottom style="medium">
        <color rgb="FF000000"/>
      </bottom>
      <diagonal/>
    </border>
    <border>
      <left style="hair">
        <color rgb="FF000000"/>
      </left>
      <right style="hair">
        <color rgb="FF000000"/>
      </right>
      <top style="medium">
        <color rgb="FF000000"/>
      </top>
      <bottom style="medium">
        <color rgb="FF000000"/>
      </bottom>
      <diagonal/>
    </border>
    <border>
      <left style="medium">
        <color rgb="FF000000"/>
      </left>
      <right style="hair">
        <color rgb="FF000000"/>
      </right>
      <top/>
      <bottom style="hair">
        <color rgb="FF000000"/>
      </bottom>
      <diagonal/>
    </border>
    <border>
      <left style="hair">
        <color rgb="FF000000"/>
      </left>
      <right style="hair">
        <color rgb="FF000000"/>
      </right>
      <top/>
      <bottom style="hair">
        <color rgb="FF000000"/>
      </bottom>
      <diagonal/>
    </border>
    <border>
      <left style="hair">
        <color rgb="FF000000"/>
      </left>
      <right/>
      <top style="hair">
        <color rgb="FF000000"/>
      </top>
      <bottom style="hair">
        <color rgb="FF000000"/>
      </bottom>
      <diagonal/>
    </border>
    <border>
      <left style="medium">
        <color rgb="FF000000"/>
      </left>
      <right style="hair">
        <color rgb="FF000000"/>
      </right>
      <top style="hair">
        <color rgb="FF000000"/>
      </top>
      <bottom style="medium">
        <color rgb="FF000000"/>
      </bottom>
      <diagonal/>
    </border>
    <border>
      <left style="hair">
        <color rgb="FF000000"/>
      </left>
      <right style="hair">
        <color rgb="FF000000"/>
      </right>
      <top style="hair">
        <color rgb="FF000000"/>
      </top>
      <bottom style="medium">
        <color rgb="FF000000"/>
      </bottom>
      <diagonal/>
    </border>
    <border>
      <left/>
      <right style="hair">
        <color rgb="FF000000"/>
      </right>
      <top/>
      <bottom style="medium">
        <color rgb="FF000000"/>
      </bottom>
      <diagonal/>
    </border>
    <border>
      <left style="hair">
        <color rgb="FF000000"/>
      </left>
      <right/>
      <top style="medium">
        <color rgb="FF000000"/>
      </top>
      <bottom style="medium">
        <color rgb="FF000000"/>
      </bottom>
      <diagonal/>
    </border>
    <border>
      <left/>
      <right/>
      <top/>
      <bottom style="medium">
        <color rgb="FF000000"/>
      </bottom>
      <diagonal/>
    </border>
    <border>
      <left/>
      <right style="hair">
        <color rgb="FF000000"/>
      </right>
      <top style="hair">
        <color rgb="FF000000"/>
      </top>
      <bottom style="hair">
        <color rgb="FF000000"/>
      </bottom>
      <diagonal/>
    </border>
    <border>
      <left/>
      <right/>
      <top style="hair">
        <color rgb="FF000000"/>
      </top>
      <bottom style="hair">
        <color rgb="FF000000"/>
      </bottom>
      <diagonal/>
    </border>
    <border>
      <left style="hair">
        <color rgb="FF000000"/>
      </left>
      <right style="medium">
        <color rgb="FF000000"/>
      </right>
      <top style="hair">
        <color rgb="FF000000"/>
      </top>
      <bottom style="medium">
        <color rgb="FF000000"/>
      </bottom>
      <diagonal/>
    </border>
    <border>
      <left style="hair">
        <color rgb="FF000000"/>
      </left>
      <right style="medium">
        <color rgb="FF000000"/>
      </right>
      <top style="medium">
        <color rgb="FF000000"/>
      </top>
      <bottom style="hair">
        <color rgb="FF000000"/>
      </bottom>
      <diagonal/>
    </border>
    <border>
      <left/>
      <right style="hair">
        <color rgb="FF000000"/>
      </right>
      <top/>
      <bottom style="hair">
        <color rgb="FF000000"/>
      </bottom>
      <diagonal/>
    </border>
    <border>
      <left style="hair">
        <color rgb="FF000000"/>
      </left>
      <right style="medium">
        <color rgb="FF000000"/>
      </right>
      <top style="hair">
        <color rgb="FF000000"/>
      </top>
      <bottom style="hair">
        <color rgb="FF000000"/>
      </bottom>
      <diagonal/>
    </border>
    <border>
      <left style="hair">
        <color rgb="FF000000"/>
      </left>
      <right style="hair">
        <color rgb="FF000000"/>
      </right>
      <top style="hair">
        <color rgb="FF000000"/>
      </top>
      <bottom/>
      <diagonal/>
    </border>
    <border>
      <left style="hair">
        <color rgb="FF000000"/>
      </left>
      <right style="medium">
        <color rgb="FF000000"/>
      </right>
      <top style="hair">
        <color rgb="FF000000"/>
      </top>
      <bottom/>
      <diagonal/>
    </border>
    <border>
      <left/>
      <right/>
      <top/>
      <bottom/>
      <diagonal/>
    </border>
    <border>
      <left style="hair">
        <color rgb="FF000000"/>
      </left>
      <right/>
      <top/>
      <bottom style="hair">
        <color rgb="FF000000"/>
      </bottom>
      <diagonal/>
    </border>
    <border>
      <left/>
      <right/>
      <top/>
      <bottom style="hair">
        <color rgb="FF000000"/>
      </bottom>
      <diagonal/>
    </border>
    <border>
      <left/>
      <right style="medium">
        <color rgb="FF000000"/>
      </right>
      <top/>
      <bottom style="hair">
        <color rgb="FF000000"/>
      </bottom>
      <diagonal/>
    </border>
    <border>
      <left style="medium">
        <color rgb="FF000000"/>
      </left>
      <right style="hair">
        <color rgb="FF000000"/>
      </right>
      <top/>
      <bottom/>
      <diagonal/>
    </border>
    <border>
      <left style="medium">
        <color rgb="FF000000"/>
      </left>
      <right/>
      <top style="hair">
        <color rgb="FF000000"/>
      </top>
      <bottom style="hair">
        <color rgb="FF000000"/>
      </bottom>
      <diagonal/>
    </border>
    <border>
      <left style="hair">
        <color rgb="FF000000"/>
      </left>
      <right style="hair">
        <color rgb="FF000000"/>
      </right>
      <top/>
      <bottom/>
      <diagonal/>
    </border>
    <border>
      <left style="hair">
        <color rgb="FF000000"/>
      </left>
      <right style="medium">
        <color rgb="FF000000"/>
      </right>
      <top/>
      <bottom/>
      <diagonal/>
    </border>
    <border>
      <left style="hair">
        <color rgb="FF000000"/>
      </left>
      <right style="medium">
        <color rgb="FF000000"/>
      </right>
      <top/>
      <bottom style="medium">
        <color rgb="FF000000"/>
      </bottom>
      <diagonal/>
    </border>
    <border>
      <left/>
      <right style="hair">
        <color rgb="FF000000"/>
      </right>
      <top/>
      <bottom/>
      <diagonal/>
    </border>
    <border>
      <left/>
      <right/>
      <top style="medium">
        <color rgb="FF000000"/>
      </top>
      <bottom style="medium">
        <color rgb="FF000000"/>
      </bottom>
      <diagonal/>
    </border>
    <border>
      <left style="medium">
        <color rgb="FF000000"/>
      </left>
      <right style="hair">
        <color rgb="FF000000"/>
      </right>
      <top style="medium">
        <color rgb="FF000000"/>
      </top>
      <bottom/>
      <diagonal/>
    </border>
    <border>
      <left style="hair">
        <color rgb="FF000000"/>
      </left>
      <right style="hair">
        <color rgb="FF000000"/>
      </right>
      <top style="medium">
        <color rgb="FF000000"/>
      </top>
      <bottom/>
      <diagonal/>
    </border>
    <border>
      <left/>
      <right style="hair">
        <color rgb="FF000000"/>
      </right>
      <top style="medium">
        <color rgb="FF000000"/>
      </top>
      <bottom style="hair">
        <color rgb="FF000000"/>
      </bottom>
      <diagonal/>
    </border>
    <border>
      <left style="hair">
        <color rgb="FF000000"/>
      </left>
      <right style="medium">
        <color rgb="FF000000"/>
      </right>
      <top style="medium">
        <color rgb="FF000000"/>
      </top>
      <bottom/>
      <diagonal/>
    </border>
    <border>
      <left style="hair">
        <color rgb="FF000000"/>
      </left>
      <right style="medium">
        <color rgb="FF000000"/>
      </right>
      <top/>
      <bottom style="hair">
        <color rgb="FF000000"/>
      </bottom>
      <diagonal/>
    </border>
    <border>
      <left style="medium">
        <color rgb="FF000000"/>
      </left>
      <right style="hair">
        <color rgb="FF000000"/>
      </right>
      <top style="hair">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medium">
        <color rgb="FF808080"/>
      </bottom>
      <diagonal/>
    </border>
    <border>
      <left/>
      <right/>
      <top/>
      <bottom style="medium">
        <color rgb="FF808080"/>
      </bottom>
      <diagonal/>
    </border>
    <border>
      <left/>
      <right style="thin">
        <color rgb="FF000000"/>
      </right>
      <top/>
      <bottom style="medium">
        <color rgb="FF808080"/>
      </bottom>
      <diagonal/>
    </border>
    <border>
      <left style="thin">
        <color rgb="FF000000"/>
      </left>
      <right style="dotted">
        <color rgb="FFA6A6A6"/>
      </right>
      <top/>
      <bottom style="dotted">
        <color rgb="FFA6A6A6"/>
      </bottom>
      <diagonal/>
    </border>
    <border>
      <left/>
      <right style="dotted">
        <color rgb="FFA6A6A6"/>
      </right>
      <top/>
      <bottom style="dotted">
        <color rgb="FFA6A6A6"/>
      </bottom>
      <diagonal/>
    </border>
    <border>
      <left style="dotted">
        <color rgb="FFA6A6A6"/>
      </left>
      <right/>
      <top style="medium">
        <color rgb="FF808080"/>
      </top>
      <bottom style="dotted">
        <color rgb="FFA6A6A6"/>
      </bottom>
      <diagonal/>
    </border>
    <border>
      <left/>
      <right style="dotted">
        <color rgb="FFA6A6A6"/>
      </right>
      <top style="medium">
        <color rgb="FF808080"/>
      </top>
      <bottom style="dotted">
        <color rgb="FFA6A6A6"/>
      </bottom>
      <diagonal/>
    </border>
    <border>
      <left/>
      <right style="thin">
        <color rgb="FF000000"/>
      </right>
      <top/>
      <bottom style="dotted">
        <color rgb="FFA6A6A6"/>
      </bottom>
      <diagonal/>
    </border>
    <border>
      <left style="thin">
        <color rgb="FF000000"/>
      </left>
      <right style="dotted">
        <color rgb="FFA6A6A6"/>
      </right>
      <top style="dotted">
        <color rgb="FFA6A6A6"/>
      </top>
      <bottom/>
      <diagonal/>
    </border>
    <border>
      <left style="dotted">
        <color rgb="FFA6A6A6"/>
      </left>
      <right style="dotted">
        <color rgb="FFA6A6A6"/>
      </right>
      <top style="dotted">
        <color rgb="FFA6A6A6"/>
      </top>
      <bottom/>
      <diagonal/>
    </border>
    <border>
      <left style="thin">
        <color rgb="FF000000"/>
      </left>
      <right style="dotted">
        <color rgb="FFA6A6A6"/>
      </right>
      <top/>
      <bottom/>
      <diagonal/>
    </border>
    <border>
      <left style="dotted">
        <color rgb="FFA6A6A6"/>
      </left>
      <right style="dotted">
        <color rgb="FFA6A6A6"/>
      </right>
      <top/>
      <bottom/>
      <diagonal/>
    </border>
    <border>
      <left style="thin">
        <color rgb="FF000000"/>
      </left>
      <right style="dotted">
        <color rgb="FFA6A6A6"/>
      </right>
      <top/>
      <bottom style="thin">
        <color rgb="FF000000"/>
      </bottom>
      <diagonal/>
    </border>
    <border>
      <left style="dotted">
        <color rgb="FFA6A6A6"/>
      </left>
      <right style="dotted">
        <color rgb="FFA6A6A6"/>
      </right>
      <top/>
      <bottom style="thin">
        <color rgb="FF000000"/>
      </bottom>
      <diagonal/>
    </border>
    <border>
      <left/>
      <right style="dotted">
        <color rgb="FFA6A6A6"/>
      </right>
      <top/>
      <bottom style="thin">
        <color rgb="FF000000"/>
      </bottom>
      <diagonal/>
    </border>
    <border>
      <left style="hair">
        <color rgb="FF000000"/>
      </left>
      <right style="hair">
        <color rgb="FF000000"/>
      </right>
      <top style="hair">
        <color rgb="FF000000"/>
      </top>
      <bottom style="thin">
        <color indexed="64"/>
      </bottom>
      <diagonal/>
    </border>
    <border>
      <left style="hair">
        <color rgb="FF000000"/>
      </left>
      <right/>
      <top/>
      <bottom/>
      <diagonal/>
    </border>
    <border>
      <left/>
      <right style="hair">
        <color rgb="FF000000"/>
      </right>
      <top style="hair">
        <color rgb="FF000000"/>
      </top>
      <bottom/>
      <diagonal/>
    </border>
    <border>
      <left/>
      <right style="hair">
        <color rgb="FF000000"/>
      </right>
      <top/>
      <bottom style="double">
        <color rgb="FF000000"/>
      </bottom>
      <diagonal/>
    </border>
    <border>
      <left/>
      <right style="thin">
        <color rgb="FF000000"/>
      </right>
      <top/>
      <bottom style="medium">
        <color rgb="FF000000"/>
      </bottom>
      <diagonal/>
    </border>
    <border>
      <left style="hair">
        <color auto="1"/>
      </left>
      <right style="hair">
        <color auto="1"/>
      </right>
      <top style="hair">
        <color auto="1"/>
      </top>
      <bottom style="hair">
        <color auto="1"/>
      </bottom>
      <diagonal/>
    </border>
    <border>
      <left style="medium">
        <color rgb="FF000000"/>
      </left>
      <right style="medium">
        <color rgb="FF000000"/>
      </right>
      <top style="medium">
        <color rgb="FF000000"/>
      </top>
      <bottom style="medium">
        <color rgb="FF000000"/>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s>
  <cellStyleXfs count="17">
    <xf numFmtId="0" fontId="0" fillId="0" borderId="0"/>
    <xf numFmtId="0" fontId="5" fillId="0" borderId="48"/>
    <xf numFmtId="9" fontId="5" fillId="0" borderId="48" applyFont="0" applyFill="0" applyBorder="0" applyAlignment="0" applyProtection="0"/>
    <xf numFmtId="0" fontId="29" fillId="0" borderId="48"/>
    <xf numFmtId="43" fontId="30" fillId="0" borderId="0" applyFont="0" applyFill="0" applyBorder="0" applyAlignment="0" applyProtection="0"/>
    <xf numFmtId="9" fontId="4" fillId="0" borderId="48" applyFont="0" applyFill="0" applyBorder="0" applyAlignment="0" applyProtection="0"/>
    <xf numFmtId="0" fontId="33" fillId="0" borderId="0" applyNumberFormat="0" applyFill="0" applyBorder="0" applyAlignment="0" applyProtection="0"/>
    <xf numFmtId="0" fontId="3" fillId="0" borderId="48"/>
    <xf numFmtId="0" fontId="33" fillId="0" borderId="48" applyNumberFormat="0" applyFill="0" applyBorder="0" applyAlignment="0" applyProtection="0"/>
    <xf numFmtId="0" fontId="3" fillId="0" borderId="48"/>
    <xf numFmtId="9" fontId="3" fillId="0" borderId="48" applyFont="0" applyFill="0" applyBorder="0" applyAlignment="0" applyProtection="0"/>
    <xf numFmtId="43" fontId="3" fillId="0" borderId="48" applyFont="0" applyFill="0" applyBorder="0" applyAlignment="0" applyProtection="0"/>
    <xf numFmtId="0" fontId="2" fillId="0" borderId="48"/>
    <xf numFmtId="0" fontId="2" fillId="0" borderId="48"/>
    <xf numFmtId="0" fontId="63" fillId="0" borderId="48"/>
    <xf numFmtId="0" fontId="1" fillId="0" borderId="48"/>
    <xf numFmtId="9" fontId="76" fillId="0" borderId="0" applyFont="0" applyFill="0" applyBorder="0" applyAlignment="0" applyProtection="0"/>
  </cellStyleXfs>
  <cellXfs count="831">
    <xf numFmtId="0" fontId="0" fillId="0" borderId="0" xfId="0"/>
    <xf numFmtId="0" fontId="9" fillId="0" borderId="0" xfId="0" applyFont="1"/>
    <xf numFmtId="0" fontId="9" fillId="11" borderId="17" xfId="0" applyFont="1" applyFill="1" applyBorder="1" applyAlignment="1">
      <alignment horizontal="center" vertical="center" wrapText="1"/>
    </xf>
    <xf numFmtId="0" fontId="9" fillId="0" borderId="18" xfId="0" applyFont="1" applyBorder="1" applyAlignment="1">
      <alignment horizontal="center" vertical="center" wrapText="1"/>
    </xf>
    <xf numFmtId="0" fontId="9" fillId="0" borderId="45" xfId="0" applyFont="1" applyBorder="1" applyAlignment="1">
      <alignment horizontal="center" vertical="center" wrapText="1"/>
    </xf>
    <xf numFmtId="0" fontId="9" fillId="11" borderId="35" xfId="0" applyFont="1" applyFill="1" applyBorder="1" applyAlignment="1">
      <alignment horizontal="center" vertical="center" wrapText="1"/>
    </xf>
    <xf numFmtId="0" fontId="9" fillId="0" borderId="36" xfId="0" applyFont="1" applyBorder="1" applyAlignment="1">
      <alignment horizontal="center" vertical="center" wrapText="1"/>
    </xf>
    <xf numFmtId="0" fontId="9" fillId="0" borderId="42" xfId="0" applyFont="1" applyBorder="1" applyAlignment="1">
      <alignment horizontal="center" vertical="center" wrapText="1"/>
    </xf>
    <xf numFmtId="0" fontId="5" fillId="0" borderId="48" xfId="1"/>
    <xf numFmtId="0" fontId="16" fillId="15" borderId="65" xfId="1" applyFont="1" applyFill="1" applyBorder="1" applyAlignment="1">
      <alignment horizontal="center" vertical="center"/>
    </xf>
    <xf numFmtId="0" fontId="5" fillId="0" borderId="48" xfId="1" applyAlignment="1">
      <alignment vertical="center"/>
    </xf>
    <xf numFmtId="0" fontId="16" fillId="14" borderId="65" xfId="1" applyFont="1" applyFill="1" applyBorder="1" applyAlignment="1">
      <alignment horizontal="center" vertical="center" textRotation="90" wrapText="1"/>
    </xf>
    <xf numFmtId="0" fontId="14" fillId="16" borderId="65" xfId="1" applyFont="1" applyFill="1" applyBorder="1" applyAlignment="1">
      <alignment horizontal="center" vertical="top" textRotation="90" wrapText="1"/>
    </xf>
    <xf numFmtId="0" fontId="14" fillId="0" borderId="65" xfId="1" applyFont="1" applyBorder="1" applyAlignment="1">
      <alignment horizontal="center" vertical="center" textRotation="90" wrapText="1"/>
    </xf>
    <xf numFmtId="0" fontId="14" fillId="16" borderId="65" xfId="1" applyFont="1" applyFill="1" applyBorder="1" applyAlignment="1">
      <alignment horizontal="center" vertical="center" textRotation="90" wrapText="1"/>
    </xf>
    <xf numFmtId="0" fontId="18" fillId="16" borderId="68" xfId="1" applyFont="1" applyFill="1" applyBorder="1" applyAlignment="1">
      <alignment horizontal="center" vertical="center" wrapText="1"/>
    </xf>
    <xf numFmtId="0" fontId="13" fillId="0" borderId="65" xfId="1" applyFont="1" applyBorder="1"/>
    <xf numFmtId="0" fontId="14" fillId="16" borderId="65" xfId="1" applyFont="1" applyFill="1" applyBorder="1" applyAlignment="1">
      <alignment horizontal="center" vertical="center" wrapText="1"/>
    </xf>
    <xf numFmtId="0" fontId="14" fillId="0" borderId="65" xfId="1" applyFont="1" applyBorder="1" applyAlignment="1">
      <alignment horizontal="center" vertical="center" wrapText="1"/>
    </xf>
    <xf numFmtId="0" fontId="13" fillId="0" borderId="65" xfId="1" applyFont="1" applyBorder="1" applyAlignment="1">
      <alignment horizontal="center" vertical="center" wrapText="1"/>
    </xf>
    <xf numFmtId="0" fontId="13" fillId="16" borderId="65" xfId="1" applyFont="1" applyFill="1" applyBorder="1" applyAlignment="1">
      <alignment horizontal="center" vertical="center" wrapText="1"/>
    </xf>
    <xf numFmtId="0" fontId="18" fillId="16" borderId="65" xfId="1" applyFont="1" applyFill="1" applyBorder="1" applyAlignment="1">
      <alignment horizontal="center" vertical="center" wrapText="1"/>
    </xf>
    <xf numFmtId="0" fontId="13" fillId="0" borderId="68" xfId="1" applyFont="1" applyBorder="1" applyAlignment="1">
      <alignment horizontal="center" vertical="top" wrapText="1"/>
    </xf>
    <xf numFmtId="0" fontId="13" fillId="0" borderId="65" xfId="1" applyFont="1" applyBorder="1" applyAlignment="1">
      <alignment vertical="top" wrapText="1"/>
    </xf>
    <xf numFmtId="0" fontId="15" fillId="0" borderId="65" xfId="1" applyFont="1" applyBorder="1" applyAlignment="1">
      <alignment horizontal="center" vertical="center" wrapText="1"/>
    </xf>
    <xf numFmtId="0" fontId="20" fillId="0" borderId="68" xfId="1" applyFont="1" applyBorder="1" applyAlignment="1">
      <alignment horizontal="justify" vertical="center" wrapText="1"/>
    </xf>
    <xf numFmtId="0" fontId="13" fillId="0" borderId="68" xfId="1" applyFont="1" applyBorder="1" applyAlignment="1">
      <alignment horizontal="center" vertical="center" wrapText="1"/>
    </xf>
    <xf numFmtId="0" fontId="13" fillId="19" borderId="65" xfId="1" applyFont="1" applyFill="1" applyBorder="1" applyAlignment="1">
      <alignment horizontal="center" vertical="center" wrapText="1"/>
    </xf>
    <xf numFmtId="0" fontId="21" fillId="0" borderId="65" xfId="1" applyFont="1" applyBorder="1" applyAlignment="1">
      <alignment horizontal="center" vertical="center" wrapText="1"/>
    </xf>
    <xf numFmtId="0" fontId="22" fillId="0" borderId="65" xfId="1" applyFont="1" applyBorder="1" applyAlignment="1">
      <alignment horizontal="center" vertical="center" wrapText="1"/>
    </xf>
    <xf numFmtId="0" fontId="21" fillId="16" borderId="65" xfId="1" applyFont="1" applyFill="1" applyBorder="1" applyAlignment="1">
      <alignment horizontal="center" vertical="center" wrapText="1"/>
    </xf>
    <xf numFmtId="0" fontId="13" fillId="0" borderId="65" xfId="1" applyFont="1" applyBorder="1" applyAlignment="1">
      <alignment vertical="top"/>
    </xf>
    <xf numFmtId="9" fontId="14" fillId="0" borderId="65" xfId="2" applyFont="1" applyBorder="1" applyAlignment="1">
      <alignment horizontal="center" vertical="center" wrapText="1"/>
    </xf>
    <xf numFmtId="0" fontId="14" fillId="0" borderId="68" xfId="1" applyFont="1" applyBorder="1" applyAlignment="1">
      <alignment horizontal="center" vertical="center" wrapText="1"/>
    </xf>
    <xf numFmtId="0" fontId="23" fillId="0" borderId="65" xfId="1" applyFont="1" applyBorder="1" applyAlignment="1">
      <alignment wrapText="1"/>
    </xf>
    <xf numFmtId="2" fontId="14" fillId="0" borderId="65" xfId="1" applyNumberFormat="1" applyFont="1" applyBorder="1" applyAlignment="1">
      <alignment horizontal="center" vertical="center" wrapText="1"/>
    </xf>
    <xf numFmtId="0" fontId="23" fillId="0" borderId="65" xfId="1" applyFont="1" applyBorder="1" applyAlignment="1">
      <alignment vertical="center" wrapText="1"/>
    </xf>
    <xf numFmtId="3" fontId="14" fillId="0" borderId="65" xfId="1" applyNumberFormat="1" applyFont="1" applyBorder="1" applyAlignment="1">
      <alignment horizontal="center" vertical="center" wrapText="1"/>
    </xf>
    <xf numFmtId="0" fontId="13" fillId="0" borderId="68" xfId="1" applyFont="1" applyBorder="1" applyAlignment="1">
      <alignment horizontal="left" vertical="center" wrapText="1"/>
    </xf>
    <xf numFmtId="0" fontId="14" fillId="0" borderId="65" xfId="1" applyFont="1" applyBorder="1" applyAlignment="1">
      <alignment horizontal="center" vertical="center"/>
    </xf>
    <xf numFmtId="0" fontId="13" fillId="0" borderId="68" xfId="1" applyFont="1" applyBorder="1" applyAlignment="1">
      <alignment vertical="center" wrapText="1"/>
    </xf>
    <xf numFmtId="9" fontId="13" fillId="16" borderId="65" xfId="1" applyNumberFormat="1" applyFont="1" applyFill="1" applyBorder="1" applyAlignment="1">
      <alignment horizontal="center" vertical="center" wrapText="1"/>
    </xf>
    <xf numFmtId="0" fontId="25" fillId="16" borderId="65" xfId="1" applyFont="1" applyFill="1" applyBorder="1" applyAlignment="1">
      <alignment horizontal="center" vertical="center" wrapText="1"/>
    </xf>
    <xf numFmtId="0" fontId="13" fillId="16" borderId="68" xfId="1" applyFont="1" applyFill="1" applyBorder="1" applyAlignment="1">
      <alignment horizontal="left" vertical="center" wrapText="1"/>
    </xf>
    <xf numFmtId="0" fontId="13" fillId="16" borderId="68" xfId="1" applyFont="1" applyFill="1" applyBorder="1" applyAlignment="1">
      <alignment horizontal="center" vertical="center" wrapText="1"/>
    </xf>
    <xf numFmtId="0" fontId="18" fillId="0" borderId="65" xfId="1" applyFont="1" applyBorder="1" applyAlignment="1">
      <alignment horizontal="center" vertical="center" wrapText="1"/>
    </xf>
    <xf numFmtId="0" fontId="13" fillId="0" borderId="65" xfId="1" applyFont="1" applyBorder="1" applyAlignment="1">
      <alignment horizontal="left" vertical="top" wrapText="1"/>
    </xf>
    <xf numFmtId="0" fontId="14" fillId="0" borderId="48" xfId="1" applyFont="1" applyAlignment="1">
      <alignment textRotation="90" wrapText="1"/>
    </xf>
    <xf numFmtId="0" fontId="14" fillId="0" borderId="48" xfId="1" applyFont="1" applyAlignment="1">
      <alignment horizontal="center" vertical="center" wrapText="1"/>
    </xf>
    <xf numFmtId="0" fontId="14" fillId="0" borderId="48" xfId="1" applyFont="1" applyAlignment="1">
      <alignment horizontal="center" wrapText="1"/>
    </xf>
    <xf numFmtId="0" fontId="14" fillId="0" borderId="48" xfId="1" applyFont="1"/>
    <xf numFmtId="0" fontId="14" fillId="0" borderId="48" xfId="1" applyFont="1" applyAlignment="1">
      <alignment horizontal="center" vertical="center"/>
    </xf>
    <xf numFmtId="0" fontId="14" fillId="0" borderId="48" xfId="1" applyFont="1" applyAlignment="1">
      <alignment horizontal="center"/>
    </xf>
    <xf numFmtId="0" fontId="15" fillId="0" borderId="48" xfId="1" applyFont="1" applyAlignment="1">
      <alignment horizontal="center"/>
    </xf>
    <xf numFmtId="0" fontId="26" fillId="0" borderId="48" xfId="1" applyFont="1" applyAlignment="1">
      <alignment horizontal="center" vertical="center"/>
    </xf>
    <xf numFmtId="0" fontId="14" fillId="16" borderId="48" xfId="0" applyFont="1" applyFill="1" applyBorder="1"/>
    <xf numFmtId="0" fontId="14" fillId="0" borderId="0" xfId="0" applyFont="1" applyAlignment="1">
      <alignment horizontal="center" vertical="center" wrapText="1"/>
    </xf>
    <xf numFmtId="9" fontId="14" fillId="0" borderId="48" xfId="0" applyNumberFormat="1" applyFont="1" applyBorder="1" applyAlignment="1">
      <alignment horizontal="center" vertical="center" wrapText="1"/>
    </xf>
    <xf numFmtId="0" fontId="14" fillId="0" borderId="0" xfId="0" applyFont="1" applyAlignment="1">
      <alignment horizontal="center" vertical="center"/>
    </xf>
    <xf numFmtId="0" fontId="14" fillId="0" borderId="0" xfId="0" applyFont="1" applyAlignment="1">
      <alignment vertical="center"/>
    </xf>
    <xf numFmtId="0" fontId="20" fillId="0" borderId="0" xfId="0" applyFont="1" applyAlignment="1">
      <alignment vertical="center"/>
    </xf>
    <xf numFmtId="0" fontId="37" fillId="0" borderId="57" xfId="0" applyFont="1" applyBorder="1" applyAlignment="1">
      <alignment horizontal="center" vertical="center" wrapText="1"/>
    </xf>
    <xf numFmtId="0" fontId="36" fillId="0" borderId="28" xfId="0" applyFont="1" applyBorder="1" applyAlignment="1">
      <alignment vertical="center" wrapText="1"/>
    </xf>
    <xf numFmtId="0" fontId="20" fillId="0" borderId="0" xfId="0" applyFont="1" applyAlignment="1">
      <alignment horizontal="center" vertical="center"/>
    </xf>
    <xf numFmtId="0" fontId="38" fillId="30" borderId="65" xfId="0" applyFont="1" applyFill="1" applyBorder="1" applyAlignment="1">
      <alignment horizontal="center" vertical="center" wrapText="1"/>
    </xf>
    <xf numFmtId="0" fontId="38" fillId="22" borderId="65" xfId="0" applyFont="1" applyFill="1" applyBorder="1" applyAlignment="1">
      <alignment horizontal="center" vertical="center" wrapText="1"/>
    </xf>
    <xf numFmtId="0" fontId="39" fillId="22" borderId="65" xfId="0" applyFont="1" applyFill="1" applyBorder="1" applyAlignment="1">
      <alignment horizontal="center" vertical="center" wrapText="1"/>
    </xf>
    <xf numFmtId="14" fontId="39" fillId="22" borderId="65" xfId="0" applyNumberFormat="1" applyFont="1" applyFill="1" applyBorder="1" applyAlignment="1">
      <alignment horizontal="center" vertical="center" wrapText="1"/>
    </xf>
    <xf numFmtId="14" fontId="39" fillId="2" borderId="65" xfId="0" applyNumberFormat="1" applyFont="1" applyFill="1" applyBorder="1" applyAlignment="1">
      <alignment horizontal="center" vertical="center" wrapText="1"/>
    </xf>
    <xf numFmtId="1" fontId="39" fillId="22" borderId="65" xfId="0" applyNumberFormat="1" applyFont="1" applyFill="1" applyBorder="1" applyAlignment="1">
      <alignment horizontal="center" vertical="center" wrapText="1"/>
    </xf>
    <xf numFmtId="9" fontId="39" fillId="22" borderId="65" xfId="0" applyNumberFormat="1" applyFont="1" applyFill="1" applyBorder="1" applyAlignment="1">
      <alignment horizontal="center" vertical="center" wrapText="1"/>
    </xf>
    <xf numFmtId="9" fontId="39" fillId="16" borderId="65" xfId="0" applyNumberFormat="1" applyFont="1" applyFill="1" applyBorder="1" applyAlignment="1">
      <alignment horizontal="center" vertical="center" wrapText="1"/>
    </xf>
    <xf numFmtId="0" fontId="39" fillId="2" borderId="65" xfId="0" applyFont="1" applyFill="1" applyBorder="1" applyAlignment="1">
      <alignment horizontal="center" vertical="center" wrapText="1"/>
    </xf>
    <xf numFmtId="9" fontId="39" fillId="2" borderId="65" xfId="0" applyNumberFormat="1" applyFont="1" applyFill="1" applyBorder="1" applyAlignment="1">
      <alignment horizontal="center" vertical="center" wrapText="1"/>
    </xf>
    <xf numFmtId="0" fontId="39" fillId="16" borderId="65" xfId="0" applyFont="1" applyFill="1" applyBorder="1" applyAlignment="1">
      <alignment horizontal="center" vertical="center" wrapText="1"/>
    </xf>
    <xf numFmtId="0" fontId="41" fillId="2" borderId="65" xfId="0" applyFont="1" applyFill="1" applyBorder="1" applyAlignment="1">
      <alignment horizontal="center" vertical="center" wrapText="1"/>
    </xf>
    <xf numFmtId="0" fontId="41" fillId="2" borderId="65" xfId="0" applyFont="1" applyFill="1" applyBorder="1" applyAlignment="1">
      <alignment vertical="center" wrapText="1"/>
    </xf>
    <xf numFmtId="14" fontId="41" fillId="16" borderId="65" xfId="0" applyNumberFormat="1" applyFont="1" applyFill="1" applyBorder="1" applyAlignment="1">
      <alignment horizontal="center" vertical="center" wrapText="1"/>
    </xf>
    <xf numFmtId="0" fontId="42" fillId="16" borderId="65" xfId="0" applyFont="1" applyFill="1" applyBorder="1" applyAlignment="1">
      <alignment horizontal="center" vertical="center" wrapText="1"/>
    </xf>
    <xf numFmtId="9" fontId="41" fillId="2" borderId="65" xfId="0" applyNumberFormat="1" applyFont="1" applyFill="1" applyBorder="1" applyAlignment="1">
      <alignment horizontal="center" vertical="center"/>
    </xf>
    <xf numFmtId="9" fontId="41" fillId="2" borderId="65" xfId="0" applyNumberFormat="1" applyFont="1" applyFill="1" applyBorder="1" applyAlignment="1">
      <alignment horizontal="center" vertical="center" wrapText="1"/>
    </xf>
    <xf numFmtId="9" fontId="41" fillId="16" borderId="65" xfId="0" applyNumberFormat="1" applyFont="1" applyFill="1" applyBorder="1" applyAlignment="1">
      <alignment horizontal="center" vertical="center" wrapText="1"/>
    </xf>
    <xf numFmtId="1" fontId="39" fillId="2" borderId="65" xfId="0" applyNumberFormat="1" applyFont="1" applyFill="1" applyBorder="1" applyAlignment="1">
      <alignment horizontal="center" vertical="center" wrapText="1"/>
    </xf>
    <xf numFmtId="9" fontId="43" fillId="10" borderId="65" xfId="0" applyNumberFormat="1" applyFont="1" applyFill="1" applyBorder="1" applyAlignment="1">
      <alignment horizontal="center" vertical="center" wrapText="1"/>
    </xf>
    <xf numFmtId="9" fontId="41" fillId="10" borderId="65" xfId="0" applyNumberFormat="1" applyFont="1" applyFill="1" applyBorder="1" applyAlignment="1">
      <alignment horizontal="center" vertical="center" wrapText="1"/>
    </xf>
    <xf numFmtId="0" fontId="41" fillId="10" borderId="65" xfId="0" applyFont="1" applyFill="1" applyBorder="1" applyAlignment="1">
      <alignment horizontal="center" vertical="center" wrapText="1"/>
    </xf>
    <xf numFmtId="0" fontId="38" fillId="2" borderId="65" xfId="0" applyFont="1" applyFill="1" applyBorder="1" applyAlignment="1">
      <alignment horizontal="center" vertical="center" wrapText="1"/>
    </xf>
    <xf numFmtId="0" fontId="41" fillId="0" borderId="65" xfId="0" applyFont="1" applyBorder="1" applyAlignment="1">
      <alignment horizontal="center" vertical="center" wrapText="1"/>
    </xf>
    <xf numFmtId="14" fontId="41" fillId="2" borderId="65" xfId="0" applyNumberFormat="1" applyFont="1" applyFill="1" applyBorder="1" applyAlignment="1">
      <alignment horizontal="center" vertical="center" wrapText="1"/>
    </xf>
    <xf numFmtId="0" fontId="38" fillId="16" borderId="65" xfId="0" applyFont="1" applyFill="1" applyBorder="1" applyAlignment="1">
      <alignment horizontal="center" vertical="center" wrapText="1"/>
    </xf>
    <xf numFmtId="0" fontId="41" fillId="16" borderId="65" xfId="0" applyFont="1" applyFill="1" applyBorder="1" applyAlignment="1">
      <alignment horizontal="center" vertical="center" wrapText="1"/>
    </xf>
    <xf numFmtId="1" fontId="41" fillId="2" borderId="65" xfId="0" applyNumberFormat="1" applyFont="1" applyFill="1" applyBorder="1" applyAlignment="1">
      <alignment horizontal="center" vertical="center" wrapText="1"/>
    </xf>
    <xf numFmtId="1" fontId="41" fillId="16" borderId="65" xfId="0" applyNumberFormat="1" applyFont="1" applyFill="1" applyBorder="1" applyAlignment="1">
      <alignment horizontal="center" vertical="center" wrapText="1"/>
    </xf>
    <xf numFmtId="0" fontId="38" fillId="2" borderId="65" xfId="1" applyFont="1" applyFill="1" applyBorder="1" applyAlignment="1">
      <alignment horizontal="center" vertical="center" wrapText="1"/>
    </xf>
    <xf numFmtId="0" fontId="41" fillId="2" borderId="65" xfId="1" applyFont="1" applyFill="1" applyBorder="1" applyAlignment="1">
      <alignment horizontal="center" vertical="center" wrapText="1"/>
    </xf>
    <xf numFmtId="0" fontId="41" fillId="0" borderId="65" xfId="1" applyFont="1" applyBorder="1" applyAlignment="1">
      <alignment horizontal="center" vertical="center" wrapText="1"/>
    </xf>
    <xf numFmtId="14" fontId="41" fillId="2" borderId="65" xfId="1" applyNumberFormat="1" applyFont="1" applyFill="1" applyBorder="1" applyAlignment="1">
      <alignment horizontal="center" vertical="center" wrapText="1"/>
    </xf>
    <xf numFmtId="0" fontId="41" fillId="16" borderId="65" xfId="1" applyFont="1" applyFill="1" applyBorder="1" applyAlignment="1">
      <alignment horizontal="center" vertical="center" wrapText="1"/>
    </xf>
    <xf numFmtId="9" fontId="41" fillId="2" borderId="65" xfId="1" applyNumberFormat="1" applyFont="1" applyFill="1" applyBorder="1" applyAlignment="1">
      <alignment horizontal="center" vertical="center" wrapText="1"/>
    </xf>
    <xf numFmtId="9" fontId="41" fillId="16" borderId="65" xfId="1" applyNumberFormat="1" applyFont="1" applyFill="1" applyBorder="1" applyAlignment="1">
      <alignment horizontal="center" vertical="top" wrapText="1"/>
    </xf>
    <xf numFmtId="9" fontId="41" fillId="16" borderId="65" xfId="1" applyNumberFormat="1" applyFont="1" applyFill="1" applyBorder="1" applyAlignment="1">
      <alignment horizontal="center" vertical="center" wrapText="1"/>
    </xf>
    <xf numFmtId="1" fontId="41" fillId="2" borderId="65" xfId="5" applyNumberFormat="1" applyFont="1" applyFill="1" applyBorder="1" applyAlignment="1">
      <alignment horizontal="center" vertical="center" wrapText="1"/>
    </xf>
    <xf numFmtId="9" fontId="41" fillId="0" borderId="65" xfId="1" applyNumberFormat="1" applyFont="1" applyBorder="1" applyAlignment="1">
      <alignment horizontal="center" vertical="center" wrapText="1"/>
    </xf>
    <xf numFmtId="0" fontId="38" fillId="31" borderId="73" xfId="0" applyFont="1" applyFill="1" applyBorder="1" applyAlignment="1">
      <alignment horizontal="center" vertical="center" textRotation="90" wrapText="1"/>
    </xf>
    <xf numFmtId="0" fontId="39" fillId="19" borderId="65" xfId="0" applyFont="1" applyFill="1" applyBorder="1" applyAlignment="1">
      <alignment horizontal="center" vertical="center" wrapText="1"/>
    </xf>
    <xf numFmtId="14" fontId="39" fillId="16" borderId="65" xfId="0" applyNumberFormat="1" applyFont="1" applyFill="1" applyBorder="1" applyAlignment="1">
      <alignment horizontal="center" vertical="center" wrapText="1"/>
    </xf>
    <xf numFmtId="0" fontId="39" fillId="0" borderId="65" xfId="0" applyFont="1" applyBorder="1" applyAlignment="1">
      <alignment horizontal="center" vertical="center" wrapText="1"/>
    </xf>
    <xf numFmtId="9" fontId="39" fillId="0" borderId="65" xfId="0" applyNumberFormat="1" applyFont="1" applyBorder="1" applyAlignment="1">
      <alignment horizontal="center" vertical="center" wrapText="1"/>
    </xf>
    <xf numFmtId="0" fontId="39" fillId="23" borderId="65" xfId="0" applyFont="1" applyFill="1" applyBorder="1" applyAlignment="1">
      <alignment horizontal="center" vertical="center" wrapText="1"/>
    </xf>
    <xf numFmtId="14" fontId="39" fillId="0" borderId="65" xfId="0" applyNumberFormat="1" applyFont="1" applyBorder="1" applyAlignment="1">
      <alignment horizontal="center" vertical="center" wrapText="1"/>
    </xf>
    <xf numFmtId="9" fontId="39" fillId="19" borderId="65" xfId="0" applyNumberFormat="1" applyFont="1" applyFill="1" applyBorder="1" applyAlignment="1">
      <alignment horizontal="center" vertical="center" wrapText="1"/>
    </xf>
    <xf numFmtId="0" fontId="40" fillId="2" borderId="65" xfId="0" applyFont="1" applyFill="1" applyBorder="1" applyAlignment="1">
      <alignment horizontal="center" vertical="center" wrapText="1"/>
    </xf>
    <xf numFmtId="164" fontId="41" fillId="2" borderId="65" xfId="4" applyNumberFormat="1" applyFont="1" applyFill="1" applyBorder="1" applyAlignment="1">
      <alignment horizontal="center" vertical="center" wrapText="1"/>
    </xf>
    <xf numFmtId="0" fontId="38" fillId="33" borderId="65" xfId="0" applyFont="1" applyFill="1" applyBorder="1" applyAlignment="1">
      <alignment horizontal="center" vertical="center" wrapText="1"/>
    </xf>
    <xf numFmtId="0" fontId="14" fillId="0" borderId="38" xfId="0" applyFont="1" applyBorder="1" applyAlignment="1">
      <alignment vertical="top" wrapText="1"/>
    </xf>
    <xf numFmtId="0" fontId="38" fillId="28" borderId="46" xfId="7" applyFont="1" applyFill="1" applyBorder="1" applyAlignment="1">
      <alignment horizontal="center" vertical="center" wrapText="1"/>
    </xf>
    <xf numFmtId="10" fontId="38" fillId="28" borderId="46" xfId="7" applyNumberFormat="1" applyFont="1" applyFill="1" applyBorder="1" applyAlignment="1">
      <alignment horizontal="center" vertical="center" wrapText="1"/>
    </xf>
    <xf numFmtId="0" fontId="38" fillId="28" borderId="21" xfId="7" applyFont="1" applyFill="1" applyBorder="1" applyAlignment="1">
      <alignment horizontal="center" vertical="center" wrapText="1"/>
    </xf>
    <xf numFmtId="0" fontId="38" fillId="28" borderId="47" xfId="7" applyFont="1" applyFill="1" applyBorder="1" applyAlignment="1">
      <alignment horizontal="center" vertical="center" wrapText="1"/>
    </xf>
    <xf numFmtId="0" fontId="50" fillId="0" borderId="17" xfId="7" applyFont="1" applyBorder="1" applyAlignment="1">
      <alignment horizontal="center" vertical="center" wrapText="1"/>
    </xf>
    <xf numFmtId="0" fontId="38" fillId="22" borderId="66" xfId="7" applyFont="1" applyFill="1" applyBorder="1" applyAlignment="1">
      <alignment horizontal="center" vertical="center" wrapText="1"/>
    </xf>
    <xf numFmtId="0" fontId="39" fillId="22" borderId="65" xfId="7" applyFont="1" applyFill="1" applyBorder="1" applyAlignment="1">
      <alignment horizontal="center" vertical="center" wrapText="1"/>
    </xf>
    <xf numFmtId="14" fontId="39" fillId="22" borderId="65" xfId="7" applyNumberFormat="1" applyFont="1" applyFill="1" applyBorder="1" applyAlignment="1">
      <alignment horizontal="center" vertical="center" wrapText="1"/>
    </xf>
    <xf numFmtId="14" fontId="39" fillId="2" borderId="65" xfId="7" applyNumberFormat="1" applyFont="1" applyFill="1" applyBorder="1" applyAlignment="1">
      <alignment horizontal="center" vertical="center" wrapText="1"/>
    </xf>
    <xf numFmtId="1" fontId="39" fillId="22" borderId="65" xfId="7" applyNumberFormat="1" applyFont="1" applyFill="1" applyBorder="1" applyAlignment="1">
      <alignment horizontal="center" vertical="center" wrapText="1"/>
    </xf>
    <xf numFmtId="9" fontId="39" fillId="22" borderId="65" xfId="7" applyNumberFormat="1" applyFont="1" applyFill="1" applyBorder="1" applyAlignment="1">
      <alignment horizontal="center" vertical="center" wrapText="1"/>
    </xf>
    <xf numFmtId="10" fontId="51" fillId="2" borderId="18" xfId="7" applyNumberFormat="1" applyFont="1" applyFill="1" applyBorder="1" applyAlignment="1">
      <alignment horizontal="center" vertical="center"/>
    </xf>
    <xf numFmtId="0" fontId="41" fillId="2" borderId="46" xfId="7" applyFont="1" applyFill="1" applyBorder="1" applyAlignment="1">
      <alignment horizontal="center" vertical="center"/>
    </xf>
    <xf numFmtId="0" fontId="41" fillId="0" borderId="18" xfId="7" applyFont="1" applyBorder="1" applyAlignment="1">
      <alignment horizontal="center" vertical="center"/>
    </xf>
    <xf numFmtId="10" fontId="52" fillId="0" borderId="34" xfId="7" applyNumberFormat="1" applyFont="1" applyBorder="1" applyAlignment="1">
      <alignment horizontal="center" vertical="center" wrapText="1"/>
    </xf>
    <xf numFmtId="0" fontId="53" fillId="0" borderId="45" xfId="7" applyFont="1" applyBorder="1" applyAlignment="1">
      <alignment vertical="center" wrapText="1"/>
    </xf>
    <xf numFmtId="0" fontId="50" fillId="0" borderId="53" xfId="7" applyFont="1" applyBorder="1" applyAlignment="1">
      <alignment horizontal="center" vertical="center" wrapText="1"/>
    </xf>
    <xf numFmtId="0" fontId="38" fillId="22" borderId="65" xfId="7" applyFont="1" applyFill="1" applyBorder="1" applyAlignment="1">
      <alignment horizontal="center" vertical="center" wrapText="1"/>
    </xf>
    <xf numFmtId="0" fontId="41" fillId="2" borderId="19" xfId="7" applyFont="1" applyFill="1" applyBorder="1" applyAlignment="1">
      <alignment horizontal="center" vertical="center"/>
    </xf>
    <xf numFmtId="0" fontId="41" fillId="0" borderId="54" xfId="7" applyFont="1" applyBorder="1" applyAlignment="1">
      <alignment horizontal="center" vertical="center"/>
    </xf>
    <xf numFmtId="10" fontId="52" fillId="0" borderId="94" xfId="7" applyNumberFormat="1" applyFont="1" applyBorder="1" applyAlignment="1">
      <alignment horizontal="center" vertical="center" wrapText="1"/>
    </xf>
    <xf numFmtId="0" fontId="53" fillId="0" borderId="55" xfId="7" applyFont="1" applyBorder="1" applyAlignment="1">
      <alignment vertical="center" wrapText="1"/>
    </xf>
    <xf numFmtId="0" fontId="54" fillId="0" borderId="48" xfId="7" applyFont="1" applyAlignment="1">
      <alignment vertical="center" wrapText="1"/>
    </xf>
    <xf numFmtId="0" fontId="55" fillId="0" borderId="55" xfId="8" applyFont="1" applyBorder="1" applyAlignment="1">
      <alignment vertical="center" wrapText="1"/>
    </xf>
    <xf numFmtId="0" fontId="39" fillId="2" borderId="65" xfId="7" applyFont="1" applyFill="1" applyBorder="1" applyAlignment="1">
      <alignment horizontal="center" vertical="center" wrapText="1"/>
    </xf>
    <xf numFmtId="9" fontId="39" fillId="2" borderId="65" xfId="7" applyNumberFormat="1" applyFont="1" applyFill="1" applyBorder="1" applyAlignment="1">
      <alignment horizontal="center" vertical="center" wrapText="1"/>
    </xf>
    <xf numFmtId="0" fontId="41" fillId="2" borderId="65" xfId="7" applyFont="1" applyFill="1" applyBorder="1" applyAlignment="1">
      <alignment horizontal="center" vertical="center" wrapText="1"/>
    </xf>
    <xf numFmtId="14" fontId="41" fillId="16" borderId="65" xfId="7" applyNumberFormat="1" applyFont="1" applyFill="1" applyBorder="1" applyAlignment="1">
      <alignment horizontal="center" vertical="center" wrapText="1"/>
    </xf>
    <xf numFmtId="0" fontId="42" fillId="16" borderId="65" xfId="7" applyFont="1" applyFill="1" applyBorder="1" applyAlignment="1">
      <alignment horizontal="center" vertical="center" wrapText="1"/>
    </xf>
    <xf numFmtId="9" fontId="41" fillId="2" borderId="65" xfId="7" applyNumberFormat="1" applyFont="1" applyFill="1" applyBorder="1" applyAlignment="1">
      <alignment horizontal="center" vertical="center"/>
    </xf>
    <xf numFmtId="1" fontId="39" fillId="2" borderId="65" xfId="7" applyNumberFormat="1" applyFont="1" applyFill="1" applyBorder="1" applyAlignment="1">
      <alignment horizontal="center" vertical="center" wrapText="1"/>
    </xf>
    <xf numFmtId="0" fontId="43" fillId="10" borderId="53" xfId="7" applyFont="1" applyFill="1" applyBorder="1" applyAlignment="1">
      <alignment vertical="center" wrapText="1"/>
    </xf>
    <xf numFmtId="0" fontId="43" fillId="10" borderId="44" xfId="7" applyFont="1" applyFill="1" applyBorder="1" applyAlignment="1">
      <alignment vertical="center" wrapText="1"/>
    </xf>
    <xf numFmtId="0" fontId="43" fillId="10" borderId="41" xfId="7" applyFont="1" applyFill="1" applyBorder="1" applyAlignment="1">
      <alignment vertical="center" wrapText="1"/>
    </xf>
    <xf numFmtId="0" fontId="41" fillId="10" borderId="46" xfId="7" applyFont="1" applyFill="1" applyBorder="1" applyAlignment="1">
      <alignment vertical="center" wrapText="1"/>
    </xf>
    <xf numFmtId="14" fontId="41" fillId="10" borderId="46" xfId="7" applyNumberFormat="1" applyFont="1" applyFill="1" applyBorder="1" applyAlignment="1">
      <alignment horizontal="center" vertical="center" wrapText="1"/>
    </xf>
    <xf numFmtId="0" fontId="41" fillId="10" borderId="54" xfId="7" applyFont="1" applyFill="1" applyBorder="1" applyAlignment="1">
      <alignment horizontal="center" vertical="center" wrapText="1"/>
    </xf>
    <xf numFmtId="9" fontId="43" fillId="10" borderId="54" xfId="7" applyNumberFormat="1" applyFont="1" applyFill="1" applyBorder="1" applyAlignment="1">
      <alignment horizontal="center" vertical="center" wrapText="1"/>
    </xf>
    <xf numFmtId="10" fontId="56" fillId="10" borderId="54" xfId="7" applyNumberFormat="1" applyFont="1" applyFill="1" applyBorder="1" applyAlignment="1">
      <alignment horizontal="center" vertical="center" wrapText="1"/>
    </xf>
    <xf numFmtId="10" fontId="57" fillId="10" borderId="94" xfId="7" applyNumberFormat="1" applyFont="1" applyFill="1" applyBorder="1" applyAlignment="1">
      <alignment horizontal="center" vertical="center" wrapText="1"/>
    </xf>
    <xf numFmtId="0" fontId="41" fillId="10" borderId="55" xfId="7" applyFont="1" applyFill="1" applyBorder="1" applyAlignment="1">
      <alignment horizontal="center" vertical="center" wrapText="1"/>
    </xf>
    <xf numFmtId="0" fontId="40" fillId="2" borderId="18" xfId="7" applyFont="1" applyFill="1" applyBorder="1" applyAlignment="1">
      <alignment horizontal="center" vertical="center"/>
    </xf>
    <xf numFmtId="0" fontId="41" fillId="0" borderId="65" xfId="7" applyFont="1" applyBorder="1" applyAlignment="1">
      <alignment horizontal="center" vertical="center" wrapText="1"/>
    </xf>
    <xf numFmtId="14" fontId="41" fillId="2" borderId="65" xfId="7" applyNumberFormat="1" applyFont="1" applyFill="1" applyBorder="1" applyAlignment="1">
      <alignment horizontal="center" vertical="center" wrapText="1"/>
    </xf>
    <xf numFmtId="9" fontId="41" fillId="2" borderId="65" xfId="7" applyNumberFormat="1" applyFont="1" applyFill="1" applyBorder="1" applyAlignment="1">
      <alignment horizontal="center" vertical="center" wrapText="1"/>
    </xf>
    <xf numFmtId="0" fontId="42" fillId="0" borderId="45" xfId="7" applyFont="1" applyBorder="1" applyAlignment="1">
      <alignment wrapText="1"/>
    </xf>
    <xf numFmtId="0" fontId="50" fillId="0" borderId="64" xfId="7" applyFont="1" applyBorder="1" applyAlignment="1">
      <alignment horizontal="center" vertical="center" wrapText="1"/>
    </xf>
    <xf numFmtId="0" fontId="41" fillId="0" borderId="57" xfId="7" applyFont="1" applyBorder="1" applyAlignment="1">
      <alignment horizontal="center" vertical="center"/>
    </xf>
    <xf numFmtId="0" fontId="39" fillId="16" borderId="65" xfId="7" applyFont="1" applyFill="1" applyBorder="1" applyAlignment="1">
      <alignment horizontal="center" vertical="center" wrapText="1"/>
    </xf>
    <xf numFmtId="0" fontId="41" fillId="16" borderId="65" xfId="7" applyFont="1" applyFill="1" applyBorder="1" applyAlignment="1">
      <alignment horizontal="center" vertical="center" wrapText="1"/>
    </xf>
    <xf numFmtId="9" fontId="39" fillId="16" borderId="65" xfId="7" applyNumberFormat="1" applyFont="1" applyFill="1" applyBorder="1" applyAlignment="1">
      <alignment horizontal="center" vertical="center" wrapText="1"/>
    </xf>
    <xf numFmtId="1" fontId="41" fillId="2" borderId="65" xfId="7" applyNumberFormat="1" applyFont="1" applyFill="1" applyBorder="1" applyAlignment="1">
      <alignment horizontal="center" vertical="center" wrapText="1"/>
    </xf>
    <xf numFmtId="0" fontId="42" fillId="0" borderId="55" xfId="7" applyFont="1" applyBorder="1" applyAlignment="1">
      <alignment wrapText="1"/>
    </xf>
    <xf numFmtId="1" fontId="41" fillId="16" borderId="65" xfId="7" applyNumberFormat="1" applyFont="1" applyFill="1" applyBorder="1" applyAlignment="1">
      <alignment horizontal="center" vertical="center" wrapText="1"/>
    </xf>
    <xf numFmtId="0" fontId="41" fillId="2" borderId="65" xfId="9" applyFont="1" applyFill="1" applyBorder="1" applyAlignment="1">
      <alignment horizontal="center" vertical="center" wrapText="1"/>
    </xf>
    <xf numFmtId="14" fontId="41" fillId="2" borderId="65" xfId="9" applyNumberFormat="1" applyFont="1" applyFill="1" applyBorder="1" applyAlignment="1">
      <alignment horizontal="center" vertical="center" wrapText="1"/>
    </xf>
    <xf numFmtId="9" fontId="41" fillId="2" borderId="65" xfId="9" applyNumberFormat="1" applyFont="1" applyFill="1" applyBorder="1" applyAlignment="1">
      <alignment horizontal="center" vertical="center" wrapText="1"/>
    </xf>
    <xf numFmtId="0" fontId="41" fillId="10" borderId="64" xfId="7" applyFont="1" applyFill="1" applyBorder="1" applyAlignment="1">
      <alignment vertical="center" wrapText="1"/>
    </xf>
    <xf numFmtId="0" fontId="41" fillId="10" borderId="46" xfId="7" applyFont="1" applyFill="1" applyBorder="1" applyAlignment="1">
      <alignment horizontal="center" vertical="center" wrapText="1"/>
    </xf>
    <xf numFmtId="9" fontId="43" fillId="10" borderId="46" xfId="7" applyNumberFormat="1" applyFont="1" applyFill="1" applyBorder="1" applyAlignment="1">
      <alignment horizontal="center" vertical="center" wrapText="1"/>
    </xf>
    <xf numFmtId="10" fontId="51" fillId="10" borderId="46" xfId="7" applyNumberFormat="1" applyFont="1" applyFill="1" applyBorder="1" applyAlignment="1">
      <alignment horizontal="center" vertical="center" wrapText="1"/>
    </xf>
    <xf numFmtId="0" fontId="41" fillId="10" borderId="57" xfId="7" applyFont="1" applyFill="1" applyBorder="1" applyAlignment="1">
      <alignment horizontal="center" vertical="center" wrapText="1"/>
    </xf>
    <xf numFmtId="0" fontId="50" fillId="2" borderId="17" xfId="7" applyFont="1" applyFill="1" applyBorder="1" applyAlignment="1">
      <alignment horizontal="center" vertical="center" wrapText="1"/>
    </xf>
    <xf numFmtId="0" fontId="38" fillId="2" borderId="65" xfId="9" applyFont="1" applyFill="1" applyBorder="1" applyAlignment="1">
      <alignment horizontal="center" vertical="center" wrapText="1"/>
    </xf>
    <xf numFmtId="0" fontId="41" fillId="0" borderId="65" xfId="9" applyFont="1" applyBorder="1" applyAlignment="1">
      <alignment horizontal="center" vertical="center" wrapText="1"/>
    </xf>
    <xf numFmtId="0" fontId="41" fillId="16" borderId="65" xfId="9" applyFont="1" applyFill="1" applyBorder="1" applyAlignment="1">
      <alignment horizontal="center" vertical="center" wrapText="1"/>
    </xf>
    <xf numFmtId="10" fontId="51" fillId="2" borderId="34" xfId="7" applyNumberFormat="1" applyFont="1" applyFill="1" applyBorder="1" applyAlignment="1">
      <alignment horizontal="center" vertical="center"/>
    </xf>
    <xf numFmtId="9" fontId="41" fillId="2" borderId="95" xfId="7" applyNumberFormat="1" applyFont="1" applyFill="1" applyBorder="1" applyAlignment="1">
      <alignment horizontal="center" vertical="center"/>
    </xf>
    <xf numFmtId="9" fontId="41" fillId="2" borderId="46" xfId="7" applyNumberFormat="1" applyFont="1" applyFill="1" applyBorder="1" applyAlignment="1">
      <alignment horizontal="center" vertical="center"/>
    </xf>
    <xf numFmtId="9" fontId="41" fillId="0" borderId="18" xfId="7" applyNumberFormat="1" applyFont="1" applyBorder="1" applyAlignment="1">
      <alignment horizontal="center" vertical="center"/>
    </xf>
    <xf numFmtId="10" fontId="52" fillId="0" borderId="48" xfId="7" applyNumberFormat="1" applyFont="1" applyAlignment="1">
      <alignment horizontal="center" vertical="center" wrapText="1"/>
    </xf>
    <xf numFmtId="0" fontId="53" fillId="0" borderId="12" xfId="7" applyFont="1" applyBorder="1" applyAlignment="1">
      <alignment wrapText="1"/>
    </xf>
    <xf numFmtId="0" fontId="50" fillId="2" borderId="64" xfId="7" applyFont="1" applyFill="1" applyBorder="1" applyAlignment="1">
      <alignment horizontal="center" vertical="center" wrapText="1"/>
    </xf>
    <xf numFmtId="1" fontId="41" fillId="2" borderId="65" xfId="10" applyNumberFormat="1" applyFont="1" applyFill="1" applyBorder="1" applyAlignment="1">
      <alignment horizontal="center" vertical="center" wrapText="1"/>
    </xf>
    <xf numFmtId="9" fontId="41" fillId="2" borderId="19" xfId="7" applyNumberFormat="1" applyFont="1" applyFill="1" applyBorder="1" applyAlignment="1">
      <alignment horizontal="center" vertical="center"/>
    </xf>
    <xf numFmtId="9" fontId="41" fillId="0" borderId="57" xfId="7" applyNumberFormat="1" applyFont="1" applyBorder="1" applyAlignment="1">
      <alignment horizontal="center" vertical="center"/>
    </xf>
    <xf numFmtId="9" fontId="41" fillId="2" borderId="57" xfId="7" applyNumberFormat="1" applyFont="1" applyFill="1" applyBorder="1" applyAlignment="1">
      <alignment horizontal="center" vertical="center"/>
    </xf>
    <xf numFmtId="9" fontId="41" fillId="2" borderId="54" xfId="7" applyNumberFormat="1" applyFont="1" applyFill="1" applyBorder="1" applyAlignment="1">
      <alignment horizontal="center" vertical="center"/>
    </xf>
    <xf numFmtId="9" fontId="41" fillId="0" borderId="54" xfId="7" applyNumberFormat="1" applyFont="1" applyBorder="1" applyAlignment="1">
      <alignment horizontal="center" vertical="center"/>
    </xf>
    <xf numFmtId="0" fontId="57" fillId="10" borderId="64" xfId="7" applyFont="1" applyFill="1" applyBorder="1" applyAlignment="1">
      <alignment horizontal="center" vertical="center" wrapText="1"/>
    </xf>
    <xf numFmtId="0" fontId="57" fillId="10" borderId="46" xfId="7" applyFont="1" applyFill="1" applyBorder="1" applyAlignment="1">
      <alignment horizontal="center" vertical="center" wrapText="1"/>
    </xf>
    <xf numFmtId="0" fontId="46" fillId="10" borderId="46" xfId="7" applyFont="1" applyFill="1" applyBorder="1" applyAlignment="1">
      <alignment vertical="center" wrapText="1"/>
    </xf>
    <xf numFmtId="14" fontId="46" fillId="10" borderId="46" xfId="7" applyNumberFormat="1" applyFont="1" applyFill="1" applyBorder="1" applyAlignment="1">
      <alignment horizontal="center" vertical="center" wrapText="1"/>
    </xf>
    <xf numFmtId="0" fontId="46" fillId="10" borderId="46" xfId="7" applyFont="1" applyFill="1" applyBorder="1" applyAlignment="1">
      <alignment horizontal="center" vertical="center" wrapText="1"/>
    </xf>
    <xf numFmtId="9" fontId="57" fillId="10" borderId="46" xfId="7" applyNumberFormat="1" applyFont="1" applyFill="1" applyBorder="1" applyAlignment="1">
      <alignment horizontal="center" vertical="center" wrapText="1"/>
    </xf>
    <xf numFmtId="10" fontId="56" fillId="10" borderId="46" xfId="7" applyNumberFormat="1" applyFont="1" applyFill="1" applyBorder="1" applyAlignment="1">
      <alignment horizontal="center" vertical="center" wrapText="1"/>
    </xf>
    <xf numFmtId="0" fontId="46" fillId="10" borderId="57" xfId="7" applyFont="1" applyFill="1" applyBorder="1" applyAlignment="1">
      <alignment horizontal="center" vertical="center" wrapText="1"/>
    </xf>
    <xf numFmtId="0" fontId="46" fillId="10" borderId="54" xfId="7" applyFont="1" applyFill="1" applyBorder="1" applyAlignment="1">
      <alignment horizontal="center" vertical="center" wrapText="1"/>
    </xf>
    <xf numFmtId="0" fontId="46" fillId="10" borderId="55" xfId="7" applyFont="1" applyFill="1" applyBorder="1" applyAlignment="1">
      <alignment horizontal="center" vertical="center" wrapText="1"/>
    </xf>
    <xf numFmtId="0" fontId="40" fillId="2" borderId="18" xfId="7" applyFont="1" applyFill="1" applyBorder="1" applyAlignment="1">
      <alignment horizontal="center" vertical="center" wrapText="1"/>
    </xf>
    <xf numFmtId="0" fontId="39" fillId="19" borderId="65" xfId="7" applyFont="1" applyFill="1" applyBorder="1" applyAlignment="1">
      <alignment horizontal="center" vertical="center" wrapText="1"/>
    </xf>
    <xf numFmtId="14" fontId="39" fillId="16" borderId="65" xfId="7" applyNumberFormat="1" applyFont="1" applyFill="1" applyBorder="1" applyAlignment="1">
      <alignment horizontal="center" vertical="center" wrapText="1"/>
    </xf>
    <xf numFmtId="0" fontId="41" fillId="2" borderId="95" xfId="7" applyFont="1" applyFill="1" applyBorder="1" applyAlignment="1">
      <alignment horizontal="center" vertical="center" wrapText="1"/>
    </xf>
    <xf numFmtId="0" fontId="41" fillId="2" borderId="46" xfId="7" applyFont="1" applyFill="1" applyBorder="1" applyAlignment="1">
      <alignment horizontal="center" vertical="center" wrapText="1"/>
    </xf>
    <xf numFmtId="0" fontId="41" fillId="0" borderId="18" xfId="7" applyFont="1" applyBorder="1" applyAlignment="1">
      <alignment horizontal="center" vertical="center" wrapText="1"/>
    </xf>
    <xf numFmtId="0" fontId="41" fillId="2" borderId="19" xfId="7" applyFont="1" applyFill="1" applyBorder="1" applyAlignment="1">
      <alignment horizontal="center" vertical="center" wrapText="1"/>
    </xf>
    <xf numFmtId="0" fontId="41" fillId="0" borderId="57" xfId="7" applyFont="1" applyBorder="1" applyAlignment="1">
      <alignment horizontal="center" vertical="center" wrapText="1"/>
    </xf>
    <xf numFmtId="0" fontId="53" fillId="0" borderId="12" xfId="7" applyFont="1" applyBorder="1" applyAlignment="1">
      <alignment vertical="center"/>
    </xf>
    <xf numFmtId="0" fontId="41" fillId="2" borderId="57" xfId="7" applyFont="1" applyFill="1" applyBorder="1" applyAlignment="1">
      <alignment horizontal="center" vertical="center" wrapText="1"/>
    </xf>
    <xf numFmtId="0" fontId="41" fillId="2" borderId="54" xfId="7" applyFont="1" applyFill="1" applyBorder="1" applyAlignment="1">
      <alignment horizontal="center" vertical="center" wrapText="1"/>
    </xf>
    <xf numFmtId="0" fontId="41" fillId="0" borderId="54" xfId="7" applyFont="1" applyBorder="1" applyAlignment="1">
      <alignment horizontal="center" vertical="center" wrapText="1"/>
    </xf>
    <xf numFmtId="0" fontId="43" fillId="10" borderId="17" xfId="7" applyFont="1" applyFill="1" applyBorder="1" applyAlignment="1">
      <alignment horizontal="center" vertical="center" wrapText="1"/>
    </xf>
    <xf numFmtId="0" fontId="43" fillId="10" borderId="18" xfId="7" applyFont="1" applyFill="1" applyBorder="1" applyAlignment="1">
      <alignment horizontal="center" vertical="center" wrapText="1"/>
    </xf>
    <xf numFmtId="0" fontId="41" fillId="10" borderId="18" xfId="7" applyFont="1" applyFill="1" applyBorder="1" applyAlignment="1">
      <alignment vertical="center" wrapText="1"/>
    </xf>
    <xf numFmtId="14" fontId="41" fillId="10" borderId="18" xfId="7" applyNumberFormat="1" applyFont="1" applyFill="1" applyBorder="1" applyAlignment="1">
      <alignment horizontal="center" vertical="center" wrapText="1"/>
    </xf>
    <xf numFmtId="0" fontId="41" fillId="10" borderId="18" xfId="7" applyFont="1" applyFill="1" applyBorder="1" applyAlignment="1">
      <alignment horizontal="center" vertical="center" wrapText="1"/>
    </xf>
    <xf numFmtId="9" fontId="43" fillId="10" borderId="18" xfId="7" applyNumberFormat="1" applyFont="1" applyFill="1" applyBorder="1" applyAlignment="1">
      <alignment horizontal="center" vertical="center" wrapText="1"/>
    </xf>
    <xf numFmtId="10" fontId="51" fillId="10" borderId="18" xfId="7" applyNumberFormat="1" applyFont="1" applyFill="1" applyBorder="1" applyAlignment="1">
      <alignment horizontal="center" vertical="center" wrapText="1"/>
    </xf>
    <xf numFmtId="0" fontId="38" fillId="2" borderId="65" xfId="7" applyFont="1" applyFill="1" applyBorder="1" applyAlignment="1">
      <alignment horizontal="center" vertical="center" wrapText="1"/>
    </xf>
    <xf numFmtId="10" fontId="51" fillId="0" borderId="18" xfId="7" applyNumberFormat="1" applyFont="1" applyBorder="1" applyAlignment="1">
      <alignment horizontal="center" vertical="center"/>
    </xf>
    <xf numFmtId="0" fontId="39" fillId="0" borderId="65" xfId="7" applyFont="1" applyBorder="1" applyAlignment="1">
      <alignment horizontal="center" vertical="center" wrapText="1"/>
    </xf>
    <xf numFmtId="9" fontId="39" fillId="0" borderId="65" xfId="7" applyNumberFormat="1" applyFont="1" applyBorder="1" applyAlignment="1">
      <alignment horizontal="center" vertical="center" wrapText="1"/>
    </xf>
    <xf numFmtId="0" fontId="42" fillId="0" borderId="12" xfId="7" applyFont="1" applyBorder="1" applyAlignment="1">
      <alignment wrapText="1"/>
    </xf>
    <xf numFmtId="14" fontId="39" fillId="0" borderId="65" xfId="7" applyNumberFormat="1" applyFont="1" applyBorder="1" applyAlignment="1">
      <alignment horizontal="center" vertical="center" wrapText="1"/>
    </xf>
    <xf numFmtId="9" fontId="39" fillId="19" borderId="65" xfId="7" applyNumberFormat="1" applyFont="1" applyFill="1" applyBorder="1" applyAlignment="1">
      <alignment horizontal="center" vertical="center" wrapText="1"/>
    </xf>
    <xf numFmtId="0" fontId="42" fillId="0" borderId="48" xfId="7" applyFont="1"/>
    <xf numFmtId="10" fontId="56" fillId="10" borderId="18" xfId="7" applyNumberFormat="1" applyFont="1" applyFill="1" applyBorder="1" applyAlignment="1">
      <alignment horizontal="center" vertical="center" wrapText="1"/>
    </xf>
    <xf numFmtId="0" fontId="40" fillId="2" borderId="65" xfId="7" applyFont="1" applyFill="1" applyBorder="1" applyAlignment="1">
      <alignment horizontal="center" vertical="center" wrapText="1"/>
    </xf>
    <xf numFmtId="164" fontId="41" fillId="2" borderId="65" xfId="11" applyNumberFormat="1" applyFont="1" applyFill="1" applyBorder="1" applyAlignment="1">
      <alignment vertical="center" wrapText="1"/>
    </xf>
    <xf numFmtId="0" fontId="41" fillId="2" borderId="66" xfId="7" applyFont="1" applyFill="1" applyBorder="1" applyAlignment="1">
      <alignment horizontal="center" vertical="center" wrapText="1"/>
    </xf>
    <xf numFmtId="0" fontId="41" fillId="2" borderId="73" xfId="7" applyFont="1" applyFill="1" applyBorder="1" applyAlignment="1">
      <alignment horizontal="center" vertical="center" wrapText="1"/>
    </xf>
    <xf numFmtId="0" fontId="41" fillId="2" borderId="68" xfId="7" applyFont="1" applyFill="1" applyBorder="1" applyAlignment="1">
      <alignment horizontal="center" vertical="center" wrapText="1"/>
    </xf>
    <xf numFmtId="0" fontId="41" fillId="2" borderId="72" xfId="7" applyFont="1" applyFill="1" applyBorder="1" applyAlignment="1">
      <alignment horizontal="center" vertical="center" wrapText="1"/>
    </xf>
    <xf numFmtId="0" fontId="43" fillId="10" borderId="35" xfId="7" applyFont="1" applyFill="1" applyBorder="1" applyAlignment="1">
      <alignment horizontal="center" vertical="center" wrapText="1"/>
    </xf>
    <xf numFmtId="0" fontId="43" fillId="10" borderId="36" xfId="7" applyFont="1" applyFill="1" applyBorder="1" applyAlignment="1">
      <alignment horizontal="center" vertical="center" wrapText="1"/>
    </xf>
    <xf numFmtId="0" fontId="41" fillId="10" borderId="36" xfId="7" applyFont="1" applyFill="1" applyBorder="1" applyAlignment="1">
      <alignment vertical="center" wrapText="1"/>
    </xf>
    <xf numFmtId="14" fontId="41" fillId="10" borderId="36" xfId="7" applyNumberFormat="1" applyFont="1" applyFill="1" applyBorder="1" applyAlignment="1">
      <alignment horizontal="center" vertical="center" wrapText="1"/>
    </xf>
    <xf numFmtId="0" fontId="41" fillId="10" borderId="36" xfId="7" applyFont="1" applyFill="1" applyBorder="1" applyAlignment="1">
      <alignment horizontal="center" vertical="center" wrapText="1"/>
    </xf>
    <xf numFmtId="9" fontId="43" fillId="10" borderId="36" xfId="7" applyNumberFormat="1" applyFont="1" applyFill="1" applyBorder="1" applyAlignment="1">
      <alignment horizontal="center" vertical="center" wrapText="1"/>
    </xf>
    <xf numFmtId="10" fontId="43" fillId="10" borderId="36" xfId="7" applyNumberFormat="1" applyFont="1" applyFill="1" applyBorder="1" applyAlignment="1">
      <alignment horizontal="center" vertical="center" wrapText="1"/>
    </xf>
    <xf numFmtId="0" fontId="41" fillId="10" borderId="25" xfId="7" applyFont="1" applyFill="1" applyBorder="1" applyAlignment="1">
      <alignment horizontal="center" vertical="center" wrapText="1"/>
    </xf>
    <xf numFmtId="10" fontId="57" fillId="10" borderId="26" xfId="7" applyNumberFormat="1" applyFont="1" applyFill="1" applyBorder="1" applyAlignment="1">
      <alignment horizontal="center" vertical="center" wrapText="1"/>
    </xf>
    <xf numFmtId="0" fontId="41" fillId="10" borderId="56" xfId="7" applyFont="1" applyFill="1" applyBorder="1" applyAlignment="1">
      <alignment horizontal="center" vertical="center" wrapText="1"/>
    </xf>
    <xf numFmtId="10" fontId="40" fillId="0" borderId="18" xfId="7" applyNumberFormat="1" applyFont="1" applyBorder="1" applyAlignment="1">
      <alignment horizontal="center" vertical="center" wrapText="1"/>
    </xf>
    <xf numFmtId="10" fontId="43" fillId="10" borderId="54" xfId="7" applyNumberFormat="1" applyFont="1" applyFill="1" applyBorder="1" applyAlignment="1">
      <alignment horizontal="center" vertical="center" wrapText="1"/>
    </xf>
    <xf numFmtId="10" fontId="43" fillId="10" borderId="25" xfId="7" applyNumberFormat="1" applyFont="1" applyFill="1" applyBorder="1" applyAlignment="1">
      <alignment horizontal="center" vertical="center" wrapText="1"/>
    </xf>
    <xf numFmtId="10" fontId="38" fillId="32" borderId="50" xfId="7" applyNumberFormat="1" applyFont="1" applyFill="1" applyBorder="1" applyAlignment="1">
      <alignment horizontal="center" vertical="center" wrapText="1"/>
    </xf>
    <xf numFmtId="10" fontId="38" fillId="32" borderId="50" xfId="12" applyNumberFormat="1" applyFont="1" applyFill="1" applyBorder="1" applyAlignment="1">
      <alignment horizontal="center" vertical="center" wrapText="1"/>
    </xf>
    <xf numFmtId="0" fontId="38" fillId="30" borderId="46" xfId="12" applyFont="1" applyFill="1" applyBorder="1" applyAlignment="1">
      <alignment horizontal="center" vertical="center" wrapText="1"/>
    </xf>
    <xf numFmtId="10" fontId="38" fillId="30" borderId="46" xfId="12" applyNumberFormat="1" applyFont="1" applyFill="1" applyBorder="1" applyAlignment="1">
      <alignment horizontal="center" vertical="center" wrapText="1"/>
    </xf>
    <xf numFmtId="0" fontId="38" fillId="30" borderId="21" xfId="12" applyFont="1" applyFill="1" applyBorder="1" applyAlignment="1">
      <alignment horizontal="center" vertical="center" wrapText="1"/>
    </xf>
    <xf numFmtId="0" fontId="38" fillId="30" borderId="47" xfId="12" applyFont="1" applyFill="1" applyBorder="1" applyAlignment="1">
      <alignment horizontal="center" vertical="center" wrapText="1"/>
    </xf>
    <xf numFmtId="0" fontId="50" fillId="0" borderId="17" xfId="12" applyFont="1" applyBorder="1" applyAlignment="1">
      <alignment horizontal="center" vertical="center" wrapText="1"/>
    </xf>
    <xf numFmtId="0" fontId="38" fillId="22" borderId="66" xfId="12" applyFont="1" applyFill="1" applyBorder="1" applyAlignment="1">
      <alignment horizontal="center" vertical="center" wrapText="1"/>
    </xf>
    <xf numFmtId="0" fontId="39" fillId="22" borderId="65" xfId="12" applyFont="1" applyFill="1" applyBorder="1" applyAlignment="1">
      <alignment horizontal="center" vertical="center" wrapText="1"/>
    </xf>
    <xf numFmtId="14" fontId="39" fillId="25" borderId="65" xfId="12" applyNumberFormat="1" applyFont="1" applyFill="1" applyBorder="1" applyAlignment="1">
      <alignment horizontal="center" vertical="center" wrapText="1"/>
    </xf>
    <xf numFmtId="14" fontId="39" fillId="26" borderId="68" xfId="12" applyNumberFormat="1" applyFont="1" applyFill="1" applyBorder="1" applyAlignment="1">
      <alignment horizontal="center" vertical="center" wrapText="1"/>
    </xf>
    <xf numFmtId="0" fontId="39" fillId="25" borderId="65" xfId="12" applyFont="1" applyFill="1" applyBorder="1" applyAlignment="1">
      <alignment horizontal="center" vertical="center" wrapText="1"/>
    </xf>
    <xf numFmtId="0" fontId="39" fillId="25" borderId="68" xfId="12" applyFont="1" applyFill="1" applyBorder="1" applyAlignment="1">
      <alignment horizontal="center" vertical="center" wrapText="1"/>
    </xf>
    <xf numFmtId="9" fontId="39" fillId="22" borderId="65" xfId="12" applyNumberFormat="1" applyFont="1" applyFill="1" applyBorder="1" applyAlignment="1">
      <alignment horizontal="center" vertical="center" wrapText="1"/>
    </xf>
    <xf numFmtId="10" fontId="51" fillId="2" borderId="18" xfId="12" applyNumberFormat="1" applyFont="1" applyFill="1" applyBorder="1" applyAlignment="1">
      <alignment horizontal="center" vertical="center"/>
    </xf>
    <xf numFmtId="1" fontId="39" fillId="22" borderId="65" xfId="12" applyNumberFormat="1" applyFont="1" applyFill="1" applyBorder="1" applyAlignment="1">
      <alignment horizontal="center" vertical="center" wrapText="1"/>
    </xf>
    <xf numFmtId="0" fontId="41" fillId="2" borderId="46" xfId="12" applyFont="1" applyFill="1" applyBorder="1" applyAlignment="1">
      <alignment horizontal="center" vertical="center"/>
    </xf>
    <xf numFmtId="0" fontId="41" fillId="0" borderId="18" xfId="12" applyFont="1" applyBorder="1" applyAlignment="1">
      <alignment horizontal="center" vertical="center"/>
    </xf>
    <xf numFmtId="10" fontId="52" fillId="0" borderId="18" xfId="12" applyNumberFormat="1" applyFont="1" applyBorder="1" applyAlignment="1">
      <alignment horizontal="center" vertical="center" wrapText="1"/>
    </xf>
    <xf numFmtId="10" fontId="52" fillId="27" borderId="34" xfId="12" applyNumberFormat="1" applyFont="1" applyFill="1" applyBorder="1" applyAlignment="1">
      <alignment horizontal="center" vertical="center" wrapText="1"/>
    </xf>
    <xf numFmtId="0" fontId="53" fillId="0" borderId="45" xfId="12" applyFont="1" applyBorder="1" applyAlignment="1">
      <alignment horizontal="center" vertical="center" wrapText="1"/>
    </xf>
    <xf numFmtId="0" fontId="50" fillId="0" borderId="53" xfId="12" applyFont="1" applyBorder="1" applyAlignment="1">
      <alignment horizontal="center" vertical="center" wrapText="1"/>
    </xf>
    <xf numFmtId="14" fontId="39" fillId="25" borderId="72" xfId="12" applyNumberFormat="1" applyFont="1" applyFill="1" applyBorder="1" applyAlignment="1">
      <alignment horizontal="center" vertical="center" wrapText="1"/>
    </xf>
    <xf numFmtId="14" fontId="39" fillId="25" borderId="71" xfId="12" applyNumberFormat="1" applyFont="1" applyFill="1" applyBorder="1" applyAlignment="1">
      <alignment horizontal="center" vertical="center" wrapText="1"/>
    </xf>
    <xf numFmtId="0" fontId="39" fillId="25" borderId="72" xfId="12" applyFont="1" applyFill="1" applyBorder="1" applyAlignment="1">
      <alignment horizontal="center" vertical="center" wrapText="1"/>
    </xf>
    <xf numFmtId="0" fontId="38" fillId="25" borderId="71" xfId="12" applyFont="1" applyFill="1" applyBorder="1" applyAlignment="1">
      <alignment horizontal="center" vertical="center" wrapText="1"/>
    </xf>
    <xf numFmtId="0" fontId="39" fillId="25" borderId="71" xfId="12" applyFont="1" applyFill="1" applyBorder="1" applyAlignment="1">
      <alignment horizontal="center" vertical="center" wrapText="1"/>
    </xf>
    <xf numFmtId="0" fontId="41" fillId="2" borderId="19" xfId="12" applyFont="1" applyFill="1" applyBorder="1" applyAlignment="1">
      <alignment horizontal="center" vertical="center"/>
    </xf>
    <xf numFmtId="0" fontId="41" fillId="0" borderId="54" xfId="12" applyFont="1" applyBorder="1" applyAlignment="1">
      <alignment horizontal="center" vertical="center"/>
    </xf>
    <xf numFmtId="10" fontId="52" fillId="0" borderId="94" xfId="12" applyNumberFormat="1" applyFont="1" applyBorder="1" applyAlignment="1">
      <alignment horizontal="center" vertical="center" wrapText="1"/>
    </xf>
    <xf numFmtId="0" fontId="53" fillId="0" borderId="55" xfId="12" applyFont="1" applyBorder="1" applyAlignment="1">
      <alignment horizontal="center" vertical="center" wrapText="1"/>
    </xf>
    <xf numFmtId="0" fontId="54" fillId="0" borderId="48" xfId="12" applyFont="1" applyAlignment="1">
      <alignment horizontal="center" vertical="center" wrapText="1"/>
    </xf>
    <xf numFmtId="0" fontId="55" fillId="0" borderId="55" xfId="8" applyFont="1" applyBorder="1" applyAlignment="1">
      <alignment horizontal="center" vertical="center" wrapText="1"/>
    </xf>
    <xf numFmtId="0" fontId="39" fillId="2" borderId="65" xfId="12" applyFont="1" applyFill="1" applyBorder="1" applyAlignment="1">
      <alignment horizontal="center" vertical="center" wrapText="1"/>
    </xf>
    <xf numFmtId="14" fontId="39" fillId="26" borderId="72" xfId="12" applyNumberFormat="1" applyFont="1" applyFill="1" applyBorder="1" applyAlignment="1">
      <alignment horizontal="center" vertical="center" wrapText="1"/>
    </xf>
    <xf numFmtId="14" fontId="39" fillId="26" borderId="71" xfId="12" applyNumberFormat="1" applyFont="1" applyFill="1" applyBorder="1" applyAlignment="1">
      <alignment horizontal="center" vertical="center" wrapText="1"/>
    </xf>
    <xf numFmtId="0" fontId="39" fillId="26" borderId="71" xfId="12" applyFont="1" applyFill="1" applyBorder="1" applyAlignment="1">
      <alignment horizontal="center" vertical="center" wrapText="1"/>
    </xf>
    <xf numFmtId="9" fontId="39" fillId="2" borderId="65" xfId="12" applyNumberFormat="1" applyFont="1" applyFill="1" applyBorder="1" applyAlignment="1">
      <alignment horizontal="center" vertical="center" wrapText="1"/>
    </xf>
    <xf numFmtId="0" fontId="41" fillId="2" borderId="65" xfId="12" applyFont="1" applyFill="1" applyBorder="1" applyAlignment="1">
      <alignment horizontal="center" vertical="center" wrapText="1"/>
    </xf>
    <xf numFmtId="14" fontId="54" fillId="23" borderId="72" xfId="12" applyNumberFormat="1" applyFont="1" applyFill="1" applyBorder="1" applyAlignment="1">
      <alignment horizontal="center" vertical="center" wrapText="1"/>
    </xf>
    <xf numFmtId="14" fontId="54" fillId="23" borderId="71" xfId="12" applyNumberFormat="1" applyFont="1" applyFill="1" applyBorder="1" applyAlignment="1">
      <alignment horizontal="center" vertical="center" wrapText="1"/>
    </xf>
    <xf numFmtId="0" fontId="59" fillId="23" borderId="71" xfId="12" applyFont="1" applyFill="1" applyBorder="1" applyAlignment="1">
      <alignment horizontal="center" vertical="center" wrapText="1"/>
    </xf>
    <xf numFmtId="9" fontId="41" fillId="2" borderId="65" xfId="12" applyNumberFormat="1" applyFont="1" applyFill="1" applyBorder="1" applyAlignment="1">
      <alignment horizontal="center" vertical="center"/>
    </xf>
    <xf numFmtId="0" fontId="43" fillId="10" borderId="53" xfId="12" applyFont="1" applyFill="1" applyBorder="1" applyAlignment="1">
      <alignment horizontal="center" vertical="center" wrapText="1"/>
    </xf>
    <xf numFmtId="0" fontId="43" fillId="10" borderId="44" xfId="12" applyFont="1" applyFill="1" applyBorder="1" applyAlignment="1">
      <alignment horizontal="center" vertical="center" wrapText="1"/>
    </xf>
    <xf numFmtId="0" fontId="43" fillId="10" borderId="41" xfId="12" applyFont="1" applyFill="1" applyBorder="1" applyAlignment="1">
      <alignment horizontal="center" vertical="center" wrapText="1"/>
    </xf>
    <xf numFmtId="0" fontId="41" fillId="10" borderId="46" xfId="12" applyFont="1" applyFill="1" applyBorder="1" applyAlignment="1">
      <alignment horizontal="center" vertical="center" wrapText="1"/>
    </xf>
    <xf numFmtId="14" fontId="41" fillId="10" borderId="46" xfId="12" applyNumberFormat="1" applyFont="1" applyFill="1" applyBorder="1" applyAlignment="1">
      <alignment horizontal="center" vertical="center" wrapText="1"/>
    </xf>
    <xf numFmtId="0" fontId="54" fillId="10" borderId="46" xfId="12" applyFont="1" applyFill="1" applyBorder="1" applyAlignment="1">
      <alignment horizontal="center" vertical="center" wrapText="1"/>
    </xf>
    <xf numFmtId="0" fontId="54" fillId="10" borderId="57" xfId="12" applyFont="1" applyFill="1" applyBorder="1" applyAlignment="1">
      <alignment horizontal="center" vertical="center" wrapText="1"/>
    </xf>
    <xf numFmtId="9" fontId="43" fillId="10" borderId="54" xfId="12" applyNumberFormat="1" applyFont="1" applyFill="1" applyBorder="1" applyAlignment="1">
      <alignment horizontal="center" vertical="center" wrapText="1"/>
    </xf>
    <xf numFmtId="10" fontId="56" fillId="10" borderId="54" xfId="12" applyNumberFormat="1" applyFont="1" applyFill="1" applyBorder="1" applyAlignment="1">
      <alignment horizontal="center" vertical="center" wrapText="1"/>
    </xf>
    <xf numFmtId="0" fontId="41" fillId="10" borderId="54" xfId="12" applyFont="1" applyFill="1" applyBorder="1" applyAlignment="1">
      <alignment horizontal="center" vertical="center" wrapText="1"/>
    </xf>
    <xf numFmtId="10" fontId="57" fillId="10" borderId="54" xfId="12" applyNumberFormat="1" applyFont="1" applyFill="1" applyBorder="1" applyAlignment="1">
      <alignment horizontal="center" vertical="center" wrapText="1"/>
    </xf>
    <xf numFmtId="10" fontId="57" fillId="10" borderId="94" xfId="12" applyNumberFormat="1" applyFont="1" applyFill="1" applyBorder="1" applyAlignment="1">
      <alignment horizontal="center" vertical="center" wrapText="1"/>
    </xf>
    <xf numFmtId="0" fontId="41" fillId="10" borderId="55" xfId="12" applyFont="1" applyFill="1" applyBorder="1" applyAlignment="1">
      <alignment horizontal="center" vertical="center" wrapText="1"/>
    </xf>
    <xf numFmtId="0" fontId="40" fillId="2" borderId="18" xfId="12" applyFont="1" applyFill="1" applyBorder="1" applyAlignment="1">
      <alignment horizontal="center" vertical="center"/>
    </xf>
    <xf numFmtId="0" fontId="41" fillId="0" borderId="65" xfId="12" applyFont="1" applyBorder="1" applyAlignment="1">
      <alignment horizontal="center" vertical="center" wrapText="1"/>
    </xf>
    <xf numFmtId="14" fontId="54" fillId="26" borderId="65" xfId="12" applyNumberFormat="1" applyFont="1" applyFill="1" applyBorder="1" applyAlignment="1">
      <alignment horizontal="center" vertical="center" wrapText="1"/>
    </xf>
    <xf numFmtId="14" fontId="54" fillId="26" borderId="68" xfId="12" applyNumberFormat="1" applyFont="1" applyFill="1" applyBorder="1" applyAlignment="1">
      <alignment horizontal="center" vertical="center" wrapText="1"/>
    </xf>
    <xf numFmtId="0" fontId="54" fillId="26" borderId="65" xfId="12" applyFont="1" applyFill="1" applyBorder="1" applyAlignment="1">
      <alignment horizontal="center" vertical="center" wrapText="1"/>
    </xf>
    <xf numFmtId="0" fontId="54" fillId="26" borderId="68" xfId="12" applyFont="1" applyFill="1" applyBorder="1" applyAlignment="1">
      <alignment horizontal="center" vertical="center" wrapText="1"/>
    </xf>
    <xf numFmtId="0" fontId="54" fillId="0" borderId="68" xfId="12" applyFont="1" applyBorder="1" applyAlignment="1">
      <alignment horizontal="center" vertical="center" wrapText="1"/>
    </xf>
    <xf numFmtId="9" fontId="41" fillId="2" borderId="65" xfId="12" applyNumberFormat="1" applyFont="1" applyFill="1" applyBorder="1" applyAlignment="1">
      <alignment horizontal="center" vertical="center" wrapText="1"/>
    </xf>
    <xf numFmtId="10" fontId="52" fillId="0" borderId="34" xfId="12" applyNumberFormat="1" applyFont="1" applyBorder="1" applyAlignment="1">
      <alignment horizontal="center" vertical="center" wrapText="1"/>
    </xf>
    <xf numFmtId="0" fontId="42" fillId="0" borderId="45" xfId="12" applyFont="1" applyBorder="1" applyAlignment="1">
      <alignment horizontal="center" vertical="center" wrapText="1"/>
    </xf>
    <xf numFmtId="0" fontId="50" fillId="0" borderId="64" xfId="12" applyFont="1" applyBorder="1" applyAlignment="1">
      <alignment horizontal="center" vertical="center" wrapText="1"/>
    </xf>
    <xf numFmtId="14" fontId="54" fillId="26" borderId="72" xfId="12" applyNumberFormat="1" applyFont="1" applyFill="1" applyBorder="1" applyAlignment="1">
      <alignment horizontal="center" vertical="center" wrapText="1"/>
    </xf>
    <xf numFmtId="14" fontId="54" fillId="26" borderId="71" xfId="12" applyNumberFormat="1" applyFont="1" applyFill="1" applyBorder="1" applyAlignment="1">
      <alignment horizontal="center" vertical="center" wrapText="1"/>
    </xf>
    <xf numFmtId="0" fontId="54" fillId="26" borderId="72" xfId="12" applyFont="1" applyFill="1" applyBorder="1" applyAlignment="1">
      <alignment horizontal="center" vertical="center" wrapText="1"/>
    </xf>
    <xf numFmtId="0" fontId="54" fillId="26" borderId="71" xfId="12" applyFont="1" applyFill="1" applyBorder="1" applyAlignment="1">
      <alignment horizontal="center" vertical="center" wrapText="1"/>
    </xf>
    <xf numFmtId="0" fontId="41" fillId="0" borderId="57" xfId="12" applyFont="1" applyBorder="1" applyAlignment="1">
      <alignment horizontal="center" vertical="center"/>
    </xf>
    <xf numFmtId="0" fontId="39" fillId="16" borderId="65" xfId="12" applyFont="1" applyFill="1" applyBorder="1" applyAlignment="1">
      <alignment horizontal="center" vertical="center" wrapText="1"/>
    </xf>
    <xf numFmtId="0" fontId="41" fillId="16" borderId="65" xfId="12" applyFont="1" applyFill="1" applyBorder="1" applyAlignment="1">
      <alignment horizontal="center" vertical="center" wrapText="1"/>
    </xf>
    <xf numFmtId="0" fontId="54" fillId="23" borderId="71" xfId="12" applyFont="1" applyFill="1" applyBorder="1" applyAlignment="1">
      <alignment horizontal="center" vertical="center" wrapText="1"/>
    </xf>
    <xf numFmtId="9" fontId="39" fillId="16" borderId="65" xfId="12" applyNumberFormat="1" applyFont="1" applyFill="1" applyBorder="1" applyAlignment="1">
      <alignment horizontal="center" vertical="center" wrapText="1"/>
    </xf>
    <xf numFmtId="0" fontId="42" fillId="0" borderId="55" xfId="12" applyFont="1" applyBorder="1" applyAlignment="1">
      <alignment horizontal="center" vertical="center" wrapText="1"/>
    </xf>
    <xf numFmtId="0" fontId="41" fillId="10" borderId="64" xfId="12" applyFont="1" applyFill="1" applyBorder="1" applyAlignment="1">
      <alignment horizontal="center" vertical="center" wrapText="1"/>
    </xf>
    <xf numFmtId="0" fontId="54" fillId="10" borderId="95" xfId="12" applyFont="1" applyFill="1" applyBorder="1" applyAlignment="1">
      <alignment horizontal="center" vertical="center" wrapText="1"/>
    </xf>
    <xf numFmtId="9" fontId="43" fillId="10" borderId="46" xfId="12" applyNumberFormat="1" applyFont="1" applyFill="1" applyBorder="1" applyAlignment="1">
      <alignment horizontal="center" vertical="center" wrapText="1"/>
    </xf>
    <xf numFmtId="10" fontId="51" fillId="10" borderId="46" xfId="12" applyNumberFormat="1" applyFont="1" applyFill="1" applyBorder="1" applyAlignment="1">
      <alignment horizontal="center" vertical="center" wrapText="1"/>
    </xf>
    <xf numFmtId="0" fontId="41" fillId="10" borderId="57" xfId="12" applyFont="1" applyFill="1" applyBorder="1" applyAlignment="1">
      <alignment horizontal="center" vertical="center" wrapText="1"/>
    </xf>
    <xf numFmtId="0" fontId="50" fillId="2" borderId="17" xfId="12" applyFont="1" applyFill="1" applyBorder="1" applyAlignment="1">
      <alignment horizontal="center" vertical="center" wrapText="1"/>
    </xf>
    <xf numFmtId="0" fontId="38" fillId="2" borderId="65" xfId="13" applyFont="1" applyFill="1" applyBorder="1" applyAlignment="1">
      <alignment horizontal="center" vertical="center" wrapText="1"/>
    </xf>
    <xf numFmtId="0" fontId="41" fillId="2" borderId="65" xfId="13" applyFont="1" applyFill="1" applyBorder="1" applyAlignment="1">
      <alignment horizontal="center" vertical="center" wrapText="1"/>
    </xf>
    <xf numFmtId="0" fontId="41" fillId="0" borderId="65" xfId="13" applyFont="1" applyBorder="1" applyAlignment="1">
      <alignment horizontal="center" vertical="center" wrapText="1"/>
    </xf>
    <xf numFmtId="0" fontId="54" fillId="23" borderId="68" xfId="12" applyFont="1" applyFill="1" applyBorder="1" applyAlignment="1">
      <alignment horizontal="center" vertical="center" wrapText="1"/>
    </xf>
    <xf numFmtId="9" fontId="41" fillId="2" borderId="65" xfId="13" applyNumberFormat="1" applyFont="1" applyFill="1" applyBorder="1" applyAlignment="1">
      <alignment horizontal="center" vertical="center" wrapText="1"/>
    </xf>
    <xf numFmtId="10" fontId="51" fillId="2" borderId="34" xfId="12" applyNumberFormat="1" applyFont="1" applyFill="1" applyBorder="1" applyAlignment="1">
      <alignment horizontal="center" vertical="center"/>
    </xf>
    <xf numFmtId="1" fontId="41" fillId="2" borderId="95" xfId="12" applyNumberFormat="1" applyFont="1" applyFill="1" applyBorder="1" applyAlignment="1">
      <alignment horizontal="center" vertical="center"/>
    </xf>
    <xf numFmtId="9" fontId="41" fillId="2" borderId="46" xfId="12" applyNumberFormat="1" applyFont="1" applyFill="1" applyBorder="1" applyAlignment="1">
      <alignment horizontal="center" vertical="center"/>
    </xf>
    <xf numFmtId="9" fontId="41" fillId="0" borderId="18" xfId="12" applyNumberFormat="1" applyFont="1" applyBorder="1" applyAlignment="1">
      <alignment horizontal="center" vertical="center"/>
    </xf>
    <xf numFmtId="0" fontId="55" fillId="0" borderId="12" xfId="8" applyFont="1" applyBorder="1" applyAlignment="1">
      <alignment horizontal="center" vertical="center" wrapText="1"/>
    </xf>
    <xf numFmtId="0" fontId="50" fillId="2" borderId="64" xfId="12" applyFont="1" applyFill="1" applyBorder="1" applyAlignment="1">
      <alignment horizontal="center" vertical="center" wrapText="1"/>
    </xf>
    <xf numFmtId="1" fontId="41" fillId="2" borderId="19" xfId="12" applyNumberFormat="1" applyFont="1" applyFill="1" applyBorder="1" applyAlignment="1">
      <alignment horizontal="center" vertical="center"/>
    </xf>
    <xf numFmtId="9" fontId="41" fillId="2" borderId="19" xfId="12" applyNumberFormat="1" applyFont="1" applyFill="1" applyBorder="1" applyAlignment="1">
      <alignment horizontal="center" vertical="center"/>
    </xf>
    <xf numFmtId="9" fontId="41" fillId="0" borderId="57" xfId="12" applyNumberFormat="1" applyFont="1" applyBorder="1" applyAlignment="1">
      <alignment horizontal="center" vertical="center"/>
    </xf>
    <xf numFmtId="9" fontId="41" fillId="2" borderId="54" xfId="12" applyNumberFormat="1" applyFont="1" applyFill="1" applyBorder="1" applyAlignment="1">
      <alignment horizontal="center" vertical="center"/>
    </xf>
    <xf numFmtId="9" fontId="41" fillId="0" borderId="54" xfId="12" applyNumberFormat="1" applyFont="1" applyBorder="1" applyAlignment="1">
      <alignment horizontal="center" vertical="center"/>
    </xf>
    <xf numFmtId="0" fontId="60" fillId="16" borderId="73" xfId="12" applyFont="1" applyFill="1" applyBorder="1" applyAlignment="1">
      <alignment horizontal="center" vertical="center" textRotation="90" wrapText="1"/>
    </xf>
    <xf numFmtId="0" fontId="38" fillId="2" borderId="65" xfId="12" applyFont="1" applyFill="1" applyBorder="1" applyAlignment="1">
      <alignment horizontal="center" vertical="center" wrapText="1"/>
    </xf>
    <xf numFmtId="9" fontId="41" fillId="16" borderId="65" xfId="13" applyNumberFormat="1" applyFont="1" applyFill="1" applyBorder="1" applyAlignment="1">
      <alignment horizontal="center" vertical="center" wrapText="1"/>
    </xf>
    <xf numFmtId="0" fontId="41" fillId="16" borderId="65" xfId="13" applyFont="1" applyFill="1" applyBorder="1" applyAlignment="1">
      <alignment horizontal="center" vertical="center" wrapText="1"/>
    </xf>
    <xf numFmtId="0" fontId="41" fillId="16" borderId="48" xfId="12" applyFont="1" applyFill="1" applyAlignment="1">
      <alignment horizontal="center" vertical="center"/>
    </xf>
    <xf numFmtId="0" fontId="42" fillId="0" borderId="48" xfId="12" applyFont="1" applyAlignment="1">
      <alignment horizontal="center" vertical="center"/>
    </xf>
    <xf numFmtId="0" fontId="57" fillId="10" borderId="64" xfId="12" applyFont="1" applyFill="1" applyBorder="1" applyAlignment="1">
      <alignment horizontal="center" vertical="center" wrapText="1"/>
    </xf>
    <xf numFmtId="0" fontId="57" fillId="10" borderId="46" xfId="12" applyFont="1" applyFill="1" applyBorder="1" applyAlignment="1">
      <alignment horizontal="center" vertical="center" wrapText="1"/>
    </xf>
    <xf numFmtId="0" fontId="46" fillId="10" borderId="46" xfId="12" applyFont="1" applyFill="1" applyBorder="1" applyAlignment="1">
      <alignment horizontal="center" vertical="center" wrapText="1"/>
    </xf>
    <xf numFmtId="14" fontId="46" fillId="10" borderId="46" xfId="12" applyNumberFormat="1" applyFont="1" applyFill="1" applyBorder="1" applyAlignment="1">
      <alignment horizontal="center" vertical="center" wrapText="1"/>
    </xf>
    <xf numFmtId="0" fontId="61" fillId="10" borderId="46" xfId="12" applyFont="1" applyFill="1" applyBorder="1" applyAlignment="1">
      <alignment horizontal="center" vertical="center" wrapText="1"/>
    </xf>
    <xf numFmtId="0" fontId="61" fillId="10" borderId="95" xfId="12" applyFont="1" applyFill="1" applyBorder="1" applyAlignment="1">
      <alignment horizontal="center" vertical="center" wrapText="1"/>
    </xf>
    <xf numFmtId="9" fontId="57" fillId="10" borderId="46" xfId="12" applyNumberFormat="1" applyFont="1" applyFill="1" applyBorder="1" applyAlignment="1">
      <alignment horizontal="center" vertical="center" wrapText="1"/>
    </xf>
    <xf numFmtId="10" fontId="56" fillId="10" borderId="46" xfId="12" applyNumberFormat="1" applyFont="1" applyFill="1" applyBorder="1" applyAlignment="1">
      <alignment horizontal="center" vertical="center" wrapText="1"/>
    </xf>
    <xf numFmtId="0" fontId="46" fillId="10" borderId="57" xfId="12" applyFont="1" applyFill="1" applyBorder="1" applyAlignment="1">
      <alignment horizontal="center" vertical="center" wrapText="1"/>
    </xf>
    <xf numFmtId="0" fontId="46" fillId="10" borderId="54" xfId="12" applyFont="1" applyFill="1" applyBorder="1" applyAlignment="1">
      <alignment horizontal="center" vertical="center" wrapText="1"/>
    </xf>
    <xf numFmtId="0" fontId="46" fillId="10" borderId="55" xfId="12" applyFont="1" applyFill="1" applyBorder="1" applyAlignment="1">
      <alignment horizontal="center" vertical="center" wrapText="1"/>
    </xf>
    <xf numFmtId="0" fontId="40" fillId="2" borderId="18" xfId="12" applyFont="1" applyFill="1" applyBorder="1" applyAlignment="1">
      <alignment horizontal="center" vertical="center" wrapText="1"/>
    </xf>
    <xf numFmtId="0" fontId="39" fillId="19" borderId="65" xfId="12" applyFont="1" applyFill="1" applyBorder="1" applyAlignment="1">
      <alignment horizontal="center" vertical="center" wrapText="1"/>
    </xf>
    <xf numFmtId="14" fontId="39" fillId="23" borderId="65" xfId="12" applyNumberFormat="1" applyFont="1" applyFill="1" applyBorder="1" applyAlignment="1">
      <alignment horizontal="center" vertical="center" wrapText="1"/>
    </xf>
    <xf numFmtId="0" fontId="39" fillId="23" borderId="65" xfId="12" applyFont="1" applyFill="1" applyBorder="1" applyAlignment="1">
      <alignment horizontal="center" vertical="center" wrapText="1"/>
    </xf>
    <xf numFmtId="0" fontId="39" fillId="23" borderId="68" xfId="12" applyFont="1" applyFill="1" applyBorder="1" applyAlignment="1">
      <alignment horizontal="center" vertical="center" wrapText="1"/>
    </xf>
    <xf numFmtId="0" fontId="41" fillId="2" borderId="95" xfId="12" applyFont="1" applyFill="1" applyBorder="1" applyAlignment="1">
      <alignment horizontal="center" vertical="center" wrapText="1"/>
    </xf>
    <xf numFmtId="0" fontId="41" fillId="2" borderId="46" xfId="12" applyFont="1" applyFill="1" applyBorder="1" applyAlignment="1">
      <alignment horizontal="center" vertical="center" wrapText="1"/>
    </xf>
    <xf numFmtId="0" fontId="41" fillId="0" borderId="18" xfId="12" applyFont="1" applyBorder="1" applyAlignment="1">
      <alignment horizontal="center" vertical="center" wrapText="1"/>
    </xf>
    <xf numFmtId="14" fontId="39" fillId="23" borderId="72" xfId="12" applyNumberFormat="1" applyFont="1" applyFill="1" applyBorder="1" applyAlignment="1">
      <alignment horizontal="center" vertical="center" wrapText="1"/>
    </xf>
    <xf numFmtId="0" fontId="39" fillId="23" borderId="72" xfId="12" applyFont="1" applyFill="1" applyBorder="1" applyAlignment="1">
      <alignment horizontal="center" vertical="center" wrapText="1"/>
    </xf>
    <xf numFmtId="0" fontId="41" fillId="2" borderId="19" xfId="12" applyFont="1" applyFill="1" applyBorder="1" applyAlignment="1">
      <alignment horizontal="center" vertical="center" wrapText="1"/>
    </xf>
    <xf numFmtId="0" fontId="41" fillId="0" borderId="57" xfId="12" applyFont="1" applyBorder="1" applyAlignment="1">
      <alignment horizontal="center" vertical="center" wrapText="1"/>
    </xf>
    <xf numFmtId="10" fontId="52" fillId="0" borderId="48" xfId="12" applyNumberFormat="1" applyFont="1" applyAlignment="1">
      <alignment horizontal="center" vertical="center" wrapText="1"/>
    </xf>
    <xf numFmtId="0" fontId="53" fillId="0" borderId="12" xfId="12" applyFont="1" applyBorder="1" applyAlignment="1">
      <alignment horizontal="center" vertical="center"/>
    </xf>
    <xf numFmtId="14" fontId="39" fillId="23" borderId="71" xfId="12" applyNumberFormat="1" applyFont="1" applyFill="1" applyBorder="1" applyAlignment="1">
      <alignment horizontal="center" vertical="center" wrapText="1"/>
    </xf>
    <xf numFmtId="0" fontId="39" fillId="23" borderId="71" xfId="12" applyFont="1" applyFill="1" applyBorder="1" applyAlignment="1">
      <alignment horizontal="center" vertical="center" wrapText="1"/>
    </xf>
    <xf numFmtId="0" fontId="41" fillId="2" borderId="57" xfId="12" applyFont="1" applyFill="1" applyBorder="1" applyAlignment="1">
      <alignment horizontal="center" vertical="center" wrapText="1"/>
    </xf>
    <xf numFmtId="0" fontId="41" fillId="2" borderId="54" xfId="12" applyFont="1" applyFill="1" applyBorder="1" applyAlignment="1">
      <alignment horizontal="center" vertical="center" wrapText="1"/>
    </xf>
    <xf numFmtId="0" fontId="41" fillId="0" borderId="54" xfId="12" applyFont="1" applyBorder="1" applyAlignment="1">
      <alignment horizontal="center" vertical="center" wrapText="1"/>
    </xf>
    <xf numFmtId="0" fontId="43" fillId="10" borderId="17" xfId="12" applyFont="1" applyFill="1" applyBorder="1" applyAlignment="1">
      <alignment horizontal="center" vertical="center" wrapText="1"/>
    </xf>
    <xf numFmtId="0" fontId="43" fillId="10" borderId="18" xfId="12" applyFont="1" applyFill="1" applyBorder="1" applyAlignment="1">
      <alignment horizontal="center" vertical="center" wrapText="1"/>
    </xf>
    <xf numFmtId="0" fontId="41" fillId="10" borderId="18" xfId="12" applyFont="1" applyFill="1" applyBorder="1" applyAlignment="1">
      <alignment horizontal="center" vertical="center" wrapText="1"/>
    </xf>
    <xf numFmtId="14" fontId="41" fillId="10" borderId="18" xfId="12" applyNumberFormat="1" applyFont="1" applyFill="1" applyBorder="1" applyAlignment="1">
      <alignment horizontal="center" vertical="center" wrapText="1"/>
    </xf>
    <xf numFmtId="0" fontId="54" fillId="10" borderId="18" xfId="12" applyFont="1" applyFill="1" applyBorder="1" applyAlignment="1">
      <alignment horizontal="center" vertical="center" wrapText="1"/>
    </xf>
    <xf numFmtId="0" fontId="54" fillId="10" borderId="40" xfId="12" applyFont="1" applyFill="1" applyBorder="1" applyAlignment="1">
      <alignment horizontal="center" vertical="center" wrapText="1"/>
    </xf>
    <xf numFmtId="9" fontId="43" fillId="10" borderId="18" xfId="12" applyNumberFormat="1" applyFont="1" applyFill="1" applyBorder="1" applyAlignment="1">
      <alignment horizontal="center" vertical="center" wrapText="1"/>
    </xf>
    <xf numFmtId="10" fontId="51" fillId="10" borderId="18" xfId="12" applyNumberFormat="1" applyFont="1" applyFill="1" applyBorder="1" applyAlignment="1">
      <alignment horizontal="center" vertical="center" wrapText="1"/>
    </xf>
    <xf numFmtId="14" fontId="39" fillId="26" borderId="65" xfId="12" applyNumberFormat="1" applyFont="1" applyFill="1" applyBorder="1" applyAlignment="1">
      <alignment horizontal="center" vertical="center" wrapText="1"/>
    </xf>
    <xf numFmtId="0" fontId="39" fillId="26" borderId="65" xfId="12" applyFont="1" applyFill="1" applyBorder="1" applyAlignment="1">
      <alignment horizontal="center" vertical="center" wrapText="1"/>
    </xf>
    <xf numFmtId="0" fontId="39" fillId="26" borderId="68" xfId="12" applyFont="1" applyFill="1" applyBorder="1" applyAlignment="1">
      <alignment horizontal="center" vertical="center" wrapText="1"/>
    </xf>
    <xf numFmtId="10" fontId="51" fillId="0" borderId="18" xfId="12" applyNumberFormat="1" applyFont="1" applyBorder="1" applyAlignment="1">
      <alignment horizontal="center" vertical="center"/>
    </xf>
    <xf numFmtId="0" fontId="39" fillId="0" borderId="65" xfId="12" applyFont="1" applyBorder="1" applyAlignment="1">
      <alignment horizontal="center" vertical="center" wrapText="1"/>
    </xf>
    <xf numFmtId="0" fontId="39" fillId="26" borderId="72" xfId="12" applyFont="1" applyFill="1" applyBorder="1" applyAlignment="1">
      <alignment horizontal="center" vertical="center" wrapText="1"/>
    </xf>
    <xf numFmtId="0" fontId="39" fillId="0" borderId="71" xfId="12" applyFont="1" applyBorder="1" applyAlignment="1">
      <alignment horizontal="center" vertical="center" wrapText="1"/>
    </xf>
    <xf numFmtId="9" fontId="39" fillId="0" borderId="65" xfId="12" applyNumberFormat="1" applyFont="1" applyBorder="1" applyAlignment="1">
      <alignment horizontal="center" vertical="center" wrapText="1"/>
    </xf>
    <xf numFmtId="14" fontId="39" fillId="0" borderId="72" xfId="12" applyNumberFormat="1" applyFont="1" applyBorder="1" applyAlignment="1">
      <alignment horizontal="center" vertical="center" wrapText="1"/>
    </xf>
    <xf numFmtId="14" fontId="39" fillId="0" borderId="71" xfId="12" applyNumberFormat="1" applyFont="1" applyBorder="1" applyAlignment="1">
      <alignment horizontal="center" vertical="center" wrapText="1"/>
    </xf>
    <xf numFmtId="0" fontId="42" fillId="0" borderId="12" xfId="12" applyFont="1" applyBorder="1" applyAlignment="1">
      <alignment horizontal="center" vertical="center" wrapText="1"/>
    </xf>
    <xf numFmtId="9" fontId="39" fillId="19" borderId="65" xfId="12" applyNumberFormat="1" applyFont="1" applyFill="1" applyBorder="1" applyAlignment="1">
      <alignment horizontal="center" vertical="center" wrapText="1"/>
    </xf>
    <xf numFmtId="10" fontId="56" fillId="10" borderId="18" xfId="12" applyNumberFormat="1" applyFont="1" applyFill="1" applyBorder="1" applyAlignment="1">
      <alignment horizontal="center" vertical="center" wrapText="1"/>
    </xf>
    <xf numFmtId="0" fontId="40" fillId="2" borderId="65" xfId="12" applyFont="1" applyFill="1" applyBorder="1" applyAlignment="1">
      <alignment horizontal="center" vertical="center" wrapText="1"/>
    </xf>
    <xf numFmtId="0" fontId="43" fillId="10" borderId="35" xfId="12" applyFont="1" applyFill="1" applyBorder="1" applyAlignment="1">
      <alignment horizontal="center" vertical="center" wrapText="1"/>
    </xf>
    <xf numFmtId="0" fontId="43" fillId="10" borderId="36" xfId="12" applyFont="1" applyFill="1" applyBorder="1" applyAlignment="1">
      <alignment horizontal="center" vertical="center" wrapText="1"/>
    </xf>
    <xf numFmtId="0" fontId="41" fillId="10" borderId="36" xfId="12" applyFont="1" applyFill="1" applyBorder="1" applyAlignment="1">
      <alignment horizontal="center" vertical="center" wrapText="1"/>
    </xf>
    <xf numFmtId="14" fontId="41" fillId="10" borderId="36" xfId="12" applyNumberFormat="1" applyFont="1" applyFill="1" applyBorder="1" applyAlignment="1">
      <alignment horizontal="center" vertical="center" wrapText="1"/>
    </xf>
    <xf numFmtId="9" fontId="43" fillId="10" borderId="36" xfId="12" applyNumberFormat="1" applyFont="1" applyFill="1" applyBorder="1" applyAlignment="1">
      <alignment horizontal="center" vertical="center" wrapText="1"/>
    </xf>
    <xf numFmtId="10" fontId="43" fillId="10" borderId="36" xfId="12" applyNumberFormat="1" applyFont="1" applyFill="1" applyBorder="1" applyAlignment="1">
      <alignment horizontal="center" vertical="center" wrapText="1"/>
    </xf>
    <xf numFmtId="0" fontId="41" fillId="10" borderId="25" xfId="12" applyFont="1" applyFill="1" applyBorder="1" applyAlignment="1">
      <alignment horizontal="center" vertical="center" wrapText="1"/>
    </xf>
    <xf numFmtId="10" fontId="57" fillId="10" borderId="25" xfId="12" applyNumberFormat="1" applyFont="1" applyFill="1" applyBorder="1" applyAlignment="1">
      <alignment horizontal="center" vertical="center" wrapText="1"/>
    </xf>
    <xf numFmtId="10" fontId="57" fillId="10" borderId="26" xfId="12" applyNumberFormat="1" applyFont="1" applyFill="1" applyBorder="1" applyAlignment="1">
      <alignment horizontal="center" vertical="center" wrapText="1"/>
    </xf>
    <xf numFmtId="0" fontId="41" fillId="10" borderId="56" xfId="12" applyFont="1" applyFill="1" applyBorder="1" applyAlignment="1">
      <alignment horizontal="center" vertical="center" wrapText="1"/>
    </xf>
    <xf numFmtId="0" fontId="38" fillId="32" borderId="18" xfId="0" applyFont="1" applyFill="1" applyBorder="1" applyAlignment="1">
      <alignment horizontal="center" vertical="center"/>
    </xf>
    <xf numFmtId="0" fontId="41" fillId="35" borderId="35" xfId="0" applyFont="1" applyFill="1" applyBorder="1" applyAlignment="1">
      <alignment horizontal="center" vertical="center"/>
    </xf>
    <xf numFmtId="0" fontId="41" fillId="35" borderId="36" xfId="0" applyFont="1" applyFill="1" applyBorder="1" applyAlignment="1">
      <alignment horizontal="center" vertical="center"/>
    </xf>
    <xf numFmtId="14" fontId="41" fillId="35" borderId="36" xfId="0" applyNumberFormat="1" applyFont="1" applyFill="1" applyBorder="1" applyAlignment="1">
      <alignment horizontal="center" vertical="center"/>
    </xf>
    <xf numFmtId="0" fontId="41" fillId="35" borderId="36" xfId="0" applyFont="1" applyFill="1" applyBorder="1" applyAlignment="1">
      <alignment horizontal="center" vertical="center" wrapText="1"/>
    </xf>
    <xf numFmtId="0" fontId="55" fillId="0" borderId="0" xfId="6" applyFont="1" applyAlignment="1">
      <alignment vertical="center"/>
    </xf>
    <xf numFmtId="0" fontId="38" fillId="30" borderId="36" xfId="0" applyFont="1" applyFill="1" applyBorder="1" applyAlignment="1">
      <alignment horizontal="center" vertical="center"/>
    </xf>
    <xf numFmtId="14" fontId="38" fillId="30" borderId="42" xfId="0" applyNumberFormat="1" applyFont="1" applyFill="1" applyBorder="1" applyAlignment="1">
      <alignment horizontal="center" vertical="center"/>
    </xf>
    <xf numFmtId="0" fontId="41" fillId="16" borderId="32" xfId="0" applyFont="1" applyFill="1" applyBorder="1" applyAlignment="1">
      <alignment horizontal="center" vertical="center"/>
    </xf>
    <xf numFmtId="0" fontId="41" fillId="0" borderId="33" xfId="0" applyFont="1" applyBorder="1" applyAlignment="1">
      <alignment horizontal="center" vertical="center"/>
    </xf>
    <xf numFmtId="14" fontId="41" fillId="0" borderId="33" xfId="0" applyNumberFormat="1" applyFont="1" applyBorder="1" applyAlignment="1">
      <alignment horizontal="center" vertical="center"/>
    </xf>
    <xf numFmtId="0" fontId="41" fillId="0" borderId="18" xfId="0" applyFont="1" applyBorder="1" applyAlignment="1">
      <alignment horizontal="center" vertical="center" wrapText="1"/>
    </xf>
    <xf numFmtId="0" fontId="41" fillId="0" borderId="33" xfId="0" applyFont="1" applyBorder="1" applyAlignment="1">
      <alignment horizontal="center" vertical="center" wrapText="1"/>
    </xf>
    <xf numFmtId="0" fontId="55" fillId="0" borderId="0" xfId="6" applyFont="1" applyAlignment="1">
      <alignment horizontal="center" vertical="center" wrapText="1"/>
    </xf>
    <xf numFmtId="0" fontId="38" fillId="30" borderId="33" xfId="0" applyFont="1" applyFill="1" applyBorder="1" applyAlignment="1">
      <alignment horizontal="center" vertical="center"/>
    </xf>
    <xf numFmtId="14" fontId="38" fillId="30" borderId="63" xfId="0" applyNumberFormat="1" applyFont="1" applyFill="1" applyBorder="1" applyAlignment="1">
      <alignment horizontal="center" vertical="center"/>
    </xf>
    <xf numFmtId="0" fontId="41" fillId="0" borderId="17" xfId="0" applyFont="1" applyBorder="1" applyAlignment="1">
      <alignment vertical="center"/>
    </xf>
    <xf numFmtId="0" fontId="41" fillId="0" borderId="33" xfId="0" applyFont="1" applyBorder="1" applyAlignment="1">
      <alignment vertical="center"/>
    </xf>
    <xf numFmtId="0" fontId="41" fillId="0" borderId="18" xfId="0" applyFont="1" applyBorder="1" applyAlignment="1">
      <alignment horizontal="center" vertical="center"/>
    </xf>
    <xf numFmtId="0" fontId="41" fillId="0" borderId="18" xfId="0" applyFont="1" applyBorder="1" applyAlignment="1">
      <alignment vertical="center" wrapText="1"/>
    </xf>
    <xf numFmtId="14" fontId="41" fillId="0" borderId="18" xfId="0" applyNumberFormat="1" applyFont="1" applyBorder="1" applyAlignment="1">
      <alignment horizontal="center" vertical="center"/>
    </xf>
    <xf numFmtId="0" fontId="55" fillId="0" borderId="0" xfId="6" applyFont="1" applyAlignment="1">
      <alignment vertical="center" wrapText="1"/>
    </xf>
    <xf numFmtId="0" fontId="38" fillId="30" borderId="18" xfId="0" applyFont="1" applyFill="1" applyBorder="1" applyAlignment="1">
      <alignment horizontal="center" vertical="center"/>
    </xf>
    <xf numFmtId="14" fontId="41" fillId="0" borderId="18" xfId="0" applyNumberFormat="1" applyFont="1" applyBorder="1" applyAlignment="1">
      <alignment vertical="center"/>
    </xf>
    <xf numFmtId="0" fontId="41" fillId="16" borderId="33" xfId="0" applyFont="1" applyFill="1" applyBorder="1" applyAlignment="1">
      <alignment horizontal="center" vertical="center"/>
    </xf>
    <xf numFmtId="0" fontId="41" fillId="0" borderId="18" xfId="0" applyFont="1" applyBorder="1" applyAlignment="1">
      <alignment vertical="center"/>
    </xf>
    <xf numFmtId="14" fontId="38" fillId="30" borderId="45" xfId="0" applyNumberFormat="1" applyFont="1" applyFill="1" applyBorder="1" applyAlignment="1">
      <alignment horizontal="center" vertical="center"/>
    </xf>
    <xf numFmtId="0" fontId="41" fillId="16" borderId="18" xfId="0" applyFont="1" applyFill="1" applyBorder="1" applyAlignment="1">
      <alignment horizontal="center" vertical="center" wrapText="1"/>
    </xf>
    <xf numFmtId="14" fontId="41" fillId="16" borderId="18" xfId="0" applyNumberFormat="1" applyFont="1" applyFill="1" applyBorder="1" applyAlignment="1">
      <alignment vertical="center"/>
    </xf>
    <xf numFmtId="0" fontId="41" fillId="16" borderId="93" xfId="0" applyFont="1" applyFill="1" applyBorder="1" applyAlignment="1">
      <alignment horizontal="center" vertical="center"/>
    </xf>
    <xf numFmtId="0" fontId="55" fillId="0" borderId="18" xfId="6" applyFont="1" applyBorder="1" applyAlignment="1">
      <alignment vertical="center" wrapText="1"/>
    </xf>
    <xf numFmtId="0" fontId="38" fillId="36" borderId="15" xfId="0" applyFont="1" applyFill="1" applyBorder="1" applyAlignment="1">
      <alignment horizontal="center" vertical="center" wrapText="1"/>
    </xf>
    <xf numFmtId="0" fontId="38" fillId="36" borderId="16" xfId="0" applyFont="1" applyFill="1" applyBorder="1" applyAlignment="1">
      <alignment horizontal="center" vertical="center" wrapText="1"/>
    </xf>
    <xf numFmtId="0" fontId="38" fillId="36" borderId="43" xfId="0" applyFont="1" applyFill="1" applyBorder="1" applyAlignment="1">
      <alignment horizontal="center" vertical="center" wrapText="1"/>
    </xf>
    <xf numFmtId="0" fontId="41" fillId="11" borderId="17" xfId="0" applyFont="1" applyFill="1" applyBorder="1" applyAlignment="1">
      <alignment horizontal="center" vertical="center" wrapText="1"/>
    </xf>
    <xf numFmtId="0" fontId="41" fillId="0" borderId="45" xfId="0" applyFont="1" applyBorder="1" applyAlignment="1">
      <alignment horizontal="center" vertical="center" wrapText="1"/>
    </xf>
    <xf numFmtId="0" fontId="6" fillId="0" borderId="39" xfId="14" applyFont="1" applyBorder="1" applyAlignment="1">
      <alignment horizontal="center" vertical="top" wrapText="1"/>
    </xf>
    <xf numFmtId="0" fontId="9" fillId="0" borderId="48" xfId="14" applyFont="1" applyAlignment="1">
      <alignment horizontal="left" vertical="center"/>
    </xf>
    <xf numFmtId="0" fontId="63" fillId="0" borderId="48" xfId="14"/>
    <xf numFmtId="0" fontId="10" fillId="2" borderId="30" xfId="14" applyFont="1" applyFill="1" applyBorder="1" applyAlignment="1">
      <alignment horizontal="center" vertical="center" textRotation="90" wrapText="1"/>
    </xf>
    <xf numFmtId="0" fontId="10" fillId="2" borderId="31" xfId="14" applyFont="1" applyFill="1" applyBorder="1" applyAlignment="1">
      <alignment horizontal="center" vertical="center" textRotation="90"/>
    </xf>
    <xf numFmtId="0" fontId="10" fillId="2" borderId="38" xfId="14" applyFont="1" applyFill="1" applyBorder="1" applyAlignment="1">
      <alignment horizontal="center" vertical="center" textRotation="90"/>
    </xf>
    <xf numFmtId="0" fontId="10" fillId="2" borderId="48" xfId="14" applyFont="1" applyFill="1" applyAlignment="1">
      <alignment horizontal="center" vertical="center" textRotation="90"/>
    </xf>
    <xf numFmtId="0" fontId="9" fillId="4" borderId="32" xfId="14" applyFont="1" applyFill="1" applyBorder="1" applyAlignment="1">
      <alignment horizontal="center" vertical="center"/>
    </xf>
    <xf numFmtId="0" fontId="9" fillId="2" borderId="33" xfId="14" applyFont="1" applyFill="1" applyBorder="1" applyAlignment="1">
      <alignment horizontal="center" vertical="center"/>
    </xf>
    <xf numFmtId="0" fontId="9" fillId="2" borderId="49" xfId="14" applyFont="1" applyFill="1" applyBorder="1" applyAlignment="1">
      <alignment horizontal="left" vertical="center"/>
    </xf>
    <xf numFmtId="0" fontId="9" fillId="2" borderId="48" xfId="14" applyFont="1" applyFill="1" applyAlignment="1">
      <alignment horizontal="left" vertical="center"/>
    </xf>
    <xf numFmtId="0" fontId="9" fillId="2" borderId="48" xfId="14" applyFont="1" applyFill="1" applyAlignment="1">
      <alignment horizontal="center" vertical="center"/>
    </xf>
    <xf numFmtId="0" fontId="9" fillId="5" borderId="17" xfId="14" applyFont="1" applyFill="1" applyBorder="1" applyAlignment="1">
      <alignment horizontal="center" vertical="center"/>
    </xf>
    <xf numFmtId="0" fontId="9" fillId="2" borderId="18" xfId="14" applyFont="1" applyFill="1" applyBorder="1" applyAlignment="1">
      <alignment horizontal="center" vertical="center"/>
    </xf>
    <xf numFmtId="0" fontId="9" fillId="2" borderId="34" xfId="14" applyFont="1" applyFill="1" applyBorder="1" applyAlignment="1">
      <alignment horizontal="left" vertical="center"/>
    </xf>
    <xf numFmtId="0" fontId="9" fillId="6" borderId="17" xfId="14" applyFont="1" applyFill="1" applyBorder="1" applyAlignment="1">
      <alignment horizontal="center" vertical="center"/>
    </xf>
    <xf numFmtId="0" fontId="9" fillId="7" borderId="17" xfId="14" applyFont="1" applyFill="1" applyBorder="1" applyAlignment="1">
      <alignment horizontal="center" vertical="center"/>
    </xf>
    <xf numFmtId="0" fontId="9" fillId="8" borderId="35" xfId="14" applyFont="1" applyFill="1" applyBorder="1" applyAlignment="1">
      <alignment horizontal="center" vertical="center"/>
    </xf>
    <xf numFmtId="0" fontId="9" fillId="2" borderId="36" xfId="14" applyFont="1" applyFill="1" applyBorder="1" applyAlignment="1">
      <alignment horizontal="center" vertical="center"/>
    </xf>
    <xf numFmtId="0" fontId="64" fillId="31" borderId="1" xfId="14" applyFont="1" applyFill="1" applyBorder="1" applyAlignment="1">
      <alignment horizontal="left" vertical="center"/>
    </xf>
    <xf numFmtId="0" fontId="64" fillId="31" borderId="5" xfId="14" applyFont="1" applyFill="1" applyBorder="1" applyAlignment="1">
      <alignment horizontal="left" vertical="center"/>
    </xf>
    <xf numFmtId="0" fontId="64" fillId="31" borderId="7" xfId="14" applyFont="1" applyFill="1" applyBorder="1" applyAlignment="1">
      <alignment horizontal="left" vertical="center"/>
    </xf>
    <xf numFmtId="0" fontId="42" fillId="0" borderId="11" xfId="14" applyFont="1" applyBorder="1" applyAlignment="1">
      <alignment horizontal="left" vertical="center"/>
    </xf>
    <xf numFmtId="0" fontId="42" fillId="0" borderId="48" xfId="14" applyFont="1" applyAlignment="1">
      <alignment horizontal="left" vertical="center"/>
    </xf>
    <xf numFmtId="0" fontId="42" fillId="0" borderId="12" xfId="14" applyFont="1" applyBorder="1" applyAlignment="1">
      <alignment horizontal="left" vertical="center"/>
    </xf>
    <xf numFmtId="0" fontId="64" fillId="0" borderId="15" xfId="14" applyFont="1" applyBorder="1" applyAlignment="1">
      <alignment horizontal="center" vertical="center"/>
    </xf>
    <xf numFmtId="0" fontId="66" fillId="0" borderId="16" xfId="14" applyFont="1" applyBorder="1" applyAlignment="1">
      <alignment horizontal="center" vertical="center" textRotation="90" wrapText="1"/>
    </xf>
    <xf numFmtId="0" fontId="67" fillId="0" borderId="16" xfId="14" applyFont="1" applyBorder="1" applyAlignment="1">
      <alignment horizontal="center" vertical="center" textRotation="90" wrapText="1"/>
    </xf>
    <xf numFmtId="0" fontId="40" fillId="0" borderId="17" xfId="14" applyFont="1" applyBorder="1" applyAlignment="1">
      <alignment horizontal="left" vertical="center" wrapText="1"/>
    </xf>
    <xf numFmtId="0" fontId="42" fillId="0" borderId="18" xfId="14" applyFont="1" applyBorder="1" applyAlignment="1">
      <alignment horizontal="center" vertical="center"/>
    </xf>
    <xf numFmtId="10" fontId="64" fillId="0" borderId="18" xfId="14" applyNumberFormat="1" applyFont="1" applyBorder="1" applyAlignment="1">
      <alignment horizontal="center" vertical="center"/>
    </xf>
    <xf numFmtId="9" fontId="64" fillId="3" borderId="18" xfId="14" applyNumberFormat="1" applyFont="1" applyFill="1" applyBorder="1" applyAlignment="1">
      <alignment horizontal="center" vertical="center"/>
    </xf>
    <xf numFmtId="10" fontId="48" fillId="0" borderId="18" xfId="14" applyNumberFormat="1" applyFont="1" applyBorder="1" applyAlignment="1">
      <alignment horizontal="center" vertical="center"/>
    </xf>
    <xf numFmtId="10" fontId="48" fillId="0" borderId="34" xfId="14" applyNumberFormat="1" applyFont="1" applyBorder="1" applyAlignment="1">
      <alignment horizontal="center" vertical="center"/>
    </xf>
    <xf numFmtId="0" fontId="40" fillId="0" borderId="20" xfId="14" applyFont="1" applyBorder="1" applyAlignment="1">
      <alignment horizontal="left" vertical="center" wrapText="1"/>
    </xf>
    <xf numFmtId="10" fontId="48" fillId="0" borderId="21" xfId="14" applyNumberFormat="1" applyFont="1" applyBorder="1" applyAlignment="1">
      <alignment horizontal="center" vertical="center"/>
    </xf>
    <xf numFmtId="0" fontId="71" fillId="0" borderId="22" xfId="14" applyFont="1" applyBorder="1" applyAlignment="1">
      <alignment horizontal="left" vertical="center"/>
    </xf>
    <xf numFmtId="0" fontId="42" fillId="0" borderId="39" xfId="14" applyFont="1" applyBorder="1" applyAlignment="1">
      <alignment horizontal="center" vertical="center"/>
    </xf>
    <xf numFmtId="9" fontId="42" fillId="0" borderId="39" xfId="14" applyNumberFormat="1" applyFont="1" applyBorder="1" applyAlignment="1">
      <alignment horizontal="center" vertical="center"/>
    </xf>
    <xf numFmtId="10" fontId="72" fillId="0" borderId="39" xfId="14" applyNumberFormat="1" applyFont="1" applyBorder="1" applyAlignment="1">
      <alignment horizontal="center" vertical="center"/>
    </xf>
    <xf numFmtId="10" fontId="57" fillId="0" borderId="54" xfId="15" applyNumberFormat="1" applyFont="1" applyBorder="1" applyAlignment="1">
      <alignment horizontal="center" vertical="center" wrapText="1"/>
    </xf>
    <xf numFmtId="0" fontId="70" fillId="0" borderId="23" xfId="14" applyFont="1" applyBorder="1" applyAlignment="1">
      <alignment horizontal="center" vertical="center" wrapText="1"/>
    </xf>
    <xf numFmtId="0" fontId="42" fillId="0" borderId="24" xfId="14" applyFont="1" applyBorder="1" applyAlignment="1">
      <alignment horizontal="left" vertical="center"/>
    </xf>
    <xf numFmtId="10" fontId="42" fillId="0" borderId="25" xfId="14" applyNumberFormat="1" applyFont="1" applyBorder="1" applyAlignment="1">
      <alignment horizontal="left" vertical="center"/>
    </xf>
    <xf numFmtId="10" fontId="65" fillId="37" borderId="25" xfId="14" applyNumberFormat="1" applyFont="1" applyFill="1" applyBorder="1" applyAlignment="1">
      <alignment horizontal="center" vertical="center"/>
    </xf>
    <xf numFmtId="10" fontId="64" fillId="2" borderId="25" xfId="14" applyNumberFormat="1" applyFont="1" applyFill="1" applyBorder="1" applyAlignment="1">
      <alignment horizontal="center" vertical="center"/>
    </xf>
    <xf numFmtId="0" fontId="42" fillId="0" borderId="25" xfId="14" applyFont="1" applyBorder="1" applyAlignment="1">
      <alignment horizontal="left" vertical="center"/>
    </xf>
    <xf numFmtId="0" fontId="42" fillId="0" borderId="26" xfId="14" applyFont="1" applyBorder="1" applyAlignment="1">
      <alignment horizontal="left" vertical="center"/>
    </xf>
    <xf numFmtId="0" fontId="42" fillId="0" borderId="56" xfId="14" applyFont="1" applyBorder="1" applyAlignment="1">
      <alignment horizontal="left" vertical="center"/>
    </xf>
    <xf numFmtId="10" fontId="42" fillId="0" borderId="48" xfId="14" applyNumberFormat="1" applyFont="1" applyAlignment="1">
      <alignment horizontal="left" vertical="center"/>
    </xf>
    <xf numFmtId="0" fontId="42" fillId="0" borderId="48" xfId="14" applyFont="1" applyAlignment="1">
      <alignment vertical="center"/>
    </xf>
    <xf numFmtId="165" fontId="73" fillId="2" borderId="96" xfId="14" applyNumberFormat="1" applyFont="1" applyFill="1" applyBorder="1" applyAlignment="1">
      <alignment horizontal="center" vertical="center"/>
    </xf>
    <xf numFmtId="0" fontId="33" fillId="0" borderId="0" xfId="6" applyAlignment="1">
      <alignment vertical="center" wrapText="1"/>
    </xf>
    <xf numFmtId="0" fontId="33" fillId="0" borderId="0" xfId="6" applyAlignment="1">
      <alignment vertical="center"/>
    </xf>
    <xf numFmtId="0" fontId="38" fillId="31" borderId="65" xfId="0" applyFont="1" applyFill="1" applyBorder="1" applyAlignment="1">
      <alignment horizontal="center" vertical="center" textRotation="90" wrapText="1"/>
    </xf>
    <xf numFmtId="9" fontId="41" fillId="0" borderId="65" xfId="1" applyNumberFormat="1" applyFont="1" applyBorder="1" applyAlignment="1">
      <alignment horizontal="center" vertical="top" wrapText="1"/>
    </xf>
    <xf numFmtId="0" fontId="38" fillId="39" borderId="65" xfId="0" applyFont="1" applyFill="1" applyBorder="1" applyAlignment="1">
      <alignment horizontal="center" vertical="center" wrapText="1"/>
    </xf>
    <xf numFmtId="0" fontId="39" fillId="40" borderId="65" xfId="0" applyFont="1" applyFill="1" applyBorder="1" applyAlignment="1">
      <alignment horizontal="center" vertical="center" wrapText="1"/>
    </xf>
    <xf numFmtId="14" fontId="39" fillId="40" borderId="65" xfId="0" applyNumberFormat="1" applyFont="1" applyFill="1" applyBorder="1" applyAlignment="1">
      <alignment horizontal="center" vertical="center" wrapText="1"/>
    </xf>
    <xf numFmtId="14" fontId="39" fillId="39" borderId="65" xfId="0" applyNumberFormat="1" applyFont="1" applyFill="1" applyBorder="1" applyAlignment="1">
      <alignment horizontal="center" vertical="center" wrapText="1"/>
    </xf>
    <xf numFmtId="9" fontId="39" fillId="39" borderId="65" xfId="0" applyNumberFormat="1" applyFont="1" applyFill="1" applyBorder="1" applyAlignment="1">
      <alignment horizontal="center" vertical="center" wrapText="1"/>
    </xf>
    <xf numFmtId="0" fontId="40" fillId="39" borderId="65" xfId="0" applyFont="1" applyFill="1" applyBorder="1" applyAlignment="1">
      <alignment horizontal="center" vertical="center" wrapText="1"/>
    </xf>
    <xf numFmtId="0" fontId="41" fillId="39" borderId="65" xfId="0" applyFont="1" applyFill="1" applyBorder="1" applyAlignment="1">
      <alignment horizontal="center" vertical="center" wrapText="1"/>
    </xf>
    <xf numFmtId="0" fontId="41" fillId="40" borderId="65" xfId="0" applyFont="1" applyFill="1" applyBorder="1" applyAlignment="1">
      <alignment horizontal="center" vertical="center" wrapText="1"/>
    </xf>
    <xf numFmtId="14" fontId="41" fillId="39" borderId="65" xfId="0" applyNumberFormat="1" applyFont="1" applyFill="1" applyBorder="1" applyAlignment="1">
      <alignment horizontal="center" vertical="center" wrapText="1"/>
    </xf>
    <xf numFmtId="9" fontId="41" fillId="39" borderId="65" xfId="0" applyNumberFormat="1" applyFont="1" applyFill="1" applyBorder="1" applyAlignment="1">
      <alignment horizontal="center" vertical="center" wrapText="1"/>
    </xf>
    <xf numFmtId="0" fontId="38" fillId="40" borderId="65" xfId="0" applyFont="1" applyFill="1" applyBorder="1" applyAlignment="1">
      <alignment horizontal="center" vertical="center" wrapText="1"/>
    </xf>
    <xf numFmtId="14" fontId="41" fillId="40" borderId="65" xfId="0" applyNumberFormat="1" applyFont="1" applyFill="1" applyBorder="1" applyAlignment="1">
      <alignment horizontal="center" vertical="center" wrapText="1"/>
    </xf>
    <xf numFmtId="9" fontId="41" fillId="38" borderId="65" xfId="0" applyNumberFormat="1" applyFont="1" applyFill="1" applyBorder="1" applyAlignment="1">
      <alignment horizontal="center" vertical="center" wrapText="1"/>
    </xf>
    <xf numFmtId="0" fontId="38" fillId="41" borderId="65" xfId="0" applyFont="1" applyFill="1" applyBorder="1" applyAlignment="1">
      <alignment horizontal="center" vertical="center" wrapText="1"/>
    </xf>
    <xf numFmtId="0" fontId="39" fillId="41" borderId="65" xfId="0" applyFont="1" applyFill="1" applyBorder="1" applyAlignment="1">
      <alignment horizontal="center" vertical="center" wrapText="1"/>
    </xf>
    <xf numFmtId="14" fontId="39" fillId="41" borderId="65" xfId="0" applyNumberFormat="1" applyFont="1" applyFill="1" applyBorder="1" applyAlignment="1">
      <alignment horizontal="center" vertical="center" wrapText="1"/>
    </xf>
    <xf numFmtId="1" fontId="39" fillId="41" borderId="65" xfId="0" applyNumberFormat="1" applyFont="1" applyFill="1" applyBorder="1" applyAlignment="1">
      <alignment horizontal="center" vertical="center" wrapText="1"/>
    </xf>
    <xf numFmtId="9" fontId="39" fillId="41" borderId="65" xfId="0" applyNumberFormat="1" applyFont="1" applyFill="1" applyBorder="1" applyAlignment="1">
      <alignment horizontal="center" vertical="center" wrapText="1"/>
    </xf>
    <xf numFmtId="0" fontId="39" fillId="39" borderId="65" xfId="0" applyFont="1" applyFill="1" applyBorder="1" applyAlignment="1">
      <alignment horizontal="center" vertical="center" wrapText="1"/>
    </xf>
    <xf numFmtId="0" fontId="74" fillId="16" borderId="65" xfId="0" applyFont="1" applyFill="1" applyBorder="1" applyAlignment="1">
      <alignment horizontal="center" vertical="center" wrapText="1"/>
    </xf>
    <xf numFmtId="0" fontId="75" fillId="16" borderId="65" xfId="0" applyFont="1" applyFill="1" applyBorder="1" applyAlignment="1">
      <alignment horizontal="center" vertical="center" wrapText="1"/>
    </xf>
    <xf numFmtId="14" fontId="75" fillId="16" borderId="65" xfId="0" applyNumberFormat="1" applyFont="1" applyFill="1" applyBorder="1" applyAlignment="1">
      <alignment horizontal="center" vertical="center" wrapText="1"/>
    </xf>
    <xf numFmtId="164" fontId="75" fillId="16" borderId="65" xfId="4" applyNumberFormat="1" applyFont="1" applyFill="1" applyBorder="1" applyAlignment="1">
      <alignment horizontal="center" vertical="center" wrapText="1"/>
    </xf>
    <xf numFmtId="9" fontId="75" fillId="16" borderId="65" xfId="0" applyNumberFormat="1" applyFont="1" applyFill="1" applyBorder="1" applyAlignment="1">
      <alignment horizontal="center" vertical="center" wrapText="1"/>
    </xf>
    <xf numFmtId="9" fontId="39" fillId="40" borderId="65" xfId="0" applyNumberFormat="1" applyFont="1" applyFill="1" applyBorder="1" applyAlignment="1">
      <alignment horizontal="center" vertical="center" wrapText="1"/>
    </xf>
    <xf numFmtId="0" fontId="42" fillId="0" borderId="98" xfId="12" applyFont="1" applyBorder="1" applyAlignment="1">
      <alignment horizontal="center" vertical="center"/>
    </xf>
    <xf numFmtId="0" fontId="44" fillId="31" borderId="99" xfId="14" applyFont="1" applyFill="1" applyBorder="1" applyAlignment="1">
      <alignment horizontal="center" vertical="center"/>
    </xf>
    <xf numFmtId="0" fontId="66" fillId="0" borderId="99" xfId="14" applyFont="1" applyBorder="1" applyAlignment="1">
      <alignment horizontal="center" vertical="center" textRotation="90" wrapText="1"/>
    </xf>
    <xf numFmtId="0" fontId="67" fillId="0" borderId="99" xfId="14" applyFont="1" applyBorder="1" applyAlignment="1">
      <alignment horizontal="center" vertical="center" textRotation="90" wrapText="1"/>
    </xf>
    <xf numFmtId="0" fontId="38" fillId="31" borderId="99" xfId="14" applyFont="1" applyFill="1" applyBorder="1" applyAlignment="1">
      <alignment horizontal="left" vertical="center" wrapText="1"/>
    </xf>
    <xf numFmtId="0" fontId="42" fillId="0" borderId="99" xfId="14" applyFont="1" applyBorder="1" applyAlignment="1">
      <alignment horizontal="center" vertical="center"/>
    </xf>
    <xf numFmtId="9" fontId="42" fillId="0" borderId="99" xfId="14" applyNumberFormat="1" applyFont="1" applyBorder="1" applyAlignment="1">
      <alignment horizontal="center" vertical="center"/>
    </xf>
    <xf numFmtId="10" fontId="69" fillId="2" borderId="99" xfId="14" applyNumberFormat="1" applyFont="1" applyFill="1" applyBorder="1" applyAlignment="1">
      <alignment horizontal="center" vertical="center"/>
    </xf>
    <xf numFmtId="10" fontId="42" fillId="0" borderId="99" xfId="14" applyNumberFormat="1" applyFont="1" applyBorder="1" applyAlignment="1">
      <alignment horizontal="center" vertical="center"/>
    </xf>
    <xf numFmtId="0" fontId="70" fillId="0" borderId="99" xfId="14" applyFont="1" applyBorder="1" applyAlignment="1">
      <alignment horizontal="center" vertical="center" wrapText="1"/>
    </xf>
    <xf numFmtId="1" fontId="42" fillId="0" borderId="99" xfId="14" applyNumberFormat="1" applyFont="1" applyBorder="1" applyAlignment="1">
      <alignment horizontal="center" vertical="center"/>
    </xf>
    <xf numFmtId="10" fontId="69" fillId="0" borderId="99" xfId="14" applyNumberFormat="1" applyFont="1" applyBorder="1" applyAlignment="1">
      <alignment horizontal="center" vertical="center"/>
    </xf>
    <xf numFmtId="0" fontId="38" fillId="16" borderId="65" xfId="1" applyFont="1" applyFill="1" applyBorder="1" applyAlignment="1">
      <alignment horizontal="center" vertical="center" wrapText="1"/>
    </xf>
    <xf numFmtId="14" fontId="41" fillId="16" borderId="65" xfId="1" applyNumberFormat="1" applyFont="1" applyFill="1" applyBorder="1" applyAlignment="1">
      <alignment horizontal="center" vertical="center" wrapText="1"/>
    </xf>
    <xf numFmtId="1" fontId="41" fillId="16" borderId="65" xfId="5" applyNumberFormat="1" applyFont="1" applyFill="1" applyBorder="1" applyAlignment="1">
      <alignment horizontal="center" vertical="center" wrapText="1"/>
    </xf>
    <xf numFmtId="0" fontId="43" fillId="10" borderId="74" xfId="0" applyFont="1" applyFill="1" applyBorder="1" applyAlignment="1">
      <alignment horizontal="center" vertical="center" wrapText="1"/>
    </xf>
    <xf numFmtId="0" fontId="43" fillId="10" borderId="68" xfId="0" applyFont="1" applyFill="1" applyBorder="1" applyAlignment="1">
      <alignment horizontal="center" vertical="center" wrapText="1"/>
    </xf>
    <xf numFmtId="0" fontId="39" fillId="14" borderId="65" xfId="0" applyFont="1" applyFill="1" applyBorder="1" applyAlignment="1">
      <alignment horizontal="center" vertical="center" wrapText="1"/>
    </xf>
    <xf numFmtId="14" fontId="39" fillId="14" borderId="65" xfId="0" applyNumberFormat="1" applyFont="1" applyFill="1" applyBorder="1" applyAlignment="1">
      <alignment horizontal="center" vertical="center" wrapText="1"/>
    </xf>
    <xf numFmtId="1" fontId="39" fillId="14" borderId="65" xfId="0" applyNumberFormat="1" applyFont="1" applyFill="1" applyBorder="1" applyAlignment="1">
      <alignment horizontal="center" vertical="center" wrapText="1"/>
    </xf>
    <xf numFmtId="9" fontId="39" fillId="14" borderId="65" xfId="0" applyNumberFormat="1" applyFont="1" applyFill="1" applyBorder="1" applyAlignment="1">
      <alignment horizontal="center" vertical="center" wrapText="1"/>
    </xf>
    <xf numFmtId="0" fontId="38" fillId="14" borderId="65" xfId="0" applyFont="1" applyFill="1" applyBorder="1" applyAlignment="1">
      <alignment horizontal="center" vertical="center" wrapText="1"/>
    </xf>
    <xf numFmtId="0" fontId="41" fillId="14" borderId="65" xfId="0" applyFont="1" applyFill="1" applyBorder="1" applyAlignment="1">
      <alignment horizontal="center" vertical="center" wrapText="1"/>
    </xf>
    <xf numFmtId="14" fontId="41" fillId="14" borderId="65" xfId="0" applyNumberFormat="1" applyFont="1" applyFill="1" applyBorder="1" applyAlignment="1">
      <alignment horizontal="center" vertical="center" wrapText="1"/>
    </xf>
    <xf numFmtId="1" fontId="41" fillId="14" borderId="65" xfId="0" applyNumberFormat="1" applyFont="1" applyFill="1" applyBorder="1" applyAlignment="1">
      <alignment horizontal="center" vertical="center" wrapText="1"/>
    </xf>
    <xf numFmtId="1" fontId="39" fillId="16" borderId="65" xfId="0" applyNumberFormat="1" applyFont="1" applyFill="1" applyBorder="1" applyAlignment="1">
      <alignment horizontal="center" vertical="center" wrapText="1"/>
    </xf>
    <xf numFmtId="1" fontId="39" fillId="44" borderId="65" xfId="0" applyNumberFormat="1" applyFont="1" applyFill="1" applyBorder="1" applyAlignment="1">
      <alignment horizontal="center" vertical="center" wrapText="1"/>
    </xf>
    <xf numFmtId="0" fontId="42" fillId="27" borderId="65" xfId="0" applyFont="1" applyFill="1" applyBorder="1" applyAlignment="1">
      <alignment horizontal="center" vertical="center" wrapText="1"/>
    </xf>
    <xf numFmtId="0" fontId="14" fillId="0" borderId="0" xfId="0" applyFont="1" applyAlignment="1">
      <alignment horizontal="center" vertical="center" textRotation="255"/>
    </xf>
    <xf numFmtId="9" fontId="75" fillId="16" borderId="65" xfId="16" applyFont="1" applyFill="1" applyBorder="1" applyAlignment="1">
      <alignment horizontal="center" vertical="center" wrapText="1"/>
    </xf>
    <xf numFmtId="0" fontId="39" fillId="45" borderId="65" xfId="0" applyFont="1" applyFill="1" applyBorder="1" applyAlignment="1">
      <alignment horizontal="center" vertical="center" wrapText="1"/>
    </xf>
    <xf numFmtId="0" fontId="38" fillId="30" borderId="65" xfId="0" applyFont="1" applyFill="1" applyBorder="1" applyAlignment="1">
      <alignment horizontal="left" vertical="center" wrapText="1"/>
    </xf>
    <xf numFmtId="0" fontId="39" fillId="22" borderId="65" xfId="0" applyFont="1" applyFill="1" applyBorder="1" applyAlignment="1">
      <alignment horizontal="left" vertical="center" wrapText="1"/>
    </xf>
    <xf numFmtId="0" fontId="39" fillId="16" borderId="65" xfId="0" applyFont="1" applyFill="1" applyBorder="1" applyAlignment="1">
      <alignment horizontal="left" vertical="center" wrapText="1"/>
    </xf>
    <xf numFmtId="0" fontId="41" fillId="38" borderId="65" xfId="0" applyFont="1" applyFill="1" applyBorder="1" applyAlignment="1">
      <alignment horizontal="left" vertical="center" wrapText="1"/>
    </xf>
    <xf numFmtId="0" fontId="41" fillId="16" borderId="65" xfId="0" applyFont="1" applyFill="1" applyBorder="1" applyAlignment="1">
      <alignment horizontal="left" vertical="center" wrapText="1"/>
    </xf>
    <xf numFmtId="0" fontId="43" fillId="10" borderId="74" xfId="0" applyFont="1" applyFill="1" applyBorder="1" applyAlignment="1">
      <alignment horizontal="left" vertical="center" wrapText="1"/>
    </xf>
    <xf numFmtId="0" fontId="41" fillId="16" borderId="65" xfId="1" applyFont="1" applyFill="1" applyBorder="1" applyAlignment="1">
      <alignment horizontal="left" vertical="center" wrapText="1"/>
    </xf>
    <xf numFmtId="0" fontId="39" fillId="2" borderId="65" xfId="0" applyFont="1" applyFill="1" applyBorder="1" applyAlignment="1">
      <alignment horizontal="left" vertical="center" wrapText="1"/>
    </xf>
    <xf numFmtId="0" fontId="75" fillId="16" borderId="65" xfId="0" applyFont="1" applyFill="1" applyBorder="1" applyAlignment="1">
      <alignment horizontal="left" vertical="center" wrapText="1"/>
    </xf>
    <xf numFmtId="0" fontId="41" fillId="2" borderId="65" xfId="0" applyFont="1" applyFill="1" applyBorder="1" applyAlignment="1">
      <alignment horizontal="left" vertical="center" wrapText="1"/>
    </xf>
    <xf numFmtId="0" fontId="14" fillId="0" borderId="0" xfId="0" applyFont="1" applyAlignment="1">
      <alignment horizontal="left" vertical="center"/>
    </xf>
    <xf numFmtId="0" fontId="14" fillId="16" borderId="48" xfId="0" applyFont="1" applyFill="1" applyBorder="1" applyAlignment="1">
      <alignment horizontal="center" vertical="center"/>
    </xf>
    <xf numFmtId="0" fontId="0" fillId="0" borderId="0" xfId="0" applyAlignment="1">
      <alignment horizontal="center" vertical="center"/>
    </xf>
    <xf numFmtId="0" fontId="38" fillId="31" borderId="65" xfId="0" applyFont="1" applyFill="1" applyBorder="1" applyAlignment="1">
      <alignment horizontal="center" vertical="center"/>
    </xf>
    <xf numFmtId="0" fontId="0" fillId="16" borderId="0" xfId="0" applyFill="1" applyAlignment="1">
      <alignment horizontal="center" vertical="center"/>
    </xf>
    <xf numFmtId="9" fontId="41" fillId="16" borderId="65" xfId="16" applyFont="1" applyFill="1" applyBorder="1" applyAlignment="1">
      <alignment horizontal="center" vertical="center" wrapText="1"/>
    </xf>
    <xf numFmtId="0" fontId="41" fillId="0" borderId="18" xfId="0" applyFont="1" applyBorder="1" applyAlignment="1">
      <alignment horizontal="left" vertical="center" wrapText="1"/>
    </xf>
    <xf numFmtId="0" fontId="33" fillId="0" borderId="33" xfId="6" applyBorder="1" applyAlignment="1">
      <alignment vertical="center" wrapText="1"/>
    </xf>
    <xf numFmtId="0" fontId="44" fillId="30" borderId="13" xfId="14" applyFont="1" applyFill="1" applyBorder="1" applyAlignment="1">
      <alignment horizontal="center" vertical="center"/>
    </xf>
    <xf numFmtId="0" fontId="49" fillId="31" borderId="58" xfId="14" applyFont="1" applyFill="1" applyBorder="1"/>
    <xf numFmtId="0" fontId="49" fillId="31" borderId="14" xfId="14" applyFont="1" applyFill="1" applyBorder="1"/>
    <xf numFmtId="0" fontId="42" fillId="0" borderId="13" xfId="14" applyFont="1" applyBorder="1" applyAlignment="1">
      <alignment horizontal="center" vertical="center"/>
    </xf>
    <xf numFmtId="0" fontId="49" fillId="0" borderId="58" xfId="14" applyFont="1" applyBorder="1"/>
    <xf numFmtId="0" fontId="49" fillId="0" borderId="14" xfId="14" applyFont="1" applyBorder="1"/>
    <xf numFmtId="0" fontId="41" fillId="0" borderId="13" xfId="14" applyFont="1" applyBorder="1" applyAlignment="1">
      <alignment horizontal="left" vertical="center" wrapText="1"/>
    </xf>
    <xf numFmtId="0" fontId="45" fillId="30" borderId="39" xfId="14" applyFont="1" applyFill="1" applyBorder="1" applyAlignment="1">
      <alignment horizontal="center" vertical="center" wrapText="1"/>
    </xf>
    <xf numFmtId="0" fontId="45" fillId="30" borderId="97" xfId="14" applyFont="1" applyFill="1" applyBorder="1" applyAlignment="1">
      <alignment horizontal="center" vertical="center" wrapText="1"/>
    </xf>
    <xf numFmtId="0" fontId="44" fillId="30" borderId="27" xfId="14" applyFont="1" applyFill="1" applyBorder="1" applyAlignment="1">
      <alignment horizontal="center" vertical="center"/>
    </xf>
    <xf numFmtId="0" fontId="49" fillId="31" borderId="28" xfId="14" applyFont="1" applyFill="1" applyBorder="1"/>
    <xf numFmtId="0" fontId="49" fillId="31" borderId="29" xfId="14" applyFont="1" applyFill="1" applyBorder="1"/>
    <xf numFmtId="0" fontId="42" fillId="0" borderId="27" xfId="14" applyFont="1" applyBorder="1" applyAlignment="1">
      <alignment horizontal="center" vertical="center"/>
    </xf>
    <xf numFmtId="0" fontId="49" fillId="0" borderId="28" xfId="14" applyFont="1" applyBorder="1"/>
    <xf numFmtId="0" fontId="49" fillId="0" borderId="29" xfId="14" applyFont="1" applyBorder="1"/>
    <xf numFmtId="0" fontId="49" fillId="0" borderId="11" xfId="14" applyFont="1" applyBorder="1"/>
    <xf numFmtId="0" fontId="42" fillId="0" borderId="48" xfId="14" applyFont="1"/>
    <xf numFmtId="0" fontId="49" fillId="0" borderId="12" xfId="14" applyFont="1" applyBorder="1"/>
    <xf numFmtId="0" fontId="49" fillId="0" borderId="22" xfId="14" applyFont="1" applyBorder="1"/>
    <xf numFmtId="0" fontId="49" fillId="0" borderId="39" xfId="14" applyFont="1" applyBorder="1"/>
    <xf numFmtId="0" fontId="49" fillId="0" borderId="23" xfId="14" applyFont="1" applyBorder="1"/>
    <xf numFmtId="0" fontId="42" fillId="0" borderId="27" xfId="14" applyFont="1" applyBorder="1" applyAlignment="1">
      <alignment horizontal="left" vertical="center" wrapText="1"/>
    </xf>
    <xf numFmtId="0" fontId="7" fillId="0" borderId="39" xfId="14" applyFont="1" applyBorder="1" applyAlignment="1">
      <alignment horizontal="left" vertical="center" wrapText="1"/>
    </xf>
    <xf numFmtId="0" fontId="8" fillId="0" borderId="39" xfId="14" applyFont="1" applyBorder="1"/>
    <xf numFmtId="0" fontId="41" fillId="0" borderId="2" xfId="14" applyFont="1" applyBorder="1" applyAlignment="1">
      <alignment horizontal="left" vertical="center" wrapText="1"/>
    </xf>
    <xf numFmtId="0" fontId="49" fillId="0" borderId="3" xfId="14" applyFont="1" applyBorder="1"/>
    <xf numFmtId="0" fontId="49" fillId="0" borderId="4" xfId="14" applyFont="1" applyBorder="1"/>
    <xf numFmtId="0" fontId="41" fillId="0" borderId="34" xfId="14" applyFont="1" applyBorder="1" applyAlignment="1">
      <alignment horizontal="left" vertical="center" wrapText="1"/>
    </xf>
    <xf numFmtId="0" fontId="49" fillId="0" borderId="41" xfId="14" applyFont="1" applyBorder="1"/>
    <xf numFmtId="0" fontId="49" fillId="0" borderId="6" xfId="14" applyFont="1" applyBorder="1"/>
    <xf numFmtId="0" fontId="41" fillId="0" borderId="8" xfId="14" applyFont="1" applyBorder="1" applyAlignment="1">
      <alignment horizontal="left" vertical="center" wrapText="1"/>
    </xf>
    <xf numFmtId="0" fontId="49" fillId="0" borderId="9" xfId="14" applyFont="1" applyBorder="1"/>
    <xf numFmtId="0" fontId="49" fillId="0" borderId="10" xfId="14" applyFont="1" applyBorder="1"/>
    <xf numFmtId="0" fontId="43" fillId="10" borderId="73" xfId="0" applyFont="1" applyFill="1" applyBorder="1" applyAlignment="1">
      <alignment horizontal="center" vertical="center" wrapText="1"/>
    </xf>
    <xf numFmtId="0" fontId="43" fillId="10" borderId="74" xfId="0" applyFont="1" applyFill="1" applyBorder="1" applyAlignment="1">
      <alignment horizontal="center" vertical="center" wrapText="1"/>
    </xf>
    <xf numFmtId="0" fontId="43" fillId="10" borderId="68" xfId="0" applyFont="1" applyFill="1" applyBorder="1" applyAlignment="1">
      <alignment horizontal="center" vertical="center" wrapText="1"/>
    </xf>
    <xf numFmtId="0" fontId="38" fillId="31" borderId="65" xfId="0" applyFont="1" applyFill="1" applyBorder="1" applyAlignment="1">
      <alignment horizontal="center" vertical="center" textRotation="90" wrapText="1"/>
    </xf>
    <xf numFmtId="0" fontId="38" fillId="30" borderId="65" xfId="0" applyFont="1" applyFill="1" applyBorder="1" applyAlignment="1">
      <alignment horizontal="center" vertical="center" wrapText="1"/>
    </xf>
    <xf numFmtId="0" fontId="39" fillId="31" borderId="65" xfId="0" applyFont="1" applyFill="1" applyBorder="1" applyAlignment="1">
      <alignment horizontal="center" vertical="center" wrapText="1"/>
    </xf>
    <xf numFmtId="0" fontId="40" fillId="9" borderId="27" xfId="0" applyFont="1" applyFill="1" applyBorder="1" applyAlignment="1">
      <alignment horizontal="center" vertical="center" wrapText="1"/>
    </xf>
    <xf numFmtId="0" fontId="39" fillId="0" borderId="28" xfId="0" applyFont="1" applyBorder="1" applyAlignment="1">
      <alignment horizontal="center" wrapText="1"/>
    </xf>
    <xf numFmtId="0" fontId="38" fillId="33" borderId="65" xfId="0" applyFont="1" applyFill="1" applyBorder="1" applyAlignment="1">
      <alignment horizontal="center" vertical="center" wrapText="1"/>
    </xf>
    <xf numFmtId="0" fontId="31" fillId="0" borderId="39" xfId="0" applyFont="1" applyBorder="1" applyAlignment="1">
      <alignment horizontal="center" vertical="center" wrapText="1"/>
    </xf>
    <xf numFmtId="0" fontId="13" fillId="0" borderId="37" xfId="0" applyFont="1" applyBorder="1" applyAlignment="1">
      <alignment horizontal="center" vertical="center" wrapText="1"/>
    </xf>
    <xf numFmtId="0" fontId="38" fillId="30" borderId="65" xfId="0" applyFont="1" applyFill="1" applyBorder="1" applyAlignment="1">
      <alignment horizontal="center" vertical="center" textRotation="90" wrapText="1"/>
    </xf>
    <xf numFmtId="0" fontId="39" fillId="31" borderId="65" xfId="0" applyFont="1" applyFill="1" applyBorder="1" applyAlignment="1">
      <alignment horizontal="center" vertical="center" textRotation="90" wrapText="1"/>
    </xf>
    <xf numFmtId="0" fontId="39" fillId="31" borderId="65" xfId="0" applyFont="1" applyFill="1" applyBorder="1" applyAlignment="1">
      <alignment horizontal="center" wrapText="1"/>
    </xf>
    <xf numFmtId="0" fontId="45" fillId="28" borderId="39" xfId="0" applyFont="1" applyFill="1" applyBorder="1" applyAlignment="1">
      <alignment horizontal="center" vertical="center" wrapText="1"/>
    </xf>
    <xf numFmtId="0" fontId="38" fillId="32" borderId="34" xfId="7" applyFont="1" applyFill="1" applyBorder="1" applyAlignment="1">
      <alignment horizontal="center" vertical="center" wrapText="1"/>
    </xf>
    <xf numFmtId="0" fontId="49" fillId="34" borderId="41" xfId="7" applyFont="1" applyFill="1" applyBorder="1"/>
    <xf numFmtId="0" fontId="38" fillId="32" borderId="49" xfId="7" applyFont="1" applyFill="1" applyBorder="1" applyAlignment="1">
      <alignment horizontal="center" vertical="center" wrapText="1"/>
    </xf>
    <xf numFmtId="0" fontId="49" fillId="34" borderId="50" xfId="7" applyFont="1" applyFill="1" applyBorder="1"/>
    <xf numFmtId="0" fontId="49" fillId="34" borderId="51" xfId="7" applyFont="1" applyFill="1" applyBorder="1"/>
    <xf numFmtId="0" fontId="45" fillId="30" borderId="48" xfId="7" applyFont="1" applyFill="1" applyAlignment="1">
      <alignment horizontal="center" vertical="center" wrapText="1"/>
    </xf>
    <xf numFmtId="0" fontId="38" fillId="28" borderId="52" xfId="7" applyFont="1" applyFill="1" applyBorder="1" applyAlignment="1">
      <alignment horizontal="center" vertical="center" wrapText="1"/>
    </xf>
    <xf numFmtId="0" fontId="49" fillId="29" borderId="52" xfId="7" applyFont="1" applyFill="1" applyBorder="1"/>
    <xf numFmtId="0" fontId="49" fillId="34" borderId="40" xfId="7" applyFont="1" applyFill="1" applyBorder="1"/>
    <xf numFmtId="0" fontId="38" fillId="32" borderId="34" xfId="12" applyFont="1" applyFill="1" applyBorder="1" applyAlignment="1">
      <alignment horizontal="center" vertical="center" wrapText="1"/>
    </xf>
    <xf numFmtId="0" fontId="44" fillId="34" borderId="41" xfId="12" applyFont="1" applyFill="1" applyBorder="1" applyAlignment="1">
      <alignment horizontal="center" vertical="center"/>
    </xf>
    <xf numFmtId="0" fontId="38" fillId="32" borderId="49" xfId="12" applyFont="1" applyFill="1" applyBorder="1" applyAlignment="1">
      <alignment horizontal="center" vertical="center" wrapText="1"/>
    </xf>
    <xf numFmtId="0" fontId="44" fillId="34" borderId="50" xfId="12" applyFont="1" applyFill="1" applyBorder="1" applyAlignment="1">
      <alignment horizontal="center" vertical="center"/>
    </xf>
    <xf numFmtId="0" fontId="44" fillId="34" borderId="51" xfId="12" applyFont="1" applyFill="1" applyBorder="1" applyAlignment="1">
      <alignment horizontal="center" vertical="center"/>
    </xf>
    <xf numFmtId="0" fontId="45" fillId="30" borderId="48" xfId="12" applyFont="1" applyFill="1" applyAlignment="1">
      <alignment horizontal="center" vertical="center" wrapText="1"/>
    </xf>
    <xf numFmtId="0" fontId="38" fillId="30" borderId="52" xfId="12" applyFont="1" applyFill="1" applyBorder="1" applyAlignment="1">
      <alignment horizontal="center" vertical="center" wrapText="1"/>
    </xf>
    <xf numFmtId="0" fontId="49" fillId="31" borderId="52" xfId="12" applyFont="1" applyFill="1" applyBorder="1" applyAlignment="1">
      <alignment horizontal="center" vertical="center"/>
    </xf>
    <xf numFmtId="0" fontId="44" fillId="34" borderId="40" xfId="12" applyFont="1" applyFill="1" applyBorder="1" applyAlignment="1">
      <alignment horizontal="center" vertical="center"/>
    </xf>
    <xf numFmtId="0" fontId="45" fillId="30" borderId="58" xfId="0" applyFont="1" applyFill="1" applyBorder="1" applyAlignment="1">
      <alignment horizontal="center" vertical="center" wrapText="1"/>
    </xf>
    <xf numFmtId="0" fontId="45" fillId="30" borderId="14" xfId="0" applyFont="1" applyFill="1" applyBorder="1" applyAlignment="1">
      <alignment horizontal="center" vertical="center" wrapText="1"/>
    </xf>
    <xf numFmtId="0" fontId="38" fillId="34" borderId="62" xfId="0" applyFont="1" applyFill="1" applyBorder="1" applyAlignment="1">
      <alignment horizontal="center" vertical="center" wrapText="1"/>
    </xf>
    <xf numFmtId="0" fontId="49" fillId="34" borderId="63" xfId="0" applyFont="1" applyFill="1" applyBorder="1" applyAlignment="1">
      <alignment vertical="center"/>
    </xf>
    <xf numFmtId="0" fontId="38" fillId="32" borderId="60" xfId="0" applyFont="1" applyFill="1" applyBorder="1" applyAlignment="1">
      <alignment horizontal="center" vertical="center" wrapText="1"/>
    </xf>
    <xf numFmtId="0" fontId="49" fillId="34" borderId="33" xfId="0" applyFont="1" applyFill="1" applyBorder="1" applyAlignment="1">
      <alignment vertical="center"/>
    </xf>
    <xf numFmtId="0" fontId="38" fillId="32" borderId="2" xfId="0" applyFont="1" applyFill="1" applyBorder="1" applyAlignment="1">
      <alignment horizontal="center" vertical="center" wrapText="1"/>
    </xf>
    <xf numFmtId="0" fontId="49" fillId="34" borderId="61" xfId="0" applyFont="1" applyFill="1" applyBorder="1" applyAlignment="1">
      <alignment horizontal="center" vertical="center"/>
    </xf>
    <xf numFmtId="0" fontId="44" fillId="34" borderId="60" xfId="0" applyFont="1" applyFill="1" applyBorder="1" applyAlignment="1">
      <alignment horizontal="center" vertical="center" wrapText="1"/>
    </xf>
    <xf numFmtId="0" fontId="44" fillId="34" borderId="33" xfId="0" applyFont="1" applyFill="1" applyBorder="1" applyAlignment="1">
      <alignment horizontal="center" vertical="center" wrapText="1"/>
    </xf>
    <xf numFmtId="0" fontId="38" fillId="34" borderId="60" xfId="0" applyFont="1" applyFill="1" applyBorder="1" applyAlignment="1">
      <alignment horizontal="center" vertical="center" wrapText="1"/>
    </xf>
    <xf numFmtId="0" fontId="38" fillId="32" borderId="59" xfId="0" applyFont="1" applyFill="1" applyBorder="1" applyAlignment="1">
      <alignment horizontal="center" vertical="center" wrapText="1"/>
    </xf>
    <xf numFmtId="0" fontId="49" fillId="34" borderId="32" xfId="0" applyFont="1" applyFill="1" applyBorder="1" applyAlignment="1">
      <alignment vertical="center"/>
    </xf>
    <xf numFmtId="0" fontId="49" fillId="34" borderId="61" xfId="0" applyFont="1" applyFill="1" applyBorder="1" applyAlignment="1">
      <alignment vertical="center"/>
    </xf>
    <xf numFmtId="0" fontId="45" fillId="36" borderId="48" xfId="0" applyFont="1" applyFill="1" applyBorder="1" applyAlignment="1">
      <alignment horizontal="center" vertical="center"/>
    </xf>
    <xf numFmtId="0" fontId="49" fillId="31" borderId="48" xfId="0" applyFont="1" applyFill="1" applyBorder="1"/>
    <xf numFmtId="0" fontId="9" fillId="0" borderId="0" xfId="0" applyFont="1" applyAlignment="1">
      <alignment horizontal="center"/>
    </xf>
    <xf numFmtId="0" fontId="0" fillId="0" borderId="0" xfId="0"/>
    <xf numFmtId="0" fontId="15" fillId="0" borderId="67" xfId="1" applyFont="1" applyBorder="1" applyAlignment="1">
      <alignment horizontal="center" vertical="center" wrapText="1"/>
    </xf>
    <xf numFmtId="0" fontId="16" fillId="13" borderId="65" xfId="1" applyFont="1" applyFill="1" applyBorder="1" applyAlignment="1">
      <alignment horizontal="center" vertical="center" textRotation="90" wrapText="1"/>
    </xf>
    <xf numFmtId="0" fontId="16" fillId="13" borderId="65" xfId="1" applyFont="1" applyFill="1" applyBorder="1" applyAlignment="1">
      <alignment horizontal="center" vertical="center"/>
    </xf>
    <xf numFmtId="0" fontId="16" fillId="14" borderId="65" xfId="1" applyFont="1" applyFill="1" applyBorder="1" applyAlignment="1">
      <alignment horizontal="center" vertical="center"/>
    </xf>
    <xf numFmtId="0" fontId="16" fillId="14" borderId="65" xfId="1" applyFont="1" applyFill="1" applyBorder="1" applyAlignment="1">
      <alignment horizontal="center" vertical="center" wrapText="1"/>
    </xf>
    <xf numFmtId="0" fontId="16" fillId="15" borderId="65" xfId="1" applyFont="1" applyFill="1" applyBorder="1" applyAlignment="1">
      <alignment horizontal="center" vertical="center"/>
    </xf>
    <xf numFmtId="0" fontId="17" fillId="15" borderId="68" xfId="1" applyFont="1" applyFill="1" applyBorder="1" applyAlignment="1">
      <alignment horizontal="center" vertical="center" wrapText="1"/>
    </xf>
    <xf numFmtId="0" fontId="16" fillId="15" borderId="68" xfId="1" applyFont="1" applyFill="1" applyBorder="1" applyAlignment="1">
      <alignment horizontal="center" vertical="center" wrapText="1"/>
    </xf>
    <xf numFmtId="0" fontId="13" fillId="17" borderId="65" xfId="1" applyFont="1" applyFill="1" applyBorder="1" applyAlignment="1">
      <alignment horizontal="center" vertical="center" textRotation="90" wrapText="1"/>
    </xf>
    <xf numFmtId="0" fontId="13" fillId="16" borderId="65" xfId="1" applyFont="1" applyFill="1" applyBorder="1" applyAlignment="1">
      <alignment horizontal="center" vertical="center" textRotation="90" wrapText="1"/>
    </xf>
    <xf numFmtId="0" fontId="14" fillId="16" borderId="65" xfId="1" applyFont="1" applyFill="1" applyBorder="1" applyAlignment="1">
      <alignment horizontal="center" vertical="center" textRotation="90" wrapText="1"/>
    </xf>
    <xf numFmtId="0" fontId="13" fillId="19" borderId="65" xfId="1" applyFont="1" applyFill="1" applyBorder="1" applyAlignment="1">
      <alignment horizontal="center" vertical="center" wrapText="1"/>
    </xf>
    <xf numFmtId="0" fontId="13" fillId="0" borderId="65" xfId="1" applyFont="1" applyBorder="1" applyAlignment="1">
      <alignment horizontal="center" vertical="center" wrapText="1"/>
    </xf>
    <xf numFmtId="0" fontId="16" fillId="15" borderId="65" xfId="1" applyFont="1" applyFill="1" applyBorder="1" applyAlignment="1">
      <alignment horizontal="center" vertical="center" wrapText="1"/>
    </xf>
    <xf numFmtId="0" fontId="14" fillId="16" borderId="65" xfId="1" applyFont="1" applyFill="1" applyBorder="1" applyAlignment="1">
      <alignment horizontal="center" vertical="center" wrapText="1"/>
    </xf>
    <xf numFmtId="0" fontId="13" fillId="12" borderId="65" xfId="1" applyFont="1" applyFill="1" applyBorder="1" applyAlignment="1">
      <alignment horizontal="center" vertical="center" wrapText="1"/>
    </xf>
    <xf numFmtId="0" fontId="13" fillId="16" borderId="66" xfId="1" applyFont="1" applyFill="1" applyBorder="1" applyAlignment="1">
      <alignment horizontal="center" vertical="center" textRotation="90" wrapText="1"/>
    </xf>
    <xf numFmtId="0" fontId="13" fillId="16" borderId="69" xfId="1" applyFont="1" applyFill="1" applyBorder="1" applyAlignment="1">
      <alignment horizontal="center" vertical="center" textRotation="90" wrapText="1"/>
    </xf>
    <xf numFmtId="0" fontId="13" fillId="16" borderId="72" xfId="1" applyFont="1" applyFill="1" applyBorder="1" applyAlignment="1">
      <alignment horizontal="center" vertical="center" textRotation="90" wrapText="1"/>
    </xf>
    <xf numFmtId="0" fontId="13" fillId="18" borderId="65" xfId="1" applyFont="1" applyFill="1" applyBorder="1" applyAlignment="1">
      <alignment horizontal="center" vertical="center" wrapText="1"/>
    </xf>
    <xf numFmtId="0" fontId="13" fillId="18" borderId="66" xfId="1" applyFont="1" applyFill="1" applyBorder="1" applyAlignment="1">
      <alignment horizontal="center" vertical="center" wrapText="1"/>
    </xf>
    <xf numFmtId="0" fontId="13" fillId="18" borderId="69" xfId="1" applyFont="1" applyFill="1" applyBorder="1" applyAlignment="1">
      <alignment horizontal="center" vertical="center" wrapText="1"/>
    </xf>
    <xf numFmtId="0" fontId="13" fillId="20" borderId="65" xfId="1" applyFont="1" applyFill="1" applyBorder="1" applyAlignment="1">
      <alignment horizontal="center" vertical="center" wrapText="1"/>
    </xf>
    <xf numFmtId="0" fontId="13" fillId="21" borderId="65" xfId="1" applyFont="1" applyFill="1" applyBorder="1" applyAlignment="1">
      <alignment horizontal="center" vertical="center" wrapText="1"/>
    </xf>
    <xf numFmtId="10" fontId="21" fillId="0" borderId="65" xfId="1" applyNumberFormat="1" applyFont="1" applyBorder="1" applyAlignment="1">
      <alignment horizontal="center" vertical="center" wrapText="1"/>
    </xf>
    <xf numFmtId="0" fontId="13" fillId="0" borderId="70" xfId="1" applyFont="1" applyBorder="1" applyAlignment="1">
      <alignment horizontal="center" vertical="center" wrapText="1"/>
    </xf>
    <xf numFmtId="0" fontId="13" fillId="0" borderId="71" xfId="1" applyFont="1" applyBorder="1" applyAlignment="1">
      <alignment horizontal="center" vertical="center" wrapText="1"/>
    </xf>
    <xf numFmtId="0" fontId="13" fillId="0" borderId="66" xfId="1" applyFont="1" applyBorder="1" applyAlignment="1">
      <alignment horizontal="left" vertical="top" wrapText="1"/>
    </xf>
    <xf numFmtId="0" fontId="13" fillId="0" borderId="72" xfId="1" applyFont="1" applyBorder="1" applyAlignment="1">
      <alignment horizontal="left" vertical="top" wrapText="1"/>
    </xf>
    <xf numFmtId="0" fontId="13" fillId="17" borderId="65" xfId="1" applyFont="1" applyFill="1" applyBorder="1" applyAlignment="1">
      <alignment horizontal="center" vertical="center" wrapText="1"/>
    </xf>
    <xf numFmtId="0" fontId="14" fillId="0" borderId="66" xfId="1" applyFont="1" applyBorder="1" applyAlignment="1">
      <alignment horizontal="center" vertical="center" wrapText="1"/>
    </xf>
    <xf numFmtId="0" fontId="14" fillId="0" borderId="72" xfId="1" applyFont="1" applyBorder="1" applyAlignment="1">
      <alignment horizontal="center" vertical="center" wrapText="1"/>
    </xf>
    <xf numFmtId="0" fontId="21" fillId="0" borderId="65" xfId="1" applyFont="1" applyBorder="1" applyAlignment="1">
      <alignment horizontal="center" vertical="center" wrapText="1"/>
    </xf>
    <xf numFmtId="9" fontId="21" fillId="0" borderId="65" xfId="1" applyNumberFormat="1" applyFont="1" applyBorder="1" applyAlignment="1">
      <alignment horizontal="center" vertical="center" wrapText="1"/>
    </xf>
    <xf numFmtId="0" fontId="22" fillId="0" borderId="65" xfId="1" applyFont="1" applyBorder="1" applyAlignment="1">
      <alignment horizontal="center" vertical="center" wrapText="1"/>
    </xf>
    <xf numFmtId="0" fontId="42" fillId="0" borderId="0" xfId="0" applyFont="1"/>
    <xf numFmtId="0" fontId="62" fillId="31" borderId="75" xfId="0" applyFont="1" applyFill="1" applyBorder="1" applyAlignment="1">
      <alignment horizontal="center" vertical="center" wrapText="1"/>
    </xf>
    <xf numFmtId="0" fontId="62" fillId="31" borderId="76" xfId="0" applyFont="1" applyFill="1" applyBorder="1" applyAlignment="1">
      <alignment horizontal="center" vertical="center" wrapText="1"/>
    </xf>
    <xf numFmtId="0" fontId="62" fillId="31" borderId="77" xfId="0" applyFont="1" applyFill="1" applyBorder="1" applyAlignment="1">
      <alignment horizontal="center" vertical="center" wrapText="1"/>
    </xf>
    <xf numFmtId="0" fontId="62" fillId="31" borderId="78" xfId="0" applyFont="1" applyFill="1" applyBorder="1" applyAlignment="1">
      <alignment horizontal="center" vertical="center" wrapText="1"/>
    </xf>
    <xf numFmtId="0" fontId="62" fillId="31" borderId="79" xfId="0" applyFont="1" applyFill="1" applyBorder="1" applyAlignment="1">
      <alignment horizontal="center" vertical="center" wrapText="1"/>
    </xf>
    <xf numFmtId="0" fontId="62" fillId="31" borderId="80" xfId="0" applyFont="1" applyFill="1" applyBorder="1" applyAlignment="1">
      <alignment horizontal="center" vertical="center" wrapText="1"/>
    </xf>
    <xf numFmtId="0" fontId="62" fillId="31" borderId="81" xfId="0" applyFont="1" applyFill="1" applyBorder="1" applyAlignment="1">
      <alignment horizontal="center" vertical="center" wrapText="1"/>
    </xf>
    <xf numFmtId="0" fontId="62" fillId="31" borderId="82" xfId="0" applyFont="1" applyFill="1" applyBorder="1" applyAlignment="1">
      <alignment horizontal="center" vertical="center" wrapText="1"/>
    </xf>
    <xf numFmtId="0" fontId="62" fillId="31" borderId="83" xfId="0" applyFont="1" applyFill="1" applyBorder="1" applyAlignment="1">
      <alignment horizontal="center" vertical="center" wrapText="1"/>
    </xf>
    <xf numFmtId="0" fontId="62" fillId="31" borderId="84" xfId="0" applyFont="1" applyFill="1" applyBorder="1" applyAlignment="1">
      <alignment horizontal="center" vertical="center" wrapText="1"/>
    </xf>
    <xf numFmtId="0" fontId="62" fillId="24" borderId="85" xfId="0" applyFont="1" applyFill="1" applyBorder="1" applyAlignment="1">
      <alignment horizontal="center" vertical="center" wrapText="1"/>
    </xf>
    <xf numFmtId="0" fontId="79" fillId="0" borderId="86" xfId="0" applyFont="1" applyBorder="1" applyAlignment="1">
      <alignment horizontal="center" vertical="center" wrapText="1"/>
    </xf>
    <xf numFmtId="0" fontId="80" fillId="0" borderId="87" xfId="0" applyFont="1" applyBorder="1" applyAlignment="1">
      <alignment horizontal="center" vertical="center" wrapText="1"/>
    </xf>
    <xf numFmtId="14" fontId="80" fillId="0" borderId="87" xfId="0" applyNumberFormat="1" applyFont="1" applyBorder="1" applyAlignment="1">
      <alignment horizontal="center" vertical="center" wrapText="1"/>
    </xf>
    <xf numFmtId="0" fontId="80" fillId="0" borderId="82" xfId="0" applyFont="1" applyBorder="1" applyAlignment="1">
      <alignment horizontal="center" vertical="center" wrapText="1"/>
    </xf>
    <xf numFmtId="0" fontId="80" fillId="0" borderId="85" xfId="0" applyFont="1" applyBorder="1" applyAlignment="1">
      <alignment horizontal="center" vertical="center" wrapText="1"/>
    </xf>
    <xf numFmtId="0" fontId="79" fillId="0" borderId="88" xfId="0" applyFont="1" applyBorder="1" applyAlignment="1">
      <alignment horizontal="center" vertical="center" wrapText="1"/>
    </xf>
    <xf numFmtId="0" fontId="80" fillId="0" borderId="89" xfId="0" applyFont="1" applyBorder="1" applyAlignment="1">
      <alignment horizontal="center" vertical="center" wrapText="1"/>
    </xf>
    <xf numFmtId="0" fontId="79" fillId="0" borderId="90" xfId="0" applyFont="1" applyBorder="1" applyAlignment="1">
      <alignment horizontal="center" vertical="center" wrapText="1"/>
    </xf>
    <xf numFmtId="0" fontId="80" fillId="0" borderId="91" xfId="0" applyFont="1" applyBorder="1" applyAlignment="1">
      <alignment horizontal="center" vertical="center" wrapText="1"/>
    </xf>
    <xf numFmtId="0" fontId="62" fillId="31" borderId="92" xfId="0" applyFont="1" applyFill="1" applyBorder="1" applyAlignment="1">
      <alignment horizontal="center" vertical="center" wrapText="1"/>
    </xf>
    <xf numFmtId="0" fontId="81" fillId="0" borderId="39" xfId="12" applyFont="1" applyBorder="1" applyAlignment="1">
      <alignment horizontal="center" vertical="center" wrapText="1"/>
    </xf>
    <xf numFmtId="0" fontId="49" fillId="0" borderId="37" xfId="12" applyFont="1" applyBorder="1" applyAlignment="1">
      <alignment horizontal="center" vertical="center"/>
    </xf>
    <xf numFmtId="0" fontId="84" fillId="0" borderId="49" xfId="12" applyFont="1" applyBorder="1" applyAlignment="1">
      <alignment horizontal="left" vertical="center" wrapText="1"/>
    </xf>
    <xf numFmtId="0" fontId="49" fillId="0" borderId="50" xfId="12" applyFont="1" applyBorder="1" applyAlignment="1">
      <alignment horizontal="left" vertical="center"/>
    </xf>
    <xf numFmtId="10" fontId="42" fillId="0" borderId="48" xfId="12" applyNumberFormat="1" applyFont="1" applyAlignment="1">
      <alignment horizontal="center" vertical="center"/>
    </xf>
    <xf numFmtId="0" fontId="81" fillId="0" borderId="39" xfId="7" applyFont="1" applyBorder="1" applyAlignment="1">
      <alignment horizontal="center" wrapText="1"/>
    </xf>
    <xf numFmtId="0" fontId="49" fillId="0" borderId="37" xfId="7" applyFont="1" applyBorder="1"/>
    <xf numFmtId="0" fontId="84" fillId="0" borderId="49" xfId="7" applyFont="1" applyBorder="1" applyAlignment="1">
      <alignment horizontal="left" vertical="top" wrapText="1"/>
    </xf>
    <xf numFmtId="0" fontId="49" fillId="0" borderId="50" xfId="7" applyFont="1" applyBorder="1"/>
    <xf numFmtId="10" fontId="42" fillId="0" borderId="48" xfId="7" applyNumberFormat="1" applyFont="1"/>
    <xf numFmtId="1" fontId="49" fillId="22" borderId="98" xfId="12" applyNumberFormat="1" applyFont="1" applyFill="1" applyBorder="1" applyAlignment="1">
      <alignment horizontal="center" vertical="center" wrapText="1"/>
    </xf>
    <xf numFmtId="0" fontId="42" fillId="2" borderId="98" xfId="12" applyFont="1" applyFill="1" applyBorder="1" applyAlignment="1">
      <alignment horizontal="center" vertical="center"/>
    </xf>
    <xf numFmtId="10" fontId="64" fillId="0" borderId="98" xfId="12" applyNumberFormat="1" applyFont="1" applyBorder="1" applyAlignment="1">
      <alignment horizontal="center" vertical="center" wrapText="1"/>
    </xf>
    <xf numFmtId="0" fontId="49" fillId="2" borderId="98" xfId="12" applyFont="1" applyFill="1" applyBorder="1" applyAlignment="1">
      <alignment horizontal="center" vertical="center"/>
    </xf>
    <xf numFmtId="0" fontId="49" fillId="45" borderId="98" xfId="12" applyFont="1" applyFill="1" applyBorder="1" applyAlignment="1">
      <alignment horizontal="center" vertical="center"/>
    </xf>
    <xf numFmtId="0" fontId="42" fillId="10" borderId="98" xfId="12" applyFont="1" applyFill="1" applyBorder="1" applyAlignment="1">
      <alignment horizontal="center" vertical="center" wrapText="1"/>
    </xf>
    <xf numFmtId="10" fontId="65" fillId="10" borderId="98" xfId="12" applyNumberFormat="1" applyFont="1" applyFill="1" applyBorder="1" applyAlignment="1">
      <alignment horizontal="center" vertical="center" wrapText="1"/>
    </xf>
    <xf numFmtId="0" fontId="42" fillId="2" borderId="98" xfId="12" applyFont="1" applyFill="1" applyBorder="1" applyAlignment="1">
      <alignment horizontal="center" vertical="center" wrapText="1"/>
    </xf>
    <xf numFmtId="0" fontId="49" fillId="0" borderId="98" xfId="12" applyFont="1" applyBorder="1" applyAlignment="1">
      <alignment horizontal="center" vertical="center"/>
    </xf>
    <xf numFmtId="0" fontId="42" fillId="2" borderId="98" xfId="13" applyFont="1" applyFill="1" applyBorder="1" applyAlignment="1">
      <alignment horizontal="center" vertical="center" wrapText="1"/>
    </xf>
    <xf numFmtId="1" fontId="42" fillId="2" borderId="98" xfId="12" applyNumberFormat="1" applyFont="1" applyFill="1" applyBorder="1" applyAlignment="1">
      <alignment horizontal="center" vertical="center"/>
    </xf>
    <xf numFmtId="9" fontId="42" fillId="0" borderId="98" xfId="12" applyNumberFormat="1" applyFont="1" applyBorder="1" applyAlignment="1">
      <alignment horizontal="center" vertical="center"/>
    </xf>
    <xf numFmtId="9" fontId="42" fillId="2" borderId="98" xfId="12" applyNumberFormat="1" applyFont="1" applyFill="1" applyBorder="1" applyAlignment="1">
      <alignment horizontal="center" vertical="center"/>
    </xf>
    <xf numFmtId="0" fontId="42" fillId="16" borderId="98" xfId="12" applyFont="1" applyFill="1" applyBorder="1" applyAlignment="1">
      <alignment horizontal="center" vertical="center"/>
    </xf>
    <xf numFmtId="0" fontId="49" fillId="16" borderId="98" xfId="12" applyFont="1" applyFill="1" applyBorder="1" applyAlignment="1">
      <alignment horizontal="center" vertical="center" wrapText="1"/>
    </xf>
    <xf numFmtId="0" fontId="42" fillId="0" borderId="98" xfId="12" applyFont="1" applyBorder="1" applyAlignment="1">
      <alignment horizontal="center" vertical="center" wrapText="1"/>
    </xf>
    <xf numFmtId="0" fontId="49" fillId="2" borderId="98" xfId="12" applyFont="1" applyFill="1" applyBorder="1" applyAlignment="1">
      <alignment horizontal="center" vertical="center" wrapText="1"/>
    </xf>
    <xf numFmtId="0" fontId="81" fillId="0" borderId="48" xfId="12" applyFont="1" applyBorder="1" applyAlignment="1">
      <alignment horizontal="center" vertical="center" wrapText="1"/>
    </xf>
    <xf numFmtId="0" fontId="49" fillId="0" borderId="57" xfId="12" applyFont="1" applyBorder="1" applyAlignment="1">
      <alignment horizontal="center" vertical="center"/>
    </xf>
    <xf numFmtId="0" fontId="84" fillId="0" borderId="94" xfId="12" applyFont="1" applyBorder="1" applyAlignment="1">
      <alignment horizontal="left" vertical="center" wrapText="1"/>
    </xf>
    <xf numFmtId="0" fontId="49" fillId="0" borderId="48" xfId="12" applyFont="1" applyBorder="1" applyAlignment="1">
      <alignment horizontal="left" vertical="center"/>
    </xf>
    <xf numFmtId="0" fontId="38" fillId="30" borderId="100" xfId="12" applyFont="1" applyFill="1" applyBorder="1" applyAlignment="1">
      <alignment horizontal="center" vertical="center" wrapText="1"/>
    </xf>
    <xf numFmtId="0" fontId="38" fillId="32" borderId="101" xfId="12" applyFont="1" applyFill="1" applyBorder="1" applyAlignment="1">
      <alignment horizontal="center" vertical="center" wrapText="1"/>
    </xf>
    <xf numFmtId="0" fontId="44" fillId="34" borderId="101" xfId="12" applyFont="1" applyFill="1" applyBorder="1" applyAlignment="1">
      <alignment horizontal="center" vertical="center"/>
    </xf>
    <xf numFmtId="10" fontId="38" fillId="32" borderId="101" xfId="12" applyNumberFormat="1" applyFont="1" applyFill="1" applyBorder="1" applyAlignment="1">
      <alignment horizontal="center" vertical="center" wrapText="1"/>
    </xf>
    <xf numFmtId="0" fontId="44" fillId="34" borderId="102" xfId="12" applyFont="1" applyFill="1" applyBorder="1" applyAlignment="1">
      <alignment horizontal="center" vertical="center"/>
    </xf>
    <xf numFmtId="0" fontId="49" fillId="31" borderId="103" xfId="12" applyFont="1" applyFill="1" applyBorder="1" applyAlignment="1">
      <alignment horizontal="center" vertical="center"/>
    </xf>
    <xf numFmtId="0" fontId="44" fillId="30" borderId="98" xfId="12" applyFont="1" applyFill="1" applyBorder="1" applyAlignment="1">
      <alignment horizontal="center" vertical="center" wrapText="1"/>
    </xf>
    <xf numFmtId="10" fontId="44" fillId="30" borderId="98" xfId="12" applyNumberFormat="1" applyFont="1" applyFill="1" applyBorder="1" applyAlignment="1">
      <alignment horizontal="center" vertical="center" wrapText="1"/>
    </xf>
    <xf numFmtId="0" fontId="44" fillId="30" borderId="104" xfId="12" applyFont="1" applyFill="1" applyBorder="1" applyAlignment="1">
      <alignment horizontal="center" vertical="center" wrapText="1"/>
    </xf>
    <xf numFmtId="0" fontId="85" fillId="0" borderId="103" xfId="12" applyFont="1" applyBorder="1" applyAlignment="1">
      <alignment horizontal="center" vertical="center" wrapText="1"/>
    </xf>
    <xf numFmtId="0" fontId="44" fillId="22" borderId="98" xfId="12" applyFont="1" applyFill="1" applyBorder="1" applyAlignment="1">
      <alignment horizontal="center" vertical="center" wrapText="1"/>
    </xf>
    <xf numFmtId="0" fontId="49" fillId="22" borderId="98" xfId="12" applyFont="1" applyFill="1" applyBorder="1" applyAlignment="1">
      <alignment horizontal="center" vertical="center" wrapText="1"/>
    </xf>
    <xf numFmtId="14" fontId="49" fillId="25" borderId="98" xfId="12" applyNumberFormat="1" applyFont="1" applyFill="1" applyBorder="1" applyAlignment="1">
      <alignment horizontal="center" vertical="center" wrapText="1"/>
    </xf>
    <xf numFmtId="14" fontId="49" fillId="26" borderId="98" xfId="12" applyNumberFormat="1" applyFont="1" applyFill="1" applyBorder="1" applyAlignment="1">
      <alignment horizontal="center" vertical="center" wrapText="1"/>
    </xf>
    <xf numFmtId="0" fontId="49" fillId="25" borderId="98" xfId="12" applyFont="1" applyFill="1" applyBorder="1" applyAlignment="1">
      <alignment horizontal="center" vertical="center" wrapText="1"/>
    </xf>
    <xf numFmtId="9" fontId="49" fillId="22" borderId="98" xfId="12" applyNumberFormat="1" applyFont="1" applyFill="1" applyBorder="1" applyAlignment="1">
      <alignment horizontal="center" vertical="center" wrapText="1"/>
    </xf>
    <xf numFmtId="10" fontId="51" fillId="2" borderId="98" xfId="12" applyNumberFormat="1" applyFont="1" applyFill="1" applyBorder="1" applyAlignment="1">
      <alignment horizontal="center" vertical="center"/>
    </xf>
    <xf numFmtId="10" fontId="64" fillId="16" borderId="98" xfId="12" applyNumberFormat="1" applyFont="1" applyFill="1" applyBorder="1" applyAlignment="1">
      <alignment horizontal="center" vertical="center" wrapText="1"/>
    </xf>
    <xf numFmtId="0" fontId="55" fillId="0" borderId="104" xfId="12" applyFont="1" applyBorder="1" applyAlignment="1">
      <alignment horizontal="center" vertical="center" wrapText="1"/>
    </xf>
    <xf numFmtId="0" fontId="44" fillId="25" borderId="98" xfId="12" applyFont="1" applyFill="1" applyBorder="1" applyAlignment="1">
      <alignment horizontal="center" vertical="center" wrapText="1"/>
    </xf>
    <xf numFmtId="10" fontId="42" fillId="0" borderId="98" xfId="12" applyNumberFormat="1" applyFont="1" applyBorder="1" applyAlignment="1">
      <alignment horizontal="center" vertical="center" wrapText="1"/>
    </xf>
    <xf numFmtId="0" fontId="59" fillId="0" borderId="98" xfId="12" applyFont="1" applyBorder="1" applyAlignment="1">
      <alignment horizontal="center" vertical="center" wrapText="1"/>
    </xf>
    <xf numFmtId="0" fontId="55" fillId="0" borderId="104" xfId="8" applyFont="1" applyBorder="1" applyAlignment="1">
      <alignment horizontal="center" vertical="center" wrapText="1"/>
    </xf>
    <xf numFmtId="0" fontId="49" fillId="26" borderId="98" xfId="12" applyFont="1" applyFill="1" applyBorder="1" applyAlignment="1">
      <alignment horizontal="center" vertical="center" wrapText="1"/>
    </xf>
    <xf numFmtId="0" fontId="49" fillId="46" borderId="98" xfId="12" applyFont="1" applyFill="1" applyBorder="1" applyAlignment="1">
      <alignment horizontal="center" vertical="center" wrapText="1"/>
    </xf>
    <xf numFmtId="9" fontId="49" fillId="2" borderId="98" xfId="12" applyNumberFormat="1" applyFont="1" applyFill="1" applyBorder="1" applyAlignment="1">
      <alignment horizontal="center" vertical="center" wrapText="1"/>
    </xf>
    <xf numFmtId="14" fontId="59" fillId="23" borderId="98" xfId="12" applyNumberFormat="1" applyFont="1" applyFill="1" applyBorder="1" applyAlignment="1">
      <alignment horizontal="center" vertical="center" wrapText="1"/>
    </xf>
    <xf numFmtId="0" fontId="59" fillId="23" borderId="98" xfId="12" applyFont="1" applyFill="1" applyBorder="1" applyAlignment="1">
      <alignment horizontal="center" vertical="center" wrapText="1"/>
    </xf>
    <xf numFmtId="0" fontId="59" fillId="19" borderId="98" xfId="12" applyFont="1" applyFill="1" applyBorder="1" applyAlignment="1">
      <alignment horizontal="center" vertical="center" wrapText="1"/>
    </xf>
    <xf numFmtId="0" fontId="65" fillId="10" borderId="103" xfId="12" applyFont="1" applyFill="1" applyBorder="1" applyAlignment="1">
      <alignment horizontal="center" vertical="center" wrapText="1"/>
    </xf>
    <xf numFmtId="0" fontId="65" fillId="10" borderId="98" xfId="12" applyFont="1" applyFill="1" applyBorder="1" applyAlignment="1">
      <alignment horizontal="center" vertical="center" wrapText="1"/>
    </xf>
    <xf numFmtId="14" fontId="42" fillId="10" borderId="98" xfId="12" applyNumberFormat="1" applyFont="1" applyFill="1" applyBorder="1" applyAlignment="1">
      <alignment horizontal="center" vertical="center" wrapText="1"/>
    </xf>
    <xf numFmtId="0" fontId="59" fillId="10" borderId="98" xfId="12" applyFont="1" applyFill="1" applyBorder="1" applyAlignment="1">
      <alignment horizontal="center" vertical="center" wrapText="1"/>
    </xf>
    <xf numFmtId="9" fontId="65" fillId="10" borderId="98" xfId="12" applyNumberFormat="1" applyFont="1" applyFill="1" applyBorder="1" applyAlignment="1">
      <alignment horizontal="center" vertical="center" wrapText="1"/>
    </xf>
    <xf numFmtId="10" fontId="51" fillId="10" borderId="98" xfId="12" applyNumberFormat="1" applyFont="1" applyFill="1" applyBorder="1" applyAlignment="1">
      <alignment horizontal="center" vertical="center" wrapText="1"/>
    </xf>
    <xf numFmtId="0" fontId="42" fillId="10" borderId="104" xfId="12" applyFont="1" applyFill="1" applyBorder="1" applyAlignment="1">
      <alignment horizontal="center" vertical="center" wrapText="1"/>
    </xf>
    <xf numFmtId="0" fontId="64" fillId="2" borderId="98" xfId="12" applyFont="1" applyFill="1" applyBorder="1" applyAlignment="1">
      <alignment horizontal="center" vertical="center"/>
    </xf>
    <xf numFmtId="0" fontId="42" fillId="27" borderId="98" xfId="12" applyFont="1" applyFill="1" applyBorder="1" applyAlignment="1">
      <alignment horizontal="center" vertical="center" wrapText="1"/>
    </xf>
    <xf numFmtId="14" fontId="59" fillId="26" borderId="98" xfId="12" applyNumberFormat="1" applyFont="1" applyFill="1" applyBorder="1" applyAlignment="1">
      <alignment horizontal="center" vertical="center" wrapText="1"/>
    </xf>
    <xf numFmtId="0" fontId="59" fillId="26" borderId="98" xfId="12" applyFont="1" applyFill="1" applyBorder="1" applyAlignment="1">
      <alignment horizontal="center" vertical="center" wrapText="1"/>
    </xf>
    <xf numFmtId="0" fontId="59" fillId="46" borderId="98" xfId="12" applyFont="1" applyFill="1" applyBorder="1" applyAlignment="1">
      <alignment horizontal="center" vertical="center" wrapText="1"/>
    </xf>
    <xf numFmtId="9" fontId="42" fillId="2" borderId="98" xfId="12" applyNumberFormat="1" applyFont="1" applyFill="1" applyBorder="1" applyAlignment="1">
      <alignment horizontal="center" vertical="center" wrapText="1"/>
    </xf>
    <xf numFmtId="0" fontId="42" fillId="0" borderId="104" xfId="12" applyFont="1" applyBorder="1" applyAlignment="1">
      <alignment horizontal="center" vertical="center" wrapText="1"/>
    </xf>
    <xf numFmtId="0" fontId="42" fillId="16" borderId="98" xfId="12" applyFont="1" applyFill="1" applyBorder="1" applyAlignment="1">
      <alignment horizontal="center" vertical="center" wrapText="1"/>
    </xf>
    <xf numFmtId="9" fontId="49" fillId="16" borderId="98" xfId="12" applyNumberFormat="1" applyFont="1" applyFill="1" applyBorder="1" applyAlignment="1">
      <alignment horizontal="center" vertical="center" wrapText="1"/>
    </xf>
    <xf numFmtId="0" fontId="55" fillId="0" borderId="104" xfId="6" applyFont="1" applyBorder="1" applyAlignment="1">
      <alignment horizontal="center" vertical="center" wrapText="1"/>
    </xf>
    <xf numFmtId="0" fontId="42" fillId="10" borderId="103" xfId="12" applyFont="1" applyFill="1" applyBorder="1" applyAlignment="1">
      <alignment horizontal="center" vertical="center" wrapText="1"/>
    </xf>
    <xf numFmtId="0" fontId="85" fillId="2" borderId="103" xfId="12" applyFont="1" applyFill="1" applyBorder="1" applyAlignment="1">
      <alignment horizontal="center" vertical="center" wrapText="1"/>
    </xf>
    <xf numFmtId="0" fontId="44" fillId="2" borderId="98" xfId="13" applyFont="1" applyFill="1" applyBorder="1" applyAlignment="1">
      <alignment horizontal="center" vertical="center" wrapText="1"/>
    </xf>
    <xf numFmtId="0" fontId="42" fillId="0" borderId="98" xfId="13" applyFont="1" applyBorder="1" applyAlignment="1">
      <alignment horizontal="center" vertical="center" wrapText="1"/>
    </xf>
    <xf numFmtId="9" fontId="42" fillId="2" borderId="98" xfId="13" applyNumberFormat="1" applyFont="1" applyFill="1" applyBorder="1" applyAlignment="1">
      <alignment horizontal="center" vertical="center" wrapText="1"/>
    </xf>
    <xf numFmtId="0" fontId="86" fillId="16" borderId="103" xfId="12" applyFont="1" applyFill="1" applyBorder="1" applyAlignment="1">
      <alignment horizontal="center" vertical="center" textRotation="90" wrapText="1"/>
    </xf>
    <xf numFmtId="0" fontId="44" fillId="2" borderId="98" xfId="12" applyFont="1" applyFill="1" applyBorder="1" applyAlignment="1">
      <alignment horizontal="center" vertical="center" wrapText="1"/>
    </xf>
    <xf numFmtId="9" fontId="42" fillId="16" borderId="98" xfId="13" applyNumberFormat="1" applyFont="1" applyFill="1" applyBorder="1" applyAlignment="1">
      <alignment horizontal="center" vertical="center" wrapText="1"/>
    </xf>
    <xf numFmtId="0" fontId="42" fillId="16" borderId="98" xfId="13" applyFont="1" applyFill="1" applyBorder="1" applyAlignment="1">
      <alignment horizontal="center" vertical="center" wrapText="1"/>
    </xf>
    <xf numFmtId="0" fontId="42" fillId="0" borderId="104" xfId="12" applyFont="1" applyBorder="1" applyAlignment="1">
      <alignment horizontal="center" vertical="center"/>
    </xf>
    <xf numFmtId="0" fontId="64" fillId="2" borderId="98" xfId="12" applyFont="1" applyFill="1" applyBorder="1" applyAlignment="1">
      <alignment horizontal="center" vertical="center" wrapText="1"/>
    </xf>
    <xf numFmtId="0" fontId="49" fillId="19" borderId="98" xfId="12" applyFont="1" applyFill="1" applyBorder="1" applyAlignment="1">
      <alignment horizontal="center" vertical="center" wrapText="1"/>
    </xf>
    <xf numFmtId="14" fontId="49" fillId="23" borderId="98" xfId="12" applyNumberFormat="1" applyFont="1" applyFill="1" applyBorder="1" applyAlignment="1">
      <alignment horizontal="center" vertical="center" wrapText="1"/>
    </xf>
    <xf numFmtId="0" fontId="49" fillId="23" borderId="98" xfId="12" applyFont="1" applyFill="1" applyBorder="1" applyAlignment="1">
      <alignment horizontal="center" vertical="center" wrapText="1"/>
    </xf>
    <xf numFmtId="0" fontId="49" fillId="42" borderId="98" xfId="12" applyFont="1" applyFill="1" applyBorder="1" applyAlignment="1">
      <alignment horizontal="center" vertical="center" wrapText="1"/>
    </xf>
    <xf numFmtId="0" fontId="55" fillId="0" borderId="104" xfId="12" applyFont="1" applyBorder="1" applyAlignment="1">
      <alignment horizontal="center" vertical="center"/>
    </xf>
    <xf numFmtId="0" fontId="49" fillId="43" borderId="98" xfId="12" applyFont="1" applyFill="1" applyBorder="1" applyAlignment="1">
      <alignment horizontal="center" vertical="center" wrapText="1"/>
    </xf>
    <xf numFmtId="10" fontId="51" fillId="0" borderId="98" xfId="12" applyNumberFormat="1" applyFont="1" applyBorder="1" applyAlignment="1">
      <alignment horizontal="center" vertical="center"/>
    </xf>
    <xf numFmtId="0" fontId="49" fillId="0" borderId="98" xfId="12" applyFont="1" applyBorder="1" applyAlignment="1">
      <alignment horizontal="center" vertical="center" wrapText="1"/>
    </xf>
    <xf numFmtId="9" fontId="49" fillId="0" borderId="98" xfId="12" applyNumberFormat="1" applyFont="1" applyBorder="1" applyAlignment="1">
      <alignment horizontal="center" vertical="center" wrapText="1"/>
    </xf>
    <xf numFmtId="14" fontId="49" fillId="0" borderId="98" xfId="12" applyNumberFormat="1" applyFont="1" applyBorder="1" applyAlignment="1">
      <alignment horizontal="center" vertical="center" wrapText="1"/>
    </xf>
    <xf numFmtId="9" fontId="49" fillId="19" borderId="98" xfId="12" applyNumberFormat="1" applyFont="1" applyFill="1" applyBorder="1" applyAlignment="1">
      <alignment horizontal="center" vertical="center" wrapText="1"/>
    </xf>
    <xf numFmtId="0" fontId="65" fillId="10" borderId="105" xfId="12" applyFont="1" applyFill="1" applyBorder="1" applyAlignment="1">
      <alignment horizontal="center" vertical="center" wrapText="1"/>
    </xf>
    <xf numFmtId="0" fontId="65" fillId="10" borderId="106" xfId="12" applyFont="1" applyFill="1" applyBorder="1" applyAlignment="1">
      <alignment horizontal="center" vertical="center" wrapText="1"/>
    </xf>
    <xf numFmtId="0" fontId="42" fillId="10" borderId="106" xfId="12" applyFont="1" applyFill="1" applyBorder="1" applyAlignment="1">
      <alignment horizontal="center" vertical="center" wrapText="1"/>
    </xf>
    <xf numFmtId="14" fontId="42" fillId="10" borderId="106" xfId="12" applyNumberFormat="1" applyFont="1" applyFill="1" applyBorder="1" applyAlignment="1">
      <alignment horizontal="center" vertical="center" wrapText="1"/>
    </xf>
    <xf numFmtId="9" fontId="65" fillId="10" borderId="106" xfId="12" applyNumberFormat="1" applyFont="1" applyFill="1" applyBorder="1" applyAlignment="1">
      <alignment horizontal="center" vertical="center" wrapText="1"/>
    </xf>
    <xf numFmtId="10" fontId="65" fillId="10" borderId="106" xfId="12" applyNumberFormat="1" applyFont="1" applyFill="1" applyBorder="1" applyAlignment="1">
      <alignment horizontal="center" vertical="center" wrapText="1"/>
    </xf>
    <xf numFmtId="0" fontId="42" fillId="10" borderId="107" xfId="12" applyFont="1" applyFill="1" applyBorder="1" applyAlignment="1">
      <alignment horizontal="center" vertical="center" wrapText="1"/>
    </xf>
  </cellXfs>
  <cellStyles count="17">
    <cellStyle name="Hipervínculo" xfId="6" builtinId="8"/>
    <cellStyle name="Hipervínculo 2" xfId="8" xr:uid="{627D36FE-0894-4D22-BFB7-4D92501055F0}"/>
    <cellStyle name="Millares" xfId="4" builtinId="3"/>
    <cellStyle name="Millares 2" xfId="11" xr:uid="{DCAFBBF5-8A23-4607-9810-18F6DE7A6599}"/>
    <cellStyle name="Normal" xfId="0" builtinId="0"/>
    <cellStyle name="Normal 2" xfId="1" xr:uid="{08B659DB-C522-4E1F-B24A-538E031F5232}"/>
    <cellStyle name="Normal 2 2" xfId="9" xr:uid="{B8D8A750-A9E0-42DC-9FAF-BB03159DECDD}"/>
    <cellStyle name="Normal 2 2 2" xfId="13" xr:uid="{C5B6A510-90CE-4571-A089-276FB80AF7C6}"/>
    <cellStyle name="Normal 3" xfId="3" xr:uid="{3AAEC61D-B5C2-414D-97EC-0ACF156EF88E}"/>
    <cellStyle name="Normal 4" xfId="7" xr:uid="{B9D6F23E-6687-4306-A29E-BE3FE01D75A7}"/>
    <cellStyle name="Normal 4 2" xfId="12" xr:uid="{81FD77FC-4C59-4FB4-814D-7BDBE0B1CDB5}"/>
    <cellStyle name="Normal 4 3" xfId="15" xr:uid="{BBF9ED1C-92CD-46A8-8F8C-2FCFBFDAF137}"/>
    <cellStyle name="Normal 5" xfId="14" xr:uid="{174B70EF-4C88-416A-AC99-94CBFB26BFBA}"/>
    <cellStyle name="Porcentaje" xfId="16" builtinId="5"/>
    <cellStyle name="Porcentaje 2" xfId="2" xr:uid="{523473C4-9EF8-4B43-9711-78C1C247E569}"/>
    <cellStyle name="Porcentaje 3" xfId="5" xr:uid="{95DA3D11-A212-4621-9CEF-C6BB6DD2A73B}"/>
    <cellStyle name="Porcentaje 3 2" xfId="10" xr:uid="{CA74A659-8616-47E9-9C5C-3A798444DEAD}"/>
  </cellStyles>
  <dxfs count="0"/>
  <tableStyles count="0" defaultTableStyle="TableStyleMedium2" defaultPivotStyle="PivotStyleLight16"/>
  <colors>
    <mruColors>
      <color rgb="FF4658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lvl="0">
              <a:defRPr sz="1400" b="1" i="0">
                <a:solidFill>
                  <a:srgbClr val="757575"/>
                </a:solidFill>
                <a:latin typeface="Arial Nova"/>
              </a:defRPr>
            </a:pPr>
            <a:r>
              <a:rPr lang="es-CO" sz="1400" b="1" i="0">
                <a:solidFill>
                  <a:srgbClr val="757575"/>
                </a:solidFill>
                <a:latin typeface="Arial Nova"/>
              </a:rPr>
              <a:t>DISTRIBUCION DE ACCIONES ESTRATEGICAS PAI 2024</a:t>
            </a:r>
          </a:p>
        </c:rich>
      </c:tx>
      <c:overlay val="0"/>
    </c:title>
    <c:autoTitleDeleted val="0"/>
    <c:plotArea>
      <c:layout/>
      <c:barChart>
        <c:barDir val="col"/>
        <c:grouping val="clustered"/>
        <c:varyColors val="1"/>
        <c:ser>
          <c:idx val="0"/>
          <c:order val="0"/>
          <c:spPr>
            <a:solidFill>
              <a:srgbClr val="4472C4"/>
            </a:solidFill>
            <a:ln cmpd="sng">
              <a:solidFill>
                <a:srgbClr val="000000"/>
              </a:solidFill>
            </a:ln>
          </c:spPr>
          <c:invertIfNegative val="1"/>
          <c:dLbls>
            <c:spPr>
              <a:noFill/>
              <a:ln>
                <a:noFill/>
              </a:ln>
              <a:effectLst/>
            </c:spPr>
            <c:txPr>
              <a:bodyPr/>
              <a:lstStyle/>
              <a:p>
                <a:pPr lvl="0">
                  <a:defRPr sz="900" b="0" i="0">
                    <a:latin typeface="Arial Black"/>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 PAI'!$A$8:$A$13</c:f>
              <c:strCache>
                <c:ptCount val="6"/>
                <c:pt idx="0">
                  <c:v>DIRECCIÓN GENERAL</c:v>
                </c:pt>
                <c:pt idx="1">
                  <c:v>SUB DIRECCIÓN GESTION CONTRACTUAL</c:v>
                </c:pt>
                <c:pt idx="2">
                  <c:v>SUB DIRECCIÓN NEGOCIOS</c:v>
                </c:pt>
                <c:pt idx="3">
                  <c:v>SUB DIRECCIÓN EMAE</c:v>
                </c:pt>
                <c:pt idx="4">
                  <c:v>SUB DIRECCIÓN IDT</c:v>
                </c:pt>
                <c:pt idx="5">
                  <c:v>SECRETARÍA GENERAL</c:v>
                </c:pt>
              </c:strCache>
            </c:strRef>
          </c:cat>
          <c:val>
            <c:numRef>
              <c:f>'1. PAI'!$B$8:$B$13</c:f>
              <c:numCache>
                <c:formatCode>General</c:formatCode>
                <c:ptCount val="6"/>
                <c:pt idx="0">
                  <c:v>8</c:v>
                </c:pt>
                <c:pt idx="1">
                  <c:v>11</c:v>
                </c:pt>
                <c:pt idx="2">
                  <c:v>4</c:v>
                </c:pt>
                <c:pt idx="3">
                  <c:v>8</c:v>
                </c:pt>
                <c:pt idx="4">
                  <c:v>11</c:v>
                </c:pt>
                <c:pt idx="5" formatCode="0">
                  <c:v>15</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71AD-4404-89B3-6F2249A1E01D}"/>
            </c:ext>
          </c:extLst>
        </c:ser>
        <c:dLbls>
          <c:showLegendKey val="0"/>
          <c:showVal val="0"/>
          <c:showCatName val="0"/>
          <c:showSerName val="0"/>
          <c:showPercent val="0"/>
          <c:showBubbleSize val="0"/>
        </c:dLbls>
        <c:gapWidth val="150"/>
        <c:axId val="391376535"/>
        <c:axId val="1473644450"/>
      </c:barChart>
      <c:catAx>
        <c:axId val="391376535"/>
        <c:scaling>
          <c:orientation val="minMax"/>
        </c:scaling>
        <c:delete val="0"/>
        <c:axPos val="b"/>
        <c:title>
          <c:tx>
            <c:rich>
              <a:bodyPr/>
              <a:lstStyle/>
              <a:p>
                <a:pPr lvl="0">
                  <a:defRPr sz="900" b="0" i="0">
                    <a:solidFill>
                      <a:srgbClr val="000000"/>
                    </a:solidFill>
                    <a:latin typeface="Arial Nova"/>
                  </a:defRPr>
                </a:pPr>
                <a:r>
                  <a:rPr lang="es-CO" sz="900" b="0" i="0">
                    <a:solidFill>
                      <a:srgbClr val="000000"/>
                    </a:solidFill>
                    <a:latin typeface="Arial Nova"/>
                  </a:rPr>
                  <a:t>ÁREAS DE LA ANCPCCE</a:t>
                </a:r>
              </a:p>
            </c:rich>
          </c:tx>
          <c:overlay val="0"/>
        </c:title>
        <c:numFmt formatCode="General" sourceLinked="1"/>
        <c:majorTickMark val="none"/>
        <c:minorTickMark val="none"/>
        <c:tickLblPos val="nextTo"/>
        <c:txPr>
          <a:bodyPr/>
          <a:lstStyle/>
          <a:p>
            <a:pPr lvl="0">
              <a:defRPr sz="900" b="0" i="0">
                <a:solidFill>
                  <a:srgbClr val="000000"/>
                </a:solidFill>
                <a:latin typeface="Arial Nova Light"/>
              </a:defRPr>
            </a:pPr>
            <a:endParaRPr lang="es-CO"/>
          </a:p>
        </c:txPr>
        <c:crossAx val="1473644450"/>
        <c:crosses val="autoZero"/>
        <c:auto val="1"/>
        <c:lblAlgn val="ctr"/>
        <c:lblOffset val="100"/>
        <c:noMultiLvlLbl val="1"/>
      </c:catAx>
      <c:valAx>
        <c:axId val="1473644450"/>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sz="900" b="0" i="0">
                    <a:solidFill>
                      <a:srgbClr val="000000"/>
                    </a:solidFill>
                    <a:latin typeface="+mn-lt"/>
                  </a:defRPr>
                </a:pPr>
                <a:r>
                  <a:rPr lang="es-CO" sz="900" b="0" i="0">
                    <a:solidFill>
                      <a:srgbClr val="000000"/>
                    </a:solidFill>
                    <a:latin typeface="+mn-lt"/>
                  </a:rPr>
                  <a:t>NÚMERO DE ACCIONES</a:t>
                </a:r>
              </a:p>
            </c:rich>
          </c:tx>
          <c:overlay val="0"/>
        </c:title>
        <c:numFmt formatCode="General" sourceLinked="1"/>
        <c:majorTickMark val="out"/>
        <c:minorTickMark val="none"/>
        <c:tickLblPos val="nextTo"/>
        <c:spPr>
          <a:ln/>
        </c:spPr>
        <c:txPr>
          <a:bodyPr/>
          <a:lstStyle/>
          <a:p>
            <a:pPr lvl="0">
              <a:defRPr sz="900" b="0" i="0">
                <a:solidFill>
                  <a:srgbClr val="000000"/>
                </a:solidFill>
                <a:latin typeface="+mn-lt"/>
              </a:defRPr>
            </a:pPr>
            <a:endParaRPr lang="es-CO"/>
          </a:p>
        </c:txPr>
        <c:crossAx val="391376535"/>
        <c:crosses val="autoZero"/>
        <c:crossBetween val="between"/>
      </c:valAx>
    </c:plotArea>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jpeg"/></Relationships>
</file>

<file path=xl/drawings/_rels/vmlDrawing2.v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0</xdr:col>
      <xdr:colOff>333375</xdr:colOff>
      <xdr:row>17</xdr:row>
      <xdr:rowOff>161925</xdr:rowOff>
    </xdr:from>
    <xdr:ext cx="10467975" cy="3486150"/>
    <xdr:graphicFrame macro="">
      <xdr:nvGraphicFramePr>
        <xdr:cNvPr id="2" name="Chart 1">
          <a:extLst>
            <a:ext uri="{FF2B5EF4-FFF2-40B4-BE49-F238E27FC236}">
              <a16:creationId xmlns:a16="http://schemas.microsoft.com/office/drawing/2014/main" id="{3A62F53D-AD6F-49E1-B191-E617AC6FA1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2</xdr:col>
      <xdr:colOff>657225</xdr:colOff>
      <xdr:row>41</xdr:row>
      <xdr:rowOff>114300</xdr:rowOff>
    </xdr:from>
    <xdr:ext cx="3590925" cy="2838450"/>
    <xdr:pic>
      <xdr:nvPicPr>
        <xdr:cNvPr id="3" name="image1.png">
          <a:extLst>
            <a:ext uri="{FF2B5EF4-FFF2-40B4-BE49-F238E27FC236}">
              <a16:creationId xmlns:a16="http://schemas.microsoft.com/office/drawing/2014/main" id="{582686AE-8610-45DF-86A2-DAF556E64C73}"/>
            </a:ext>
          </a:extLst>
        </xdr:cNvPr>
        <xdr:cNvPicPr preferRelativeResize="0"/>
      </xdr:nvPicPr>
      <xdr:blipFill>
        <a:blip xmlns:r="http://schemas.openxmlformats.org/officeDocument/2006/relationships" r:embed="rId2" cstate="print"/>
        <a:stretch>
          <a:fillRect/>
        </a:stretch>
      </xdr:blipFill>
      <xdr:spPr>
        <a:xfrm>
          <a:off x="3209925" y="13144500"/>
          <a:ext cx="3590925" cy="2838450"/>
        </a:xfrm>
        <a:prstGeom prst="rect">
          <a:avLst/>
        </a:prstGeom>
        <a:noFill/>
      </xdr:spPr>
    </xdr:pic>
    <xdr:clientData fLocksWithSheet="0"/>
  </xdr:oneCellAnchor>
  <xdr:twoCellAnchor editAs="oneCell">
    <xdr:from>
      <xdr:col>1</xdr:col>
      <xdr:colOff>133350</xdr:colOff>
      <xdr:row>0</xdr:row>
      <xdr:rowOff>66675</xdr:rowOff>
    </xdr:from>
    <xdr:to>
      <xdr:col>3</xdr:col>
      <xdr:colOff>619225</xdr:colOff>
      <xdr:row>0</xdr:row>
      <xdr:rowOff>930319</xdr:rowOff>
    </xdr:to>
    <xdr:pic>
      <xdr:nvPicPr>
        <xdr:cNvPr id="6" name="Imagen 5">
          <a:extLst>
            <a:ext uri="{FF2B5EF4-FFF2-40B4-BE49-F238E27FC236}">
              <a16:creationId xmlns:a16="http://schemas.microsoft.com/office/drawing/2014/main" id="{E4AA611D-AFFE-CEC6-29D7-AD606EFB62AC}"/>
            </a:ext>
          </a:extLst>
        </xdr:cNvPr>
        <xdr:cNvPicPr>
          <a:picLocks noChangeAspect="1"/>
        </xdr:cNvPicPr>
      </xdr:nvPicPr>
      <xdr:blipFill>
        <a:blip xmlns:r="http://schemas.openxmlformats.org/officeDocument/2006/relationships" r:embed="rId3"/>
        <a:stretch>
          <a:fillRect/>
        </a:stretch>
      </xdr:blipFill>
      <xdr:spPr>
        <a:xfrm>
          <a:off x="1895475" y="66675"/>
          <a:ext cx="1943200" cy="8636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18</xdr:row>
      <xdr:rowOff>361950</xdr:rowOff>
    </xdr:from>
    <xdr:ext cx="10706100" cy="5943600"/>
    <xdr:pic>
      <xdr:nvPicPr>
        <xdr:cNvPr id="3" name="image13.png">
          <a:extLst>
            <a:ext uri="{FF2B5EF4-FFF2-40B4-BE49-F238E27FC236}">
              <a16:creationId xmlns:a16="http://schemas.microsoft.com/office/drawing/2014/main" id="{00000000-0008-0000-0400-000003000000}"/>
            </a:ext>
          </a:extLst>
        </xdr:cNvPr>
        <xdr:cNvPicPr preferRelativeResize="0"/>
      </xdr:nvPicPr>
      <xdr:blipFill>
        <a:blip xmlns:r="http://schemas.openxmlformats.org/officeDocument/2006/relationships" r:embed="rId1" cstate="print"/>
        <a:stretch>
          <a:fillRect/>
        </a:stretch>
      </xdr:blipFill>
      <xdr:spPr>
        <a:xfrm>
          <a:off x="0" y="16764000"/>
          <a:ext cx="10706100" cy="5943600"/>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twoCellAnchor editAs="oneCell">
    <xdr:from>
      <xdr:col>2</xdr:col>
      <xdr:colOff>152400</xdr:colOff>
      <xdr:row>0</xdr:row>
      <xdr:rowOff>0</xdr:rowOff>
    </xdr:from>
    <xdr:to>
      <xdr:col>2</xdr:col>
      <xdr:colOff>2095600</xdr:colOff>
      <xdr:row>0</xdr:row>
      <xdr:rowOff>863644</xdr:rowOff>
    </xdr:to>
    <xdr:pic>
      <xdr:nvPicPr>
        <xdr:cNvPr id="2" name="Imagen 1">
          <a:extLst>
            <a:ext uri="{FF2B5EF4-FFF2-40B4-BE49-F238E27FC236}">
              <a16:creationId xmlns:a16="http://schemas.microsoft.com/office/drawing/2014/main" id="{4C713997-83E4-B31A-4020-F901014F6D05}"/>
            </a:ext>
          </a:extLst>
        </xdr:cNvPr>
        <xdr:cNvPicPr>
          <a:picLocks noChangeAspect="1"/>
        </xdr:cNvPicPr>
      </xdr:nvPicPr>
      <xdr:blipFill>
        <a:blip xmlns:r="http://schemas.openxmlformats.org/officeDocument/2006/relationships" r:embed="rId1"/>
        <a:stretch>
          <a:fillRect/>
        </a:stretch>
      </xdr:blipFill>
      <xdr:spPr>
        <a:xfrm>
          <a:off x="1333500" y="0"/>
          <a:ext cx="1943200" cy="86364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21166</xdr:colOff>
      <xdr:row>0</xdr:row>
      <xdr:rowOff>0</xdr:rowOff>
    </xdr:from>
    <xdr:to>
      <xdr:col>1</xdr:col>
      <xdr:colOff>1807107</xdr:colOff>
      <xdr:row>0</xdr:row>
      <xdr:rowOff>793750</xdr:rowOff>
    </xdr:to>
    <xdr:pic>
      <xdr:nvPicPr>
        <xdr:cNvPr id="4" name="Imagen 3">
          <a:extLst>
            <a:ext uri="{FF2B5EF4-FFF2-40B4-BE49-F238E27FC236}">
              <a16:creationId xmlns:a16="http://schemas.microsoft.com/office/drawing/2014/main" id="{5A4AA5A2-7BD3-1345-7F2E-4A3268F29E0F}"/>
            </a:ext>
          </a:extLst>
        </xdr:cNvPr>
        <xdr:cNvPicPr>
          <a:picLocks noChangeAspect="1"/>
        </xdr:cNvPicPr>
      </xdr:nvPicPr>
      <xdr:blipFill>
        <a:blip xmlns:r="http://schemas.openxmlformats.org/officeDocument/2006/relationships" r:embed="rId1"/>
        <a:stretch>
          <a:fillRect/>
        </a:stretch>
      </xdr:blipFill>
      <xdr:spPr>
        <a:xfrm>
          <a:off x="1333499" y="0"/>
          <a:ext cx="1785941" cy="7937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2</xdr:col>
      <xdr:colOff>1943200</xdr:colOff>
      <xdr:row>0</xdr:row>
      <xdr:rowOff>863644</xdr:rowOff>
    </xdr:to>
    <xdr:pic>
      <xdr:nvPicPr>
        <xdr:cNvPr id="5" name="Imagen 4">
          <a:extLst>
            <a:ext uri="{FF2B5EF4-FFF2-40B4-BE49-F238E27FC236}">
              <a16:creationId xmlns:a16="http://schemas.microsoft.com/office/drawing/2014/main" id="{A5D9D2F9-5846-DC88-CAA9-6CD255DF27A5}"/>
            </a:ext>
          </a:extLst>
        </xdr:cNvPr>
        <xdr:cNvPicPr>
          <a:picLocks noChangeAspect="1"/>
        </xdr:cNvPicPr>
      </xdr:nvPicPr>
      <xdr:blipFill>
        <a:blip xmlns:r="http://schemas.openxmlformats.org/officeDocument/2006/relationships" r:embed="rId1"/>
        <a:stretch>
          <a:fillRect/>
        </a:stretch>
      </xdr:blipFill>
      <xdr:spPr>
        <a:xfrm>
          <a:off x="1238250" y="0"/>
          <a:ext cx="1943200" cy="86364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761999</xdr:colOff>
      <xdr:row>0</xdr:row>
      <xdr:rowOff>0</xdr:rowOff>
    </xdr:from>
    <xdr:to>
      <xdr:col>2</xdr:col>
      <xdr:colOff>2051278</xdr:colOff>
      <xdr:row>0</xdr:row>
      <xdr:rowOff>911678</xdr:rowOff>
    </xdr:to>
    <xdr:pic>
      <xdr:nvPicPr>
        <xdr:cNvPr id="5" name="Imagen 4">
          <a:extLst>
            <a:ext uri="{FF2B5EF4-FFF2-40B4-BE49-F238E27FC236}">
              <a16:creationId xmlns:a16="http://schemas.microsoft.com/office/drawing/2014/main" id="{6F428A7D-CFB6-3B62-3E01-FE02C21E2ABD}"/>
            </a:ext>
          </a:extLst>
        </xdr:cNvPr>
        <xdr:cNvPicPr>
          <a:picLocks noChangeAspect="1"/>
        </xdr:cNvPicPr>
      </xdr:nvPicPr>
      <xdr:blipFill>
        <a:blip xmlns:r="http://schemas.openxmlformats.org/officeDocument/2006/relationships" r:embed="rId1"/>
        <a:stretch>
          <a:fillRect/>
        </a:stretch>
      </xdr:blipFill>
      <xdr:spPr>
        <a:xfrm>
          <a:off x="1238249" y="0"/>
          <a:ext cx="2051279" cy="91167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761999</xdr:colOff>
      <xdr:row>0</xdr:row>
      <xdr:rowOff>0</xdr:rowOff>
    </xdr:from>
    <xdr:to>
      <xdr:col>2</xdr:col>
      <xdr:colOff>2051278</xdr:colOff>
      <xdr:row>0</xdr:row>
      <xdr:rowOff>911678</xdr:rowOff>
    </xdr:to>
    <xdr:pic>
      <xdr:nvPicPr>
        <xdr:cNvPr id="2" name="Imagen 1">
          <a:extLst>
            <a:ext uri="{FF2B5EF4-FFF2-40B4-BE49-F238E27FC236}">
              <a16:creationId xmlns:a16="http://schemas.microsoft.com/office/drawing/2014/main" id="{B305D886-2139-4D28-93BD-D4BF844CD49E}"/>
            </a:ext>
          </a:extLst>
        </xdr:cNvPr>
        <xdr:cNvPicPr>
          <a:picLocks noChangeAspect="1"/>
        </xdr:cNvPicPr>
      </xdr:nvPicPr>
      <xdr:blipFill>
        <a:blip xmlns:r="http://schemas.openxmlformats.org/officeDocument/2006/relationships" r:embed="rId1"/>
        <a:stretch>
          <a:fillRect/>
        </a:stretch>
      </xdr:blipFill>
      <xdr:spPr>
        <a:xfrm>
          <a:off x="1238249" y="0"/>
          <a:ext cx="2051279" cy="91167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139700</xdr:colOff>
      <xdr:row>0</xdr:row>
      <xdr:rowOff>70485</xdr:rowOff>
    </xdr:from>
    <xdr:to>
      <xdr:col>1</xdr:col>
      <xdr:colOff>434884</xdr:colOff>
      <xdr:row>0</xdr:row>
      <xdr:rowOff>664845</xdr:rowOff>
    </xdr:to>
    <xdr:pic>
      <xdr:nvPicPr>
        <xdr:cNvPr id="2" name="Imagen 1" descr="Logo Colombia Compra Eficiente - Enlace ir a Home página ">
          <a:extLst>
            <a:ext uri="{FF2B5EF4-FFF2-40B4-BE49-F238E27FC236}">
              <a16:creationId xmlns:a16="http://schemas.microsoft.com/office/drawing/2014/main" id="{6C069826-C871-41D2-B456-6CF0BDBACB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700" y="70485"/>
          <a:ext cx="1600109" cy="5943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22</xdr:col>
      <xdr:colOff>6866503</xdr:colOff>
      <xdr:row>0</xdr:row>
      <xdr:rowOff>51595</xdr:rowOff>
    </xdr:from>
    <xdr:ext cx="1729740" cy="636540"/>
    <xdr:pic>
      <xdr:nvPicPr>
        <xdr:cNvPr id="3" name="Imagen 2" descr="Imagen que contiene Logotipo&#10;&#10;Descripción generada automáticamente">
          <a:extLst>
            <a:ext uri="{FF2B5EF4-FFF2-40B4-BE49-F238E27FC236}">
              <a16:creationId xmlns:a16="http://schemas.microsoft.com/office/drawing/2014/main" id="{2CE6D071-A895-4DEC-933F-2E65E318ACF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4471203" y="51595"/>
          <a:ext cx="1729740" cy="636540"/>
        </a:xfrm>
        <a:prstGeom prst="rect">
          <a:avLst/>
        </a:prstGeom>
      </xdr:spPr>
    </xdr:pic>
    <xdr:clientData/>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8" Type="http://schemas.openxmlformats.org/officeDocument/2006/relationships/hyperlink" Target="../../../../../../../:f:/s/ProcesosMIPG/EjbA6wKGigVHjBZYbPvPAmYBrEo_h4UhO4MeoXIdhZBYxQ?e=n5rFOo" TargetMode="External"/><Relationship Id="rId13" Type="http://schemas.openxmlformats.org/officeDocument/2006/relationships/hyperlink" Target="../../../../../../Forms/AllItems.aspx?id=%2Fsites%2FProcesosMIPG%2FDocumentos%20compartidos%2FGeneral%2F2024%5FDIRECCIONAMIENTO%20ESTRAT&#201;GICO%20INSTITUCIONAL%2FPLANEACI&#211;N%20ESTRATEGICA%20E%20INSTITUCIONAL%2FPlanes%2FPlan%20de%20Acci&#243;n%20Institucional%202024%2FModificaciones%20PAI%202024%2FQ2%2FSecretaria%20General%2FTalento%20Humano&amp;p=true&amp;ct=1724878841166&amp;or=Teams%2DHL&amp;ga=1&amp;LOF=1" TargetMode="External"/><Relationship Id="rId18" Type="http://schemas.openxmlformats.org/officeDocument/2006/relationships/hyperlink" Target="../../../../../../../:b:/s/ProcesosMIPG/Eapz67FGqgRJowucJq_zIBMBxm70V_8Zai4wMlCkyWiGew?e=f1om2P" TargetMode="External"/><Relationship Id="rId3" Type="http://schemas.openxmlformats.org/officeDocument/2006/relationships/hyperlink" Target="file:///D:/:f:/s/ProcesosMIPG/ErRmY8MDNHlArBrq-iJkq9kBRBJpwxDYa_AUHY0eKe8tNw" TargetMode="External"/><Relationship Id="rId21" Type="http://schemas.openxmlformats.org/officeDocument/2006/relationships/drawing" Target="../drawings/drawing4.xml"/><Relationship Id="rId7" Type="http://schemas.openxmlformats.org/officeDocument/2006/relationships/hyperlink" Target="../../../../../../../:f:/s/ProcesosMIPG/EpR9G1hQ_vBJqVaORZy-Gm4BGFQtyQXtojfAR1ZYgLSvSA?e=p6f5BN" TargetMode="External"/><Relationship Id="rId12" Type="http://schemas.openxmlformats.org/officeDocument/2006/relationships/hyperlink" Target="../../../../../../../:f:/s/ProcesosMIPG/Eh8C-n-TWjpPvRc9NQ8f7zwB28eJkS0VzQeLeZR7tDkDSQ?e=e3utF7" TargetMode="External"/><Relationship Id="rId17" Type="http://schemas.openxmlformats.org/officeDocument/2006/relationships/hyperlink" Target="../../../../../../../:b:/s/ProcesosMIPG/ER1_RtF8j39PoqV35LSDoroBvVPoU8IkRtP9Zv7Soz31gQ?e=iR6P8J" TargetMode="External"/><Relationship Id="rId2" Type="http://schemas.openxmlformats.org/officeDocument/2006/relationships/hyperlink" Target="file:///D:/:f:/s/ProcesosMIPG/ErRmY8MDNHlArBrq-iJkq9kBRBJpwxDYa_AUHY0eKe8tNw" TargetMode="External"/><Relationship Id="rId16" Type="http://schemas.openxmlformats.org/officeDocument/2006/relationships/hyperlink" Target="../../../../../../../:b:/s/ProcesosMIPG/ETiXJpNRzSZJnx3IhU6Bh4IBNlbej3Porw5ULmQbMAUdqA?e=SZ7wFH" TargetMode="External"/><Relationship Id="rId20" Type="http://schemas.openxmlformats.org/officeDocument/2006/relationships/printerSettings" Target="../printerSettings/printerSettings3.bin"/><Relationship Id="rId1" Type="http://schemas.openxmlformats.org/officeDocument/2006/relationships/hyperlink" Target="file:///D:/:f:/s/ProcesosMIPG/ErRmY8MDNHlArBrq-iJkq9kBRBJpwxDYa_AUHY0eKe8tNw" TargetMode="External"/><Relationship Id="rId6" Type="http://schemas.openxmlformats.org/officeDocument/2006/relationships/hyperlink" Target="../../../../../../../:f:/s/ProcesosMIPG/Es4MCQs0aCRAhDvhgUkSbJkBzyMF2leexa0J3Bhe8GL2qw?e=2BXXfW" TargetMode="External"/><Relationship Id="rId11" Type="http://schemas.openxmlformats.org/officeDocument/2006/relationships/hyperlink" Target="../../../../../../../:f:/s/ProcesosMIPG/Er9FhWjsIXBKnTjzv6xvhdYBdNGGM9CeRWUZdDiT6FqunA?e=pbeSDe" TargetMode="External"/><Relationship Id="rId5" Type="http://schemas.openxmlformats.org/officeDocument/2006/relationships/hyperlink" Target="file:///D:/:f:/s/ProcesosMIPG/Ev_CsZWwMbdOvEe-7D-Ao74BayyWM5CoFfqbBIb3MPfOxg" TargetMode="External"/><Relationship Id="rId15" Type="http://schemas.openxmlformats.org/officeDocument/2006/relationships/hyperlink" Target="../../../../../../../:b:/s/ProcesosMIPG/EaXYDjo-wrBNmluzZMCuM3kBDuw-9fWLyfQTm8ZKlX4STA?e=zRlZCV" TargetMode="External"/><Relationship Id="rId10" Type="http://schemas.openxmlformats.org/officeDocument/2006/relationships/hyperlink" Target="../../../../../../../:f:/s/ProcesosMIPG/EjbA6wKGigVHjBZYbPvPAmYBrEo_h4UhO4MeoXIdhZBYxQ?e=n5rFOo" TargetMode="External"/><Relationship Id="rId19" Type="http://schemas.openxmlformats.org/officeDocument/2006/relationships/hyperlink" Target="https://cceficiente.sharepoint.com/:f:/s/ProcesosMIPG/EnfbetCZuLxHrf5ojmbX82oBXg6XnuYEtnvJWpAmHNLE8g?e=MNGQcm" TargetMode="External"/><Relationship Id="rId4" Type="http://schemas.openxmlformats.org/officeDocument/2006/relationships/hyperlink" Target="file:///D:/:f:/s/ProcesosMIPG/Es4MCQs0aCRAhDvhgUkSbJkBzyMF2leexa0J3Bhe8GL2qw" TargetMode="External"/><Relationship Id="rId9" Type="http://schemas.openxmlformats.org/officeDocument/2006/relationships/hyperlink" Target="../../../../../../../:f:/s/ProcesosMIPG/EjbA6wKGigVHjBZYbPvPAmYBrEo_h4UhO4MeoXIdhZBYxQ?e=n5rFOo" TargetMode="External"/><Relationship Id="rId14" Type="http://schemas.openxmlformats.org/officeDocument/2006/relationships/hyperlink" Target="../../../../../../../:b:/s/ProcesosMIPG/EUkik2BXVNdEt1FRmo_Xo6IBlPOT_I1pb2KkSX301Lf7bA?e=8cfCTo"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colombiacompra.pensemos.com/suiteve/pln/searchers?soa=6&amp;mdl=pln&amp;_sveVrs=1001620240305&amp;&amp;link=1&amp;mis=pln-D-1024" TargetMode="External"/><Relationship Id="rId13" Type="http://schemas.openxmlformats.org/officeDocument/2006/relationships/hyperlink" Target="https://colombiacompra.pensemos.com/suiteve/pln/searchers?soa=6&amp;mdl=pln&amp;_sveVrs=1001620240305&amp;&amp;link=1&amp;mis=pln-D-1024" TargetMode="External"/><Relationship Id="rId18" Type="http://schemas.openxmlformats.org/officeDocument/2006/relationships/hyperlink" Target="https://colombiacompra.pensemos.com/suiteve/pln/searchers?soa=6&amp;mdl=pln&amp;_sveVrs=1001620240305&amp;&amp;link=1&amp;mis=pln-D-1024" TargetMode="External"/><Relationship Id="rId3" Type="http://schemas.openxmlformats.org/officeDocument/2006/relationships/hyperlink" Target="https://colombiacompra.pensemos.com/suiteve/pln/searchers?soa=6&amp;mdl=pln&amp;_sveVrs=1001620240305&amp;&amp;link=1&amp;mis=pln-D-1024" TargetMode="External"/><Relationship Id="rId21" Type="http://schemas.openxmlformats.org/officeDocument/2006/relationships/hyperlink" Target="https://colombiacompra.pensemos.com/suiteve/pln/searchers?soa=6&amp;mdl=pln&amp;_sveVrs=1001620240305&amp;&amp;link=1&amp;mis=pln-D-1024" TargetMode="External"/><Relationship Id="rId7" Type="http://schemas.openxmlformats.org/officeDocument/2006/relationships/hyperlink" Target="https://colombiacompra.pensemos.com/suiteve/pln/searchers?soa=6&amp;mdl=pln&amp;_sveVrs=1001620240305&amp;&amp;link=1&amp;mis=pln-D-1024" TargetMode="External"/><Relationship Id="rId12" Type="http://schemas.openxmlformats.org/officeDocument/2006/relationships/hyperlink" Target="https://colombiacompra.pensemos.com/suiteve/pln/searchers?soa=6&amp;mdl=pln&amp;_sveVrs=1001620240305&amp;&amp;link=1&amp;mis=pln-D-1024" TargetMode="External"/><Relationship Id="rId17" Type="http://schemas.openxmlformats.org/officeDocument/2006/relationships/hyperlink" Target="https://colombiacompra.pensemos.com/suiteve/pln/searchers?soa=6&amp;mdl=pln&amp;_sveVrs=1001620240305&amp;&amp;link=1&amp;mis=pln-D-1024" TargetMode="External"/><Relationship Id="rId25" Type="http://schemas.openxmlformats.org/officeDocument/2006/relationships/drawing" Target="../drawings/drawing5.xml"/><Relationship Id="rId2" Type="http://schemas.openxmlformats.org/officeDocument/2006/relationships/hyperlink" Target="https://colombiacompra.pensemos.com/suiteve/pln/searchers?soa=6&amp;mdl=pln&amp;_sveVrs=1001620240305&amp;&amp;link=1&amp;mis=pln-D-1024" TargetMode="External"/><Relationship Id="rId16" Type="http://schemas.openxmlformats.org/officeDocument/2006/relationships/hyperlink" Target="https://colombiacompra.pensemos.com/suiteve/pln/searchers?soa=6&amp;mdl=pln&amp;_sveVrs=1001620240305&amp;&amp;link=1&amp;mis=pln-D-1024" TargetMode="External"/><Relationship Id="rId20" Type="http://schemas.openxmlformats.org/officeDocument/2006/relationships/hyperlink" Target="https://colombiacompra.pensemos.com/suiteve/pln/searchers?soa=6&amp;mdl=pln&amp;_sveVrs=1001620240305&amp;&amp;link=1&amp;mis=pln-D-1024" TargetMode="External"/><Relationship Id="rId1" Type="http://schemas.openxmlformats.org/officeDocument/2006/relationships/hyperlink" Target="https://colombiacompra.pensemos.com/suiteve/pln/searchers?soa=6&amp;mdl=pln&amp;_sveVrs=1001620240305&amp;&amp;link=1&amp;mis=pln-D-1024" TargetMode="External"/><Relationship Id="rId6" Type="http://schemas.openxmlformats.org/officeDocument/2006/relationships/hyperlink" Target="https://colombiacompra.pensemos.com/suiteve/pln/searchers?soa=6&amp;mdl=pln&amp;_sveVrs=1001620240305&amp;&amp;link=1&amp;mis=pln-D-1024" TargetMode="External"/><Relationship Id="rId11" Type="http://schemas.openxmlformats.org/officeDocument/2006/relationships/hyperlink" Target="https://colombiacompra.pensemos.com/suiteve/pln/searchers?soa=6&amp;mdl=pln&amp;_sveVrs=1001620240305&amp;&amp;link=1&amp;mis=pln-D-1024" TargetMode="External"/><Relationship Id="rId24" Type="http://schemas.openxmlformats.org/officeDocument/2006/relationships/hyperlink" Target="https://colombiacompra.pensemos.com/suiteve/pln/searchers?soa=6&amp;mdl=pln&amp;_sveVrs=1001620240305&amp;&amp;link=1&amp;mis=pln-D-1024" TargetMode="External"/><Relationship Id="rId5" Type="http://schemas.openxmlformats.org/officeDocument/2006/relationships/hyperlink" Target="https://colombiacompra.pensemos.com/suiteve/pln/searchers?soa=6&amp;mdl=pln&amp;_sveVrs=1001620240305&amp;&amp;link=1&amp;mis=pln-D-1024" TargetMode="External"/><Relationship Id="rId15" Type="http://schemas.openxmlformats.org/officeDocument/2006/relationships/hyperlink" Target="https://colombiacompra.pensemos.com/suiteve/pln/searchers?soa=6&amp;mdl=pln&amp;_sveVrs=1001620240305&amp;&amp;link=1&amp;mis=pln-D-1024" TargetMode="External"/><Relationship Id="rId23" Type="http://schemas.openxmlformats.org/officeDocument/2006/relationships/hyperlink" Target="https://colombiacompra.pensemos.com/suiteve/pln/searchers?soa=6&amp;mdl=pln&amp;_sveVrs=1001620240305&amp;&amp;link=1&amp;mis=pln-D-1024" TargetMode="External"/><Relationship Id="rId10" Type="http://schemas.openxmlformats.org/officeDocument/2006/relationships/hyperlink" Target="https://colombiacompra.pensemos.com/suiteve/pln/searchers?soa=6&amp;mdl=pln&amp;_sveVrs=1001620240305&amp;&amp;link=1&amp;mis=pln-D-1024" TargetMode="External"/><Relationship Id="rId19" Type="http://schemas.openxmlformats.org/officeDocument/2006/relationships/hyperlink" Target="https://colombiacompra.pensemos.com/suiteve/pln/searchers?soa=6&amp;mdl=pln&amp;_sveVrs=1001620240305&amp;&amp;link=1&amp;mis=pln-D-1024" TargetMode="External"/><Relationship Id="rId4" Type="http://schemas.openxmlformats.org/officeDocument/2006/relationships/hyperlink" Target="https://colombiacompra.pensemos.com/suiteve/pln/searchers?soa=6&amp;mdl=pln&amp;_sveVrs=1001620240305&amp;&amp;link=1&amp;mis=pln-D-1024" TargetMode="External"/><Relationship Id="rId9" Type="http://schemas.openxmlformats.org/officeDocument/2006/relationships/hyperlink" Target="https://colombiacompra.pensemos.com/suiteve/pln/searchers?soa=6&amp;mdl=pln&amp;_sveVrs=1001620240305&amp;&amp;link=1&amp;mis=pln-D-1024" TargetMode="External"/><Relationship Id="rId14" Type="http://schemas.openxmlformats.org/officeDocument/2006/relationships/hyperlink" Target="https://colombiacompra.pensemos.com/suiteve/pln/searchers?soa=6&amp;mdl=pln&amp;_sveVrs=1001620240305&amp;&amp;link=1&amp;mis=pln-D-1024" TargetMode="External"/><Relationship Id="rId22" Type="http://schemas.openxmlformats.org/officeDocument/2006/relationships/hyperlink" Target="https://colombiacompra.pensemos.com/suiteve/pln/searchers?soa=6&amp;mdl=pln&amp;_sveVrs=1001620240305&amp;&amp;link=1&amp;mis=pln-D-1024" TargetMode="External"/></Relationships>
</file>

<file path=xl/worksheets/_rels/sheet8.xml.rels><?xml version="1.0" encoding="UTF-8" standalone="yes"?>
<Relationships xmlns="http://schemas.openxmlformats.org/package/2006/relationships"><Relationship Id="rId13" Type="http://schemas.openxmlformats.org/officeDocument/2006/relationships/hyperlink" Target="https://colombiacompra.pensemos.com/suiteve/pln/searchers?soa=6&amp;mdl=pln&amp;_sveVrs=1001620240305&amp;&amp;link=1&amp;mis=pln-D-1024" TargetMode="External"/><Relationship Id="rId18" Type="http://schemas.openxmlformats.org/officeDocument/2006/relationships/hyperlink" Target="https://colombiacompra.pensemos.com/suiteve/pln/searchers?soa=6&amp;mdl=pln&amp;_sveVrs=1001620240305&amp;&amp;link=1&amp;mis=pln-D-1024" TargetMode="External"/><Relationship Id="rId26" Type="http://schemas.openxmlformats.org/officeDocument/2006/relationships/hyperlink" Target="https://colombiacompra.pensemos.com/suiteve/pln/searchers?soa=6&amp;mdl=pln&amp;_sveVrs=1001620240305&amp;&amp;link=1&amp;mis=pln-D-1024" TargetMode="External"/><Relationship Id="rId3" Type="http://schemas.openxmlformats.org/officeDocument/2006/relationships/hyperlink" Target="https://colombiacompra.pensemos.com/suiteve/pln/searchers?soa=6&amp;mdl=pln&amp;_sveVrs=1001620240305&amp;&amp;link=1&amp;mis=pln-D-1024" TargetMode="External"/><Relationship Id="rId21" Type="http://schemas.openxmlformats.org/officeDocument/2006/relationships/hyperlink" Target="https://colombiacompra.pensemos.com/suiteve/pln/searchers?soa=6&amp;mdl=pln&amp;_sveVrs=1001620240305&amp;&amp;link=1&amp;mis=pln-D-1024" TargetMode="External"/><Relationship Id="rId7" Type="http://schemas.openxmlformats.org/officeDocument/2006/relationships/hyperlink" Target="https://colombiacompra.pensemos.com/suiteve/pln/searchers?soa=6&amp;mdl=pln&amp;_sveVrs=1001620240305&amp;&amp;link=1&amp;mis=pln-D-1024" TargetMode="External"/><Relationship Id="rId12" Type="http://schemas.openxmlformats.org/officeDocument/2006/relationships/hyperlink" Target="https://colombiacompra.pensemos.com/suiteve/pln/searchers?soa=6&amp;mdl=pln&amp;_sveVrs=1001620240305&amp;&amp;link=1&amp;mis=pln-D-1024" TargetMode="External"/><Relationship Id="rId17" Type="http://schemas.openxmlformats.org/officeDocument/2006/relationships/hyperlink" Target="https://colombiacompra.pensemos.com/suiteve/pln/searchers?soa=6&amp;mdl=pln&amp;_sveVrs=1001620240305&amp;&amp;link=1&amp;mis=pln-D-1024" TargetMode="External"/><Relationship Id="rId25" Type="http://schemas.openxmlformats.org/officeDocument/2006/relationships/hyperlink" Target="https://colombiacompra.pensemos.com/suiteve/pln/searchers?soa=6&amp;mdl=pln&amp;_sveVrs=1001620240305&amp;&amp;link=1&amp;mis=pln-D-1024" TargetMode="External"/><Relationship Id="rId33" Type="http://schemas.openxmlformats.org/officeDocument/2006/relationships/drawing" Target="../drawings/drawing6.xml"/><Relationship Id="rId2" Type="http://schemas.openxmlformats.org/officeDocument/2006/relationships/hyperlink" Target="https://colombiacompra.pensemos.com/suiteve/pln/searchers?soa=6&amp;mdl=pln&amp;_sveVrs=1001620240305&amp;&amp;link=1&amp;mis=pln-D-1024" TargetMode="External"/><Relationship Id="rId16" Type="http://schemas.openxmlformats.org/officeDocument/2006/relationships/hyperlink" Target="https://colombiacompra.pensemos.com/suiteve/pln/searchers?soa=6&amp;mdl=pln&amp;_sveVrs=1001620240305&amp;&amp;link=1&amp;mis=pln-D-1024" TargetMode="External"/><Relationship Id="rId20" Type="http://schemas.openxmlformats.org/officeDocument/2006/relationships/hyperlink" Target="https://colombiacompra.pensemos.com/suiteve/pln/searchers?soa=6&amp;mdl=pln&amp;_sveVrs=1001620240305&amp;&amp;link=1&amp;mis=pln-D-1024" TargetMode="External"/><Relationship Id="rId29" Type="http://schemas.openxmlformats.org/officeDocument/2006/relationships/hyperlink" Target="https://colombiacompra.pensemos.com/suiteve/pln/searchers?soa=6&amp;mdl=pln&amp;_sveVrs=1001620240305&amp;&amp;link=1&amp;mis=pln-D-1024" TargetMode="External"/><Relationship Id="rId1" Type="http://schemas.openxmlformats.org/officeDocument/2006/relationships/hyperlink" Target="https://colombiacompra.pensemos.com/suiteve/pln/searchers?soa=6&amp;mdl=pln&amp;_sveVrs=1001620240305&amp;&amp;link=1&amp;mis=pln-D-1024" TargetMode="External"/><Relationship Id="rId6" Type="http://schemas.openxmlformats.org/officeDocument/2006/relationships/hyperlink" Target="https://colombiacompra.pensemos.com/suiteve/pln/searchers?soa=6&amp;mdl=pln&amp;_sveVrs=1001620240305&amp;&amp;link=1&amp;mis=pln-D-1024" TargetMode="External"/><Relationship Id="rId11" Type="http://schemas.openxmlformats.org/officeDocument/2006/relationships/hyperlink" Target="https://colombiacompra.pensemos.com/suiteve/pln/searchers?soa=6&amp;mdl=pln&amp;_sveVrs=1001620240305&amp;&amp;link=1&amp;mis=pln-D-1024" TargetMode="External"/><Relationship Id="rId24" Type="http://schemas.openxmlformats.org/officeDocument/2006/relationships/hyperlink" Target="https://colombiacompra.pensemos.com/suiteve/pln/searchers?soa=6&amp;mdl=pln&amp;_sveVrs=1001620240305&amp;&amp;link=1&amp;mis=pln-D-1024" TargetMode="External"/><Relationship Id="rId32" Type="http://schemas.openxmlformats.org/officeDocument/2006/relationships/hyperlink" Target="https://colombiacompra.pensemos.com/suiteve/pln/searchers?soa=6&amp;mdl=pln&amp;_sveVrs=1001620240305&amp;&amp;link=1&amp;mis=pln-D-1024" TargetMode="External"/><Relationship Id="rId5" Type="http://schemas.openxmlformats.org/officeDocument/2006/relationships/hyperlink" Target="https://colombiacompra.pensemos.com/suiteve/pln/searchers?soa=6&amp;mdl=pln&amp;_sveVrs=1001620240305&amp;&amp;link=1&amp;mis=pln-D-1024" TargetMode="External"/><Relationship Id="rId15" Type="http://schemas.openxmlformats.org/officeDocument/2006/relationships/hyperlink" Target="https://colombiacompra.pensemos.com/suiteve/pln/searchers?soa=6&amp;mdl=pln&amp;_sveVrs=1001620240305&amp;&amp;link=1&amp;mis=pln-D-1024" TargetMode="External"/><Relationship Id="rId23" Type="http://schemas.openxmlformats.org/officeDocument/2006/relationships/hyperlink" Target="https://colombiacompra.pensemos.com/suiteve/pln/searchers?soa=6&amp;mdl=pln&amp;_sveVrs=1001620240305&amp;&amp;link=1&amp;mis=pln-D-1024" TargetMode="External"/><Relationship Id="rId28" Type="http://schemas.openxmlformats.org/officeDocument/2006/relationships/hyperlink" Target="https://colombiacompra.pensemos.com/suiteve/pln/searchers?soa=6&amp;mdl=pln&amp;_sveVrs=1001620240305&amp;&amp;link=1&amp;mis=pln-D-1024" TargetMode="External"/><Relationship Id="rId10" Type="http://schemas.openxmlformats.org/officeDocument/2006/relationships/hyperlink" Target="https://colombiacompra.pensemos.com/suiteve/pln/searchers?soa=6&amp;mdl=pln&amp;_sveVrs=1001620240305&amp;&amp;link=1&amp;mis=pln-D-1024" TargetMode="External"/><Relationship Id="rId19" Type="http://schemas.openxmlformats.org/officeDocument/2006/relationships/hyperlink" Target="https://colombiacompra.pensemos.com/suiteve/pln/searchers?soa=6&amp;mdl=pln&amp;_sveVrs=1001620240305&amp;&amp;link=1&amp;mis=pln-D-1024" TargetMode="External"/><Relationship Id="rId31" Type="http://schemas.openxmlformats.org/officeDocument/2006/relationships/hyperlink" Target="https://colombiacompra.pensemos.com/suiteve/pln/searchers?soa=6&amp;mdl=pln&amp;_sveVrs=1001620240305&amp;&amp;link=1&amp;mis=pln-D-1024" TargetMode="External"/><Relationship Id="rId4" Type="http://schemas.openxmlformats.org/officeDocument/2006/relationships/hyperlink" Target="https://colombiacompra.pensemos.com/suiteve/pln/searchers?soa=6&amp;mdl=pln&amp;_sveVrs=1001620240305&amp;&amp;link=1&amp;mis=pln-D-1024" TargetMode="External"/><Relationship Id="rId9" Type="http://schemas.openxmlformats.org/officeDocument/2006/relationships/hyperlink" Target="https://colombiacompra.pensemos.com/suiteve/pln/searchers?soa=6&amp;mdl=pln&amp;_sveVrs=1001620240305&amp;&amp;link=1&amp;mis=pln-D-1024" TargetMode="External"/><Relationship Id="rId14" Type="http://schemas.openxmlformats.org/officeDocument/2006/relationships/hyperlink" Target="https://colombiacompra.pensemos.com/suiteve/pln/searchers?soa=6&amp;mdl=pln&amp;_sveVrs=1001620240305&amp;&amp;link=1&amp;mis=pln-D-1024" TargetMode="External"/><Relationship Id="rId22" Type="http://schemas.openxmlformats.org/officeDocument/2006/relationships/hyperlink" Target="https://colombiacompra.pensemos.com/suiteve/pln/searchers?soa=6&amp;mdl=pln&amp;_sveVrs=1001620240305&amp;&amp;link=1&amp;mis=pln-D-1024" TargetMode="External"/><Relationship Id="rId27" Type="http://schemas.openxmlformats.org/officeDocument/2006/relationships/hyperlink" Target="https://colombiacompra.pensemos.com/suiteve/pln/searchers?soa=6&amp;mdl=pln&amp;_sveVrs=1001620240305&amp;&amp;link=1&amp;mis=pln-D-1024" TargetMode="External"/><Relationship Id="rId30" Type="http://schemas.openxmlformats.org/officeDocument/2006/relationships/hyperlink" Target="https://colombiacompra.pensemos.com/suiteve/pln/searchers?soa=6&amp;mdl=pln&amp;_sveVrs=1001620240305&amp;&amp;link=1&amp;mis=pln-D-1024" TargetMode="External"/><Relationship Id="rId8" Type="http://schemas.openxmlformats.org/officeDocument/2006/relationships/hyperlink" Target="https://colombiacompra.pensemos.com/suiteve/pln/searchers?soa=6&amp;mdl=pln&amp;_sveVrs=1001620240305&amp;&amp;link=1&amp;mis=pln-D-1024" TargetMode="External"/></Relationships>
</file>

<file path=xl/worksheets/_rels/sheet9.xml.rels><?xml version="1.0" encoding="UTF-8" standalone="yes"?>
<Relationships xmlns="http://schemas.openxmlformats.org/package/2006/relationships"><Relationship Id="rId13" Type="http://schemas.openxmlformats.org/officeDocument/2006/relationships/hyperlink" Target="https://colombiacompra.pensemos.com/suiteve/pln/searchers?soa=6&amp;mdl=pln&amp;_sveVrs=1001620240305&amp;&amp;link=1&amp;mis=pln-D-1024" TargetMode="External"/><Relationship Id="rId18" Type="http://schemas.openxmlformats.org/officeDocument/2006/relationships/hyperlink" Target="https://colombiacompra.pensemos.com/suiteve/pln/searchers?soa=6&amp;mdl=pln&amp;_sveVrs=1001620240305&amp;&amp;link=1&amp;mis=pln-D-1024" TargetMode="External"/><Relationship Id="rId26" Type="http://schemas.openxmlformats.org/officeDocument/2006/relationships/hyperlink" Target="https://colombiacompra.pensemos.com/suiteve/pln/searchers?soa=6&amp;mdl=pln&amp;_sveVrs=1001620240305&amp;&amp;link=1&amp;mis=pln-D-1024" TargetMode="External"/><Relationship Id="rId21" Type="http://schemas.openxmlformats.org/officeDocument/2006/relationships/hyperlink" Target="https://colombiacompra.pensemos.com/suiteve/pln/searchers?soa=6&amp;mdl=pln&amp;_sveVrs=1001620240305&amp;&amp;link=1&amp;mis=pln-D-1024" TargetMode="External"/><Relationship Id="rId34" Type="http://schemas.openxmlformats.org/officeDocument/2006/relationships/hyperlink" Target="https://colombiacompra.pensemos.com/suiteve/pln/searchers?soa=6&amp;mdl=pln&amp;_sveVrs=1003020240927&amp;&amp;link=1&amp;mis=pln-D-1024" TargetMode="External"/><Relationship Id="rId7" Type="http://schemas.openxmlformats.org/officeDocument/2006/relationships/hyperlink" Target="https://colombiacompra.pensemos.com/suiteve/pln/searchers?soa=6&amp;mdl=pln&amp;_sveVrs=1001620240305&amp;&amp;link=1&amp;mis=pln-D-1024" TargetMode="External"/><Relationship Id="rId12" Type="http://schemas.openxmlformats.org/officeDocument/2006/relationships/hyperlink" Target="https://colombiacompra.pensemos.com/suiteve/pln/searchers?soa=6&amp;mdl=pln&amp;_sveVrs=1001620240305&amp;&amp;link=1&amp;mis=pln-D-1024" TargetMode="External"/><Relationship Id="rId17" Type="http://schemas.openxmlformats.org/officeDocument/2006/relationships/hyperlink" Target="https://colombiacompra.pensemos.com/suiteve/pln/searchers?soa=6&amp;mdl=pln&amp;_sveVrs=1001620240305&amp;&amp;link=1&amp;mis=pln-D-1024" TargetMode="External"/><Relationship Id="rId25" Type="http://schemas.openxmlformats.org/officeDocument/2006/relationships/hyperlink" Target="https://colombiacompra.pensemos.com/suiteve/pln/searchers?soa=6&amp;mdl=pln&amp;_sveVrs=1001620240305&amp;&amp;link=1&amp;mis=pln-D-1024" TargetMode="External"/><Relationship Id="rId33" Type="http://schemas.openxmlformats.org/officeDocument/2006/relationships/hyperlink" Target="https://colombiacompra.pensemos.com/suiteve/pln/searchers?soa=6&amp;mdl=pln&amp;_sveVrs=1003020240927&amp;&amp;link=1&amp;mis=pln-D-1024" TargetMode="External"/><Relationship Id="rId2" Type="http://schemas.openxmlformats.org/officeDocument/2006/relationships/hyperlink" Target="https://colombiacompra.pensemos.com/suiteve/pln/searchers?soa=6&amp;mdl=pln&amp;_sveVrs=1001620240305&amp;&amp;link=1&amp;mis=pln-D-1024" TargetMode="External"/><Relationship Id="rId16" Type="http://schemas.openxmlformats.org/officeDocument/2006/relationships/hyperlink" Target="https://colombiacompra.pensemos.com/suiteve/pln/searchers?soa=6&amp;mdl=pln&amp;_sveVrs=1001620240305&amp;&amp;link=1&amp;mis=pln-D-1024" TargetMode="External"/><Relationship Id="rId20" Type="http://schemas.openxmlformats.org/officeDocument/2006/relationships/hyperlink" Target="https://colombiacompra.pensemos.com/suiteve/pln/searchers?soa=6&amp;mdl=pln&amp;_sveVrs=1001620240305&amp;&amp;link=1&amp;mis=pln-D-1024" TargetMode="External"/><Relationship Id="rId29" Type="http://schemas.openxmlformats.org/officeDocument/2006/relationships/hyperlink" Target="https://colombiacompra.pensemos.com/suiteve/pln/searchers?soa=6&amp;mdl=pln&amp;_sveVrs=1001620240305&amp;&amp;link=1&amp;mis=pln-D-1024" TargetMode="External"/><Relationship Id="rId1" Type="http://schemas.openxmlformats.org/officeDocument/2006/relationships/hyperlink" Target="https://colombiacompra.pensemos.com/suiteve/pln/searchers?soa=6&amp;mdl=pln&amp;_sveVrs=1001620240305&amp;&amp;link=1&amp;mis=pln-D-1024" TargetMode="External"/><Relationship Id="rId6" Type="http://schemas.openxmlformats.org/officeDocument/2006/relationships/hyperlink" Target="https://colombiacompra.pensemos.com/suiteve/pln/searchers?soa=6&amp;mdl=pln&amp;_sveVrs=1001620240305&amp;&amp;link=1&amp;mis=pln-D-1024" TargetMode="External"/><Relationship Id="rId11" Type="http://schemas.openxmlformats.org/officeDocument/2006/relationships/hyperlink" Target="https://colombiacompra.pensemos.com/suiteve/pln/searchers?soa=6&amp;mdl=pln&amp;_sveVrs=1001620240305&amp;&amp;link=1&amp;mis=pln-D-1024" TargetMode="External"/><Relationship Id="rId24" Type="http://schemas.openxmlformats.org/officeDocument/2006/relationships/hyperlink" Target="https://colombiacompra.pensemos.com/suiteve/pln/searchers?soa=6&amp;mdl=pln&amp;_sveVrs=1001620240305&amp;&amp;link=1&amp;mis=pln-D-1024" TargetMode="External"/><Relationship Id="rId32" Type="http://schemas.openxmlformats.org/officeDocument/2006/relationships/hyperlink" Target="https://colombiacompra.pensemos.com/suiteve/pln/searchers?soa=6&amp;mdl=pln&amp;_sveVrs=1001620240305&amp;&amp;link=1&amp;mis=pln-D-1024" TargetMode="External"/><Relationship Id="rId37" Type="http://schemas.openxmlformats.org/officeDocument/2006/relationships/drawing" Target="../drawings/drawing7.xml"/><Relationship Id="rId5" Type="http://schemas.openxmlformats.org/officeDocument/2006/relationships/hyperlink" Target="https://colombiacompra.pensemos.com/suiteve/pln/searchers?soa=6&amp;mdl=pln&amp;_sveVrs=1001620240305&amp;&amp;link=1&amp;mis=pln-D-1024" TargetMode="External"/><Relationship Id="rId15" Type="http://schemas.openxmlformats.org/officeDocument/2006/relationships/hyperlink" Target="https://colombiacompra.pensemos.com/suiteve/pln/searchers?soa=6&amp;mdl=pln&amp;_sveVrs=1001620240305&amp;&amp;link=1&amp;mis=pln-D-1024" TargetMode="External"/><Relationship Id="rId23" Type="http://schemas.openxmlformats.org/officeDocument/2006/relationships/hyperlink" Target="https://colombiacompra.pensemos.com/suiteve/pln/searchers?soa=6&amp;mdl=pln&amp;_sveVrs=1001620240305&amp;&amp;link=1&amp;mis=pln-D-1024" TargetMode="External"/><Relationship Id="rId28" Type="http://schemas.openxmlformats.org/officeDocument/2006/relationships/hyperlink" Target="https://colombiacompra.pensemos.com/suiteve/pln/searchers?soa=6&amp;mdl=pln&amp;_sveVrs=1001620240305&amp;&amp;link=1&amp;mis=pln-D-1024" TargetMode="External"/><Relationship Id="rId36" Type="http://schemas.openxmlformats.org/officeDocument/2006/relationships/printerSettings" Target="../printerSettings/printerSettings4.bin"/><Relationship Id="rId10" Type="http://schemas.openxmlformats.org/officeDocument/2006/relationships/hyperlink" Target="https://colombiacompra.pensemos.com/suiteve/pln/searchers?soa=6&amp;mdl=pln&amp;_sveVrs=1001620240305&amp;&amp;link=1&amp;mis=pln-D-1024" TargetMode="External"/><Relationship Id="rId19" Type="http://schemas.openxmlformats.org/officeDocument/2006/relationships/hyperlink" Target="https://colombiacompra.pensemos.com/suiteve/pln/searchers?soa=6&amp;mdl=pln&amp;_sveVrs=1001620240305&amp;&amp;link=1&amp;mis=pln-D-1024" TargetMode="External"/><Relationship Id="rId31" Type="http://schemas.openxmlformats.org/officeDocument/2006/relationships/hyperlink" Target="https://colombiacompra.pensemos.com/suiteve/pln/searchers?soa=6&amp;mdl=pln&amp;_sveVrs=1001620240305&amp;&amp;link=1&amp;mis=pln-D-1024" TargetMode="External"/><Relationship Id="rId4" Type="http://schemas.openxmlformats.org/officeDocument/2006/relationships/hyperlink" Target="https://colombiacompra.pensemos.com/suiteve/pln/searchers?soa=6&amp;mdl=pln&amp;_sveVrs=1001620240305&amp;&amp;link=1&amp;mis=pln-D-1024" TargetMode="External"/><Relationship Id="rId9" Type="http://schemas.openxmlformats.org/officeDocument/2006/relationships/hyperlink" Target="https://colombiacompra.pensemos.com/suiteve/pln/searchers?soa=6&amp;mdl=pln&amp;_sveVrs=1001620240305&amp;&amp;link=1&amp;mis=pln-D-1024" TargetMode="External"/><Relationship Id="rId14" Type="http://schemas.openxmlformats.org/officeDocument/2006/relationships/hyperlink" Target="https://colombiacompra.pensemos.com/suiteve/pln/searchers?soa=6&amp;mdl=pln&amp;_sveVrs=1001620240305&amp;&amp;link=1&amp;mis=pln-D-1024" TargetMode="External"/><Relationship Id="rId22" Type="http://schemas.openxmlformats.org/officeDocument/2006/relationships/hyperlink" Target="https://colombiacompra.pensemos.com/suiteve/pln/searchers?soa=6&amp;mdl=pln&amp;_sveVrs=1001620240305&amp;&amp;link=1&amp;mis=pln-D-1024" TargetMode="External"/><Relationship Id="rId27" Type="http://schemas.openxmlformats.org/officeDocument/2006/relationships/hyperlink" Target="https://colombiacompra.pensemos.com/suiteve/pln/searchers?soa=6&amp;mdl=pln&amp;_sveVrs=1001620240305&amp;&amp;link=1&amp;mis=pln-D-1024" TargetMode="External"/><Relationship Id="rId30" Type="http://schemas.openxmlformats.org/officeDocument/2006/relationships/hyperlink" Target="https://colombiacompra.pensemos.com/suiteve/pln/searchers?soa=6&amp;mdl=pln&amp;_sveVrs=1001620240305&amp;&amp;link=1&amp;mis=pln-D-1024" TargetMode="External"/><Relationship Id="rId35" Type="http://schemas.openxmlformats.org/officeDocument/2006/relationships/hyperlink" Target="https://colombiacompra.pensemos.com/suiteve/pln/searchers?soa=6&amp;mdl=pln&amp;_sveVrs=1001620240305&amp;&amp;link=1&amp;mis=pln-D-1024" TargetMode="External"/><Relationship Id="rId8" Type="http://schemas.openxmlformats.org/officeDocument/2006/relationships/hyperlink" Target="https://colombiacompra.pensemos.com/suiteve/pln/searchers?soa=6&amp;mdl=pln&amp;_sveVrs=1001620240305&amp;&amp;link=1&amp;mis=pln-D-1024" TargetMode="External"/><Relationship Id="rId3" Type="http://schemas.openxmlformats.org/officeDocument/2006/relationships/hyperlink" Target="https://colombiacompra.pensemos.com/suiteve/pln/searchers?soa=6&amp;mdl=pln&amp;_sveVrs=1001620240305&amp;&amp;link=1&amp;mis=pln-D-1024"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5970CB-C20E-4082-93DC-3A80D8E96DBF}">
  <sheetPr>
    <tabColor rgb="FF7030A0"/>
  </sheetPr>
  <dimension ref="A1:AD50"/>
  <sheetViews>
    <sheetView topLeftCell="M7" zoomScale="70" zoomScaleNormal="70" workbookViewId="0">
      <selection activeCell="AE42" sqref="AE42"/>
    </sheetView>
  </sheetViews>
  <sheetFormatPr baseColWidth="10" defaultColWidth="14.42578125" defaultRowHeight="15" customHeight="1" x14ac:dyDescent="0.25"/>
  <cols>
    <col min="1" max="1" width="26.42578125" style="456" customWidth="1"/>
    <col min="2" max="2" width="11.85546875" style="456" customWidth="1"/>
    <col min="3" max="3" width="10" style="456" customWidth="1"/>
    <col min="4" max="4" width="17.7109375" style="456" customWidth="1"/>
    <col min="5" max="5" width="15.42578125" style="456" customWidth="1"/>
    <col min="6" max="6" width="13.140625" style="456" customWidth="1"/>
    <col min="7" max="7" width="14.85546875" style="456" customWidth="1"/>
    <col min="8" max="9" width="12.42578125" style="456" customWidth="1"/>
    <col min="10" max="14" width="10.42578125" style="456" customWidth="1"/>
    <col min="15" max="15" width="24.85546875" style="456" customWidth="1"/>
    <col min="16" max="16" width="18.85546875" style="456" customWidth="1"/>
    <col min="17" max="17" width="27.85546875" style="456" customWidth="1"/>
    <col min="18" max="18" width="9.140625" style="456" customWidth="1"/>
    <col min="19" max="19" width="11.42578125" style="456" customWidth="1"/>
    <col min="20" max="20" width="11.28515625" style="456" customWidth="1"/>
    <col min="21" max="21" width="18.28515625" style="456" customWidth="1"/>
    <col min="22" max="22" width="10.42578125" style="456" customWidth="1"/>
    <col min="23" max="23" width="12" style="456" customWidth="1"/>
    <col min="24" max="24" width="14.28515625" style="456" customWidth="1"/>
    <col min="25" max="25" width="10.42578125" style="456" customWidth="1"/>
    <col min="26" max="26" width="12.42578125" style="456" bestFit="1" customWidth="1"/>
    <col min="27" max="27" width="12.42578125" style="456" customWidth="1"/>
    <col min="28" max="28" width="12.7109375" style="456" customWidth="1"/>
    <col min="29" max="29" width="14.42578125" style="456" customWidth="1"/>
    <col min="30" max="30" width="13.7109375" style="456" customWidth="1"/>
    <col min="31" max="31" width="10.42578125" style="456" customWidth="1"/>
    <col min="32" max="16384" width="14.42578125" style="456"/>
  </cols>
  <sheetData>
    <row r="1" spans="1:30" ht="107.25" customHeight="1" thickBot="1" x14ac:dyDescent="0.3">
      <c r="A1" s="454" t="s">
        <v>0</v>
      </c>
      <c r="B1" s="606" t="s">
        <v>1</v>
      </c>
      <c r="C1" s="607"/>
      <c r="D1" s="607"/>
      <c r="E1" s="591" t="s">
        <v>2</v>
      </c>
      <c r="F1" s="591"/>
      <c r="G1" s="591"/>
      <c r="H1" s="591"/>
      <c r="I1" s="591"/>
      <c r="J1" s="591"/>
      <c r="K1" s="591"/>
      <c r="L1" s="591"/>
      <c r="M1" s="591"/>
      <c r="N1" s="591"/>
      <c r="O1" s="591"/>
      <c r="P1" s="591"/>
      <c r="Q1" s="591"/>
      <c r="R1" s="591"/>
      <c r="S1" s="591"/>
      <c r="T1" s="591"/>
      <c r="U1" s="591"/>
      <c r="V1" s="591"/>
      <c r="W1" s="591"/>
      <c r="X1" s="591"/>
      <c r="Y1" s="591"/>
      <c r="Z1" s="591"/>
      <c r="AA1" s="591"/>
      <c r="AB1" s="591"/>
      <c r="AC1" s="591"/>
      <c r="AD1" s="592"/>
    </row>
    <row r="2" spans="1:30" ht="59.25" customHeight="1" x14ac:dyDescent="0.25">
      <c r="A2" s="473" t="s">
        <v>3</v>
      </c>
      <c r="B2" s="608" t="s">
        <v>4</v>
      </c>
      <c r="C2" s="609"/>
      <c r="D2" s="609"/>
      <c r="E2" s="609"/>
      <c r="F2" s="609"/>
      <c r="G2" s="609"/>
      <c r="H2" s="609"/>
      <c r="I2" s="609"/>
      <c r="J2" s="609"/>
      <c r="K2" s="609"/>
      <c r="L2" s="609"/>
      <c r="M2" s="609"/>
      <c r="N2" s="609"/>
      <c r="O2" s="609"/>
      <c r="P2" s="609"/>
      <c r="Q2" s="609"/>
      <c r="R2" s="609"/>
      <c r="S2" s="609"/>
      <c r="T2" s="609"/>
      <c r="U2" s="609"/>
      <c r="V2" s="609"/>
      <c r="W2" s="609"/>
      <c r="X2" s="609"/>
      <c r="Y2" s="609"/>
      <c r="Z2" s="609"/>
      <c r="AA2" s="609"/>
      <c r="AB2" s="609"/>
      <c r="AC2" s="609"/>
      <c r="AD2" s="610"/>
    </row>
    <row r="3" spans="1:30" ht="53.25" customHeight="1" x14ac:dyDescent="0.25">
      <c r="A3" s="474" t="s">
        <v>5</v>
      </c>
      <c r="B3" s="611" t="s">
        <v>6</v>
      </c>
      <c r="C3" s="612"/>
      <c r="D3" s="612"/>
      <c r="E3" s="612"/>
      <c r="F3" s="612"/>
      <c r="G3" s="612"/>
      <c r="H3" s="612"/>
      <c r="I3" s="612"/>
      <c r="J3" s="612"/>
      <c r="K3" s="612"/>
      <c r="L3" s="612"/>
      <c r="M3" s="612"/>
      <c r="N3" s="612"/>
      <c r="O3" s="612"/>
      <c r="P3" s="612"/>
      <c r="Q3" s="612"/>
      <c r="R3" s="612"/>
      <c r="S3" s="612"/>
      <c r="T3" s="612"/>
      <c r="U3" s="612"/>
      <c r="V3" s="612"/>
      <c r="W3" s="612"/>
      <c r="X3" s="612"/>
      <c r="Y3" s="612"/>
      <c r="Z3" s="612"/>
      <c r="AA3" s="612"/>
      <c r="AB3" s="612"/>
      <c r="AC3" s="612"/>
      <c r="AD3" s="613"/>
    </row>
    <row r="4" spans="1:30" ht="43.5" customHeight="1" x14ac:dyDescent="0.25">
      <c r="A4" s="475" t="s">
        <v>7</v>
      </c>
      <c r="B4" s="614" t="s">
        <v>8</v>
      </c>
      <c r="C4" s="615"/>
      <c r="D4" s="615"/>
      <c r="E4" s="615"/>
      <c r="F4" s="615"/>
      <c r="G4" s="615"/>
      <c r="H4" s="615"/>
      <c r="I4" s="615"/>
      <c r="J4" s="615"/>
      <c r="K4" s="615"/>
      <c r="L4" s="615"/>
      <c r="M4" s="615"/>
      <c r="N4" s="615"/>
      <c r="O4" s="615"/>
      <c r="P4" s="615"/>
      <c r="Q4" s="615"/>
      <c r="R4" s="615"/>
      <c r="S4" s="615"/>
      <c r="T4" s="615"/>
      <c r="U4" s="615"/>
      <c r="V4" s="615"/>
      <c r="W4" s="615"/>
      <c r="X4" s="615"/>
      <c r="Y4" s="615"/>
      <c r="Z4" s="615"/>
      <c r="AA4" s="615"/>
      <c r="AB4" s="615"/>
      <c r="AC4" s="615"/>
      <c r="AD4" s="616"/>
    </row>
    <row r="5" spans="1:30" ht="13.5" customHeight="1" thickBot="1" x14ac:dyDescent="0.3">
      <c r="A5" s="476"/>
      <c r="B5" s="477"/>
      <c r="C5" s="477"/>
      <c r="D5" s="477"/>
      <c r="E5" s="477"/>
      <c r="F5" s="477"/>
      <c r="G5" s="477"/>
      <c r="H5" s="477"/>
      <c r="I5" s="477"/>
      <c r="J5" s="477"/>
      <c r="K5" s="477"/>
      <c r="L5" s="477"/>
      <c r="M5" s="477"/>
      <c r="N5" s="477"/>
      <c r="O5" s="478"/>
      <c r="P5" s="477"/>
      <c r="Q5" s="477"/>
      <c r="R5" s="477"/>
      <c r="S5" s="477"/>
      <c r="T5" s="477"/>
      <c r="U5" s="477"/>
      <c r="V5" s="477"/>
      <c r="W5" s="477"/>
      <c r="X5" s="477"/>
      <c r="Y5" s="477"/>
      <c r="Z5" s="477"/>
      <c r="AA5" s="477"/>
      <c r="AB5" s="477"/>
      <c r="AC5" s="477"/>
      <c r="AD5" s="477"/>
    </row>
    <row r="6" spans="1:30" ht="14.25" customHeight="1" thickBot="1" x14ac:dyDescent="0.3">
      <c r="A6" s="593" t="s">
        <v>9</v>
      </c>
      <c r="B6" s="594"/>
      <c r="C6" s="594"/>
      <c r="D6" s="594"/>
      <c r="E6" s="594"/>
      <c r="F6" s="594"/>
      <c r="G6" s="594"/>
      <c r="H6" s="594"/>
      <c r="I6" s="594"/>
      <c r="J6" s="594"/>
      <c r="K6" s="594"/>
      <c r="L6" s="594"/>
      <c r="M6" s="594"/>
      <c r="N6" s="594"/>
      <c r="O6" s="595"/>
      <c r="P6" s="477"/>
      <c r="Q6" s="593" t="s">
        <v>10</v>
      </c>
      <c r="R6" s="594"/>
      <c r="S6" s="594"/>
      <c r="T6" s="594"/>
      <c r="U6" s="594"/>
      <c r="V6" s="594"/>
      <c r="W6" s="594"/>
      <c r="X6" s="594"/>
      <c r="Y6" s="594"/>
      <c r="Z6" s="594"/>
      <c r="AA6" s="594"/>
      <c r="AB6" s="594"/>
      <c r="AC6" s="594"/>
      <c r="AD6" s="595"/>
    </row>
    <row r="7" spans="1:30" ht="129" customHeight="1" thickBot="1" x14ac:dyDescent="0.3">
      <c r="A7" s="536" t="s">
        <v>11</v>
      </c>
      <c r="B7" s="537" t="s">
        <v>12</v>
      </c>
      <c r="C7" s="538" t="s">
        <v>13</v>
      </c>
      <c r="D7" s="538" t="s">
        <v>14</v>
      </c>
      <c r="E7" s="538" t="s">
        <v>15</v>
      </c>
      <c r="F7" s="538" t="s">
        <v>16</v>
      </c>
      <c r="G7" s="538" t="s">
        <v>17</v>
      </c>
      <c r="H7" s="538" t="s">
        <v>18</v>
      </c>
      <c r="I7" s="538" t="s">
        <v>701</v>
      </c>
      <c r="J7" s="538" t="s">
        <v>19</v>
      </c>
      <c r="K7" s="538" t="s">
        <v>20</v>
      </c>
      <c r="L7" s="538" t="s">
        <v>21</v>
      </c>
      <c r="M7" s="538" t="s">
        <v>22</v>
      </c>
      <c r="N7" s="538" t="s">
        <v>23</v>
      </c>
      <c r="O7" s="538" t="s">
        <v>24</v>
      </c>
      <c r="P7" s="477"/>
      <c r="Q7" s="479" t="s">
        <v>11</v>
      </c>
      <c r="R7" s="480" t="s">
        <v>12</v>
      </c>
      <c r="S7" s="481" t="s">
        <v>25</v>
      </c>
      <c r="T7" s="481" t="s">
        <v>26</v>
      </c>
      <c r="U7" s="481" t="s">
        <v>27</v>
      </c>
      <c r="V7" s="481" t="s">
        <v>28</v>
      </c>
      <c r="W7" s="481" t="s">
        <v>29</v>
      </c>
      <c r="X7" s="481" t="s">
        <v>30</v>
      </c>
      <c r="Y7" s="481" t="s">
        <v>31</v>
      </c>
      <c r="Z7" s="481" t="s">
        <v>32</v>
      </c>
      <c r="AA7" s="481" t="s">
        <v>33</v>
      </c>
      <c r="AB7" s="481" t="s">
        <v>34</v>
      </c>
      <c r="AC7" s="481" t="s">
        <v>35</v>
      </c>
      <c r="AD7" s="481" t="s">
        <v>36</v>
      </c>
    </row>
    <row r="8" spans="1:30" ht="30" customHeight="1" thickBot="1" x14ac:dyDescent="0.3">
      <c r="A8" s="539" t="s">
        <v>37</v>
      </c>
      <c r="B8" s="540">
        <v>8</v>
      </c>
      <c r="C8" s="541">
        <v>0.1</v>
      </c>
      <c r="D8" s="542">
        <v>0.13557692307692309</v>
      </c>
      <c r="E8" s="542">
        <f>D8*C8</f>
        <v>1.3557692307692311E-2</v>
      </c>
      <c r="F8" s="542">
        <v>0.27115384615384619</v>
      </c>
      <c r="G8" s="542">
        <f>F8*C8</f>
        <v>2.7115384615384621E-2</v>
      </c>
      <c r="H8" s="542">
        <f>+' Seguimiento PAI Q3'!O12</f>
        <v>0.62756410256410255</v>
      </c>
      <c r="I8" s="546">
        <f>H8*C8</f>
        <v>6.2756410256410253E-2</v>
      </c>
      <c r="J8" s="542">
        <v>1</v>
      </c>
      <c r="K8" s="541">
        <f>T8*C8</f>
        <v>1.3557692307692311E-2</v>
      </c>
      <c r="L8" s="542">
        <f t="shared" ref="L8:L13" si="0">W8*C8</f>
        <v>2.7115384615384621E-2</v>
      </c>
      <c r="M8" s="541">
        <f t="shared" ref="M8:M13" si="1">Z8*C8</f>
        <v>6.2756410256410253E-2</v>
      </c>
      <c r="N8" s="543">
        <f t="shared" ref="N8:N13" si="2">AC8*C8</f>
        <v>1.2916666666666667E-2</v>
      </c>
      <c r="O8" s="544" t="s">
        <v>38</v>
      </c>
      <c r="P8" s="477"/>
      <c r="Q8" s="482" t="s">
        <v>37</v>
      </c>
      <c r="R8" s="483">
        <v>8</v>
      </c>
      <c r="S8" s="484">
        <f t="shared" ref="S8:S13" si="3">D8</f>
        <v>0.13557692307692309</v>
      </c>
      <c r="T8" s="484">
        <v>0.13557692307692309</v>
      </c>
      <c r="U8" s="485">
        <f t="shared" ref="U8:U13" si="4">T8/S8</f>
        <v>1</v>
      </c>
      <c r="V8" s="486">
        <f t="shared" ref="V8:V13" si="5">F8</f>
        <v>0.27115384615384619</v>
      </c>
      <c r="W8" s="486">
        <v>0.27115384615384619</v>
      </c>
      <c r="X8" s="485">
        <f t="shared" ref="X8:X13" si="6">W8/V8</f>
        <v>1</v>
      </c>
      <c r="Y8" s="486">
        <f>H8</f>
        <v>0.62756410256410255</v>
      </c>
      <c r="Z8" s="486">
        <f>+' Seguimiento PAI Q3'!W12</f>
        <v>0.62756410256410255</v>
      </c>
      <c r="AA8" s="485">
        <f t="shared" ref="AA8:AA13" si="7">Z8/Y8</f>
        <v>1</v>
      </c>
      <c r="AB8" s="487">
        <f t="shared" ref="AB8:AB13" si="8">J8</f>
        <v>1</v>
      </c>
      <c r="AC8" s="487">
        <v>0.12916666666666665</v>
      </c>
      <c r="AD8" s="485">
        <f t="shared" ref="AD8:AD13" si="9">AC8/AB8</f>
        <v>0.12916666666666665</v>
      </c>
    </row>
    <row r="9" spans="1:30" ht="41.25" customHeight="1" thickBot="1" x14ac:dyDescent="0.3">
      <c r="A9" s="539" t="s">
        <v>39</v>
      </c>
      <c r="B9" s="540">
        <v>11</v>
      </c>
      <c r="C9" s="541">
        <v>0.2</v>
      </c>
      <c r="D9" s="542">
        <v>6.25E-2</v>
      </c>
      <c r="E9" s="542">
        <v>0.06</v>
      </c>
      <c r="F9" s="542">
        <v>0.21666666666666667</v>
      </c>
      <c r="G9" s="542">
        <f t="shared" ref="G9:G13" si="10">F9*C9</f>
        <v>4.3333333333333335E-2</v>
      </c>
      <c r="H9" s="542">
        <f>+' Seguimiento PAI Q3'!O23</f>
        <v>0.56999999999999995</v>
      </c>
      <c r="I9" s="546">
        <f t="shared" ref="I9:I13" si="11">H9*C9</f>
        <v>0.11399999999999999</v>
      </c>
      <c r="J9" s="542">
        <v>0.99999999999999989</v>
      </c>
      <c r="K9" s="541">
        <f t="shared" ref="K8:K13" si="12">T9*C9</f>
        <v>1.2500000000000001E-2</v>
      </c>
      <c r="L9" s="542">
        <f t="shared" si="0"/>
        <v>4.3333333333333335E-2</v>
      </c>
      <c r="M9" s="541">
        <f t="shared" si="1"/>
        <v>0.11400000000000002</v>
      </c>
      <c r="N9" s="543">
        <f t="shared" si="2"/>
        <v>1.2500000000000001E-2</v>
      </c>
      <c r="O9" s="544" t="s">
        <v>38</v>
      </c>
      <c r="P9" s="477"/>
      <c r="Q9" s="482" t="s">
        <v>683</v>
      </c>
      <c r="R9" s="483">
        <v>11</v>
      </c>
      <c r="S9" s="484">
        <f t="shared" si="3"/>
        <v>6.25E-2</v>
      </c>
      <c r="T9" s="484">
        <v>6.25E-2</v>
      </c>
      <c r="U9" s="485">
        <f t="shared" si="4"/>
        <v>1</v>
      </c>
      <c r="V9" s="486">
        <f t="shared" si="5"/>
        <v>0.21666666666666667</v>
      </c>
      <c r="W9" s="486">
        <v>0.21666666666666667</v>
      </c>
      <c r="X9" s="485">
        <f t="shared" si="6"/>
        <v>1</v>
      </c>
      <c r="Y9" s="486">
        <f t="shared" ref="Y9:Y13" si="13">H9</f>
        <v>0.56999999999999995</v>
      </c>
      <c r="Z9" s="486">
        <f>+' Seguimiento PAI Q3'!W23</f>
        <v>0.57000000000000006</v>
      </c>
      <c r="AA9" s="485">
        <f t="shared" si="7"/>
        <v>1.0000000000000002</v>
      </c>
      <c r="AB9" s="487">
        <f t="shared" si="8"/>
        <v>0.99999999999999989</v>
      </c>
      <c r="AC9" s="487">
        <v>6.25E-2</v>
      </c>
      <c r="AD9" s="485">
        <f t="shared" si="9"/>
        <v>6.25E-2</v>
      </c>
    </row>
    <row r="10" spans="1:30" ht="30" customHeight="1" thickBot="1" x14ac:dyDescent="0.3">
      <c r="A10" s="539" t="s">
        <v>40</v>
      </c>
      <c r="B10" s="540">
        <v>4</v>
      </c>
      <c r="C10" s="541">
        <v>0.2</v>
      </c>
      <c r="D10" s="542">
        <v>6.9230769230769235E-2</v>
      </c>
      <c r="E10" s="542">
        <f t="shared" ref="E10:E13" si="14">D10*C10</f>
        <v>1.3846153846153848E-2</v>
      </c>
      <c r="F10" s="542">
        <v>0.37596153846153846</v>
      </c>
      <c r="G10" s="542">
        <f t="shared" si="10"/>
        <v>7.5192307692307697E-2</v>
      </c>
      <c r="H10" s="542">
        <f>+' Seguimiento PAI Q3'!O29</f>
        <v>0.5576923076923076</v>
      </c>
      <c r="I10" s="546">
        <f t="shared" si="11"/>
        <v>0.11153846153846153</v>
      </c>
      <c r="J10" s="542">
        <v>1</v>
      </c>
      <c r="K10" s="541">
        <f t="shared" si="12"/>
        <v>1.3846153846153845E-2</v>
      </c>
      <c r="L10" s="542">
        <f t="shared" si="0"/>
        <v>7.5192307692307697E-2</v>
      </c>
      <c r="M10" s="541">
        <f t="shared" si="1"/>
        <v>9.6538461538461531E-2</v>
      </c>
      <c r="N10" s="543">
        <f t="shared" si="2"/>
        <v>2.7115384615384621E-2</v>
      </c>
      <c r="O10" s="544" t="s">
        <v>38</v>
      </c>
      <c r="P10" s="477"/>
      <c r="Q10" s="482" t="s">
        <v>684</v>
      </c>
      <c r="R10" s="483">
        <v>4</v>
      </c>
      <c r="S10" s="484">
        <f t="shared" si="3"/>
        <v>6.9230769230769235E-2</v>
      </c>
      <c r="T10" s="484">
        <v>6.9230769230769221E-2</v>
      </c>
      <c r="U10" s="485">
        <f t="shared" si="4"/>
        <v>0.99999999999999978</v>
      </c>
      <c r="V10" s="486">
        <f t="shared" si="5"/>
        <v>0.37596153846153846</v>
      </c>
      <c r="W10" s="486">
        <v>0.37596153846153846</v>
      </c>
      <c r="X10" s="485">
        <f t="shared" si="6"/>
        <v>1</v>
      </c>
      <c r="Y10" s="486">
        <f t="shared" si="13"/>
        <v>0.5576923076923076</v>
      </c>
      <c r="Z10" s="486">
        <f>+' Seguimiento PAI Q3'!W29</f>
        <v>0.48269230769230764</v>
      </c>
      <c r="AA10" s="485">
        <f t="shared" si="7"/>
        <v>0.86551724137931041</v>
      </c>
      <c r="AB10" s="487">
        <f t="shared" si="8"/>
        <v>1</v>
      </c>
      <c r="AC10" s="487">
        <v>0.13557692307692309</v>
      </c>
      <c r="AD10" s="485">
        <f t="shared" si="9"/>
        <v>0.13557692307692309</v>
      </c>
    </row>
    <row r="11" spans="1:30" ht="30" customHeight="1" thickBot="1" x14ac:dyDescent="0.3">
      <c r="A11" s="539" t="s">
        <v>41</v>
      </c>
      <c r="B11" s="540">
        <v>8</v>
      </c>
      <c r="C11" s="541">
        <v>0.2</v>
      </c>
      <c r="D11" s="542">
        <v>4.642857142857143E-2</v>
      </c>
      <c r="E11" s="542">
        <f t="shared" si="14"/>
        <v>9.285714285714286E-3</v>
      </c>
      <c r="F11" s="542">
        <v>0.16428571428571428</v>
      </c>
      <c r="G11" s="542">
        <f t="shared" si="10"/>
        <v>3.2857142857142856E-2</v>
      </c>
      <c r="H11" s="542">
        <f>+' Seguimiento PAI Q3'!O38</f>
        <v>0.18928571428571428</v>
      </c>
      <c r="I11" s="546">
        <f t="shared" si="11"/>
        <v>3.785714285714286E-2</v>
      </c>
      <c r="J11" s="542">
        <v>1</v>
      </c>
      <c r="K11" s="541">
        <f t="shared" si="12"/>
        <v>9.285714285714286E-3</v>
      </c>
      <c r="L11" s="542">
        <f t="shared" si="0"/>
        <v>3.2857142857142856E-2</v>
      </c>
      <c r="M11" s="541">
        <f t="shared" si="1"/>
        <v>3.785714285714286E-2</v>
      </c>
      <c r="N11" s="543">
        <f t="shared" si="2"/>
        <v>9.285714285714286E-3</v>
      </c>
      <c r="O11" s="544" t="s">
        <v>38</v>
      </c>
      <c r="P11" s="477"/>
      <c r="Q11" s="482" t="s">
        <v>685</v>
      </c>
      <c r="R11" s="483">
        <v>8</v>
      </c>
      <c r="S11" s="484">
        <f t="shared" si="3"/>
        <v>4.642857142857143E-2</v>
      </c>
      <c r="T11" s="484">
        <v>4.642857142857143E-2</v>
      </c>
      <c r="U11" s="485">
        <f t="shared" si="4"/>
        <v>1</v>
      </c>
      <c r="V11" s="486">
        <f t="shared" si="5"/>
        <v>0.16428571428571428</v>
      </c>
      <c r="W11" s="486">
        <v>0.16428571428571428</v>
      </c>
      <c r="X11" s="485">
        <f t="shared" si="6"/>
        <v>1</v>
      </c>
      <c r="Y11" s="486">
        <f t="shared" si="13"/>
        <v>0.18928571428571428</v>
      </c>
      <c r="Z11" s="486">
        <f>+' Seguimiento PAI Q3'!W38</f>
        <v>0.18928571428571428</v>
      </c>
      <c r="AA11" s="485">
        <f t="shared" si="7"/>
        <v>1</v>
      </c>
      <c r="AB11" s="487">
        <f t="shared" si="8"/>
        <v>1</v>
      </c>
      <c r="AC11" s="487">
        <v>4.642857142857143E-2</v>
      </c>
      <c r="AD11" s="485">
        <f t="shared" si="9"/>
        <v>4.642857142857143E-2</v>
      </c>
    </row>
    <row r="12" spans="1:30" ht="30" customHeight="1" thickBot="1" x14ac:dyDescent="0.3">
      <c r="A12" s="539" t="s">
        <v>42</v>
      </c>
      <c r="B12" s="540">
        <v>11</v>
      </c>
      <c r="C12" s="541">
        <v>0.2</v>
      </c>
      <c r="D12" s="542">
        <v>0.12916666666666665</v>
      </c>
      <c r="E12" s="542">
        <f t="shared" si="14"/>
        <v>2.5833333333333333E-2</v>
      </c>
      <c r="F12" s="542">
        <v>0.43583333333333329</v>
      </c>
      <c r="G12" s="542">
        <f t="shared" si="10"/>
        <v>8.716666666666667E-2</v>
      </c>
      <c r="H12" s="542">
        <f>+' Seguimiento PAI Q3'!O66</f>
        <v>0.63083333333333336</v>
      </c>
      <c r="I12" s="546">
        <f t="shared" si="11"/>
        <v>0.12616666666666668</v>
      </c>
      <c r="J12" s="542">
        <v>1</v>
      </c>
      <c r="K12" s="541">
        <f t="shared" si="12"/>
        <v>2.5833333333333333E-2</v>
      </c>
      <c r="L12" s="542">
        <f t="shared" si="0"/>
        <v>8.716666666666667E-2</v>
      </c>
      <c r="M12" s="541">
        <f t="shared" si="1"/>
        <v>0.11616666666666667</v>
      </c>
      <c r="N12" s="543">
        <f t="shared" si="2"/>
        <v>1.3846153846153845E-2</v>
      </c>
      <c r="O12" s="544" t="s">
        <v>38</v>
      </c>
      <c r="P12" s="477"/>
      <c r="Q12" s="482" t="s">
        <v>686</v>
      </c>
      <c r="R12" s="483">
        <v>11</v>
      </c>
      <c r="S12" s="484">
        <f t="shared" si="3"/>
        <v>0.12916666666666665</v>
      </c>
      <c r="T12" s="484">
        <v>0.12916666666666665</v>
      </c>
      <c r="U12" s="485">
        <f t="shared" si="4"/>
        <v>1</v>
      </c>
      <c r="V12" s="486">
        <f t="shared" si="5"/>
        <v>0.43583333333333329</v>
      </c>
      <c r="W12" s="486">
        <v>0.43583333333333329</v>
      </c>
      <c r="X12" s="485">
        <f t="shared" si="6"/>
        <v>1</v>
      </c>
      <c r="Y12" s="486">
        <f t="shared" si="13"/>
        <v>0.63083333333333336</v>
      </c>
      <c r="Z12" s="486">
        <f>+' Seguimiento PAI Q3'!W66</f>
        <v>0.58083333333333331</v>
      </c>
      <c r="AA12" s="485">
        <f t="shared" si="7"/>
        <v>0.92073976221928655</v>
      </c>
      <c r="AB12" s="487">
        <f t="shared" si="8"/>
        <v>1</v>
      </c>
      <c r="AC12" s="487">
        <v>6.9230769230769221E-2</v>
      </c>
      <c r="AD12" s="485">
        <f t="shared" si="9"/>
        <v>6.9230769230769221E-2</v>
      </c>
    </row>
    <row r="13" spans="1:30" ht="30" customHeight="1" thickBot="1" x14ac:dyDescent="0.3">
      <c r="A13" s="539" t="s">
        <v>43</v>
      </c>
      <c r="B13" s="545">
        <v>15</v>
      </c>
      <c r="C13" s="541">
        <v>0.1</v>
      </c>
      <c r="D13" s="542">
        <v>0.21249999999999997</v>
      </c>
      <c r="E13" s="542">
        <f t="shared" si="14"/>
        <v>2.1249999999999998E-2</v>
      </c>
      <c r="F13" s="542">
        <v>0.46666666666666667</v>
      </c>
      <c r="G13" s="542">
        <f t="shared" si="10"/>
        <v>4.6666666666666669E-2</v>
      </c>
      <c r="H13" s="542">
        <f>+' Seguimiento PAI Q3'!O54</f>
        <v>0.54583333333333339</v>
      </c>
      <c r="I13" s="546">
        <f>H13*C13</f>
        <v>5.4583333333333345E-2</v>
      </c>
      <c r="J13" s="542">
        <v>1.0000000000000002</v>
      </c>
      <c r="K13" s="541">
        <f t="shared" si="12"/>
        <v>2.1249999999999998E-2</v>
      </c>
      <c r="L13" s="542">
        <f t="shared" si="0"/>
        <v>4.1666666666666671E-2</v>
      </c>
      <c r="M13" s="541">
        <f t="shared" si="1"/>
        <v>5.4583333333333345E-2</v>
      </c>
      <c r="N13" s="543">
        <f t="shared" si="2"/>
        <v>2.1249999999999998E-2</v>
      </c>
      <c r="O13" s="544" t="s">
        <v>38</v>
      </c>
      <c r="P13" s="477"/>
      <c r="Q13" s="488" t="s">
        <v>43</v>
      </c>
      <c r="R13" s="483">
        <v>15</v>
      </c>
      <c r="S13" s="484">
        <f t="shared" si="3"/>
        <v>0.21249999999999997</v>
      </c>
      <c r="T13" s="484">
        <v>0.21249999999999997</v>
      </c>
      <c r="U13" s="485">
        <f t="shared" si="4"/>
        <v>1</v>
      </c>
      <c r="V13" s="486">
        <f t="shared" si="5"/>
        <v>0.46666666666666667</v>
      </c>
      <c r="W13" s="486">
        <v>0.41666666666666669</v>
      </c>
      <c r="X13" s="485">
        <f t="shared" si="6"/>
        <v>0.8928571428571429</v>
      </c>
      <c r="Y13" s="486">
        <f t="shared" si="13"/>
        <v>0.54583333333333339</v>
      </c>
      <c r="Z13" s="486">
        <f>+' Seguimiento PAI Q3'!W54</f>
        <v>0.54583333333333339</v>
      </c>
      <c r="AA13" s="485">
        <f t="shared" si="7"/>
        <v>1</v>
      </c>
      <c r="AB13" s="487">
        <f t="shared" si="8"/>
        <v>1.0000000000000002</v>
      </c>
      <c r="AC13" s="489">
        <v>0.21249999999999997</v>
      </c>
      <c r="AD13" s="485">
        <f t="shared" si="9"/>
        <v>0.21249999999999991</v>
      </c>
    </row>
    <row r="14" spans="1:30" ht="28.5" customHeight="1" thickBot="1" x14ac:dyDescent="0.3">
      <c r="A14" s="490" t="s">
        <v>44</v>
      </c>
      <c r="B14" s="491">
        <f t="shared" ref="B14:C14" si="15">SUM(B8:B13)</f>
        <v>57</v>
      </c>
      <c r="C14" s="492">
        <f t="shared" si="15"/>
        <v>0.99999999999999989</v>
      </c>
      <c r="D14" s="493"/>
      <c r="E14" s="505">
        <v>0.14399999999999999</v>
      </c>
      <c r="F14" s="493"/>
      <c r="G14" s="505">
        <f>SUM(G8:G13)</f>
        <v>0.31233150183150188</v>
      </c>
      <c r="H14" s="494"/>
      <c r="I14" s="505">
        <f>SUM(I8:I13)</f>
        <v>0.50690201465201468</v>
      </c>
      <c r="J14" s="493"/>
      <c r="K14" s="493"/>
      <c r="L14" s="493"/>
      <c r="M14" s="493"/>
      <c r="N14" s="493"/>
      <c r="O14" s="495"/>
      <c r="P14" s="477"/>
      <c r="Q14" s="496"/>
      <c r="R14" s="491"/>
      <c r="S14" s="497"/>
      <c r="T14" s="498">
        <f>E14</f>
        <v>0.14399999999999999</v>
      </c>
      <c r="U14" s="498">
        <f>AVERAGE(U8:U13)</f>
        <v>1</v>
      </c>
      <c r="V14" s="499"/>
      <c r="W14" s="498">
        <f>SUM(G8:G12)+(W13*C13)</f>
        <v>0.30733150183150187</v>
      </c>
      <c r="X14" s="498">
        <f>AVERAGE(X8:X13)</f>
        <v>0.98214285714285721</v>
      </c>
      <c r="Y14" s="499"/>
      <c r="Z14" s="498">
        <f>+AVERAGE(Z8:Z13)</f>
        <v>0.49936813186813184</v>
      </c>
      <c r="AA14" s="498">
        <f>+AVERAGE(AA8:AA13)</f>
        <v>0.96437616726643283</v>
      </c>
      <c r="AB14" s="500"/>
      <c r="AC14" s="501"/>
      <c r="AD14" s="502"/>
    </row>
    <row r="15" spans="1:30" ht="14.25" customHeight="1" thickBot="1" x14ac:dyDescent="0.3">
      <c r="A15" s="476"/>
      <c r="B15" s="477"/>
      <c r="C15" s="477"/>
      <c r="D15" s="477"/>
      <c r="E15" s="477"/>
      <c r="F15" s="477"/>
      <c r="G15" s="477"/>
      <c r="H15" s="503"/>
      <c r="I15" s="503"/>
      <c r="J15" s="477"/>
      <c r="K15" s="477"/>
      <c r="L15" s="477"/>
      <c r="M15" s="477"/>
      <c r="N15" s="477"/>
      <c r="O15" s="478"/>
      <c r="P15" s="477"/>
      <c r="Q15" s="477"/>
      <c r="R15" s="477"/>
      <c r="S15" s="477"/>
      <c r="T15" s="477"/>
      <c r="U15" s="477"/>
      <c r="V15" s="477"/>
      <c r="W15" s="477"/>
      <c r="X15" s="477"/>
      <c r="Y15" s="477"/>
      <c r="Z15" s="477"/>
      <c r="AA15" s="477"/>
      <c r="AB15" s="477"/>
      <c r="AC15" s="477"/>
      <c r="AD15" s="477"/>
    </row>
    <row r="16" spans="1:30" ht="15" customHeight="1" thickBot="1" x14ac:dyDescent="0.3">
      <c r="A16" s="584" t="s">
        <v>45</v>
      </c>
      <c r="B16" s="585"/>
      <c r="C16" s="585"/>
      <c r="D16" s="585"/>
      <c r="E16" s="585"/>
      <c r="F16" s="585"/>
      <c r="G16" s="585"/>
      <c r="H16" s="585"/>
      <c r="I16" s="585"/>
      <c r="J16" s="585"/>
      <c r="K16" s="585"/>
      <c r="L16" s="585"/>
      <c r="M16" s="585"/>
      <c r="N16" s="585"/>
      <c r="O16" s="586"/>
      <c r="P16" s="477"/>
      <c r="Q16" s="584" t="s">
        <v>46</v>
      </c>
      <c r="R16" s="585"/>
      <c r="S16" s="585"/>
      <c r="T16" s="585"/>
      <c r="U16" s="585"/>
      <c r="V16" s="585"/>
      <c r="W16" s="585"/>
      <c r="X16" s="585"/>
      <c r="Y16" s="585"/>
      <c r="Z16" s="585"/>
      <c r="AA16" s="585"/>
      <c r="AB16" s="585"/>
      <c r="AC16" s="585"/>
      <c r="AD16" s="586"/>
    </row>
    <row r="17" spans="1:30" ht="14.25" customHeight="1" x14ac:dyDescent="0.25">
      <c r="A17" s="596"/>
      <c r="B17" s="597"/>
      <c r="C17" s="597"/>
      <c r="D17" s="597"/>
      <c r="E17" s="597"/>
      <c r="F17" s="597"/>
      <c r="G17" s="597"/>
      <c r="H17" s="597"/>
      <c r="I17" s="597"/>
      <c r="J17" s="597"/>
      <c r="K17" s="597"/>
      <c r="L17" s="597"/>
      <c r="M17" s="597"/>
      <c r="N17" s="597"/>
      <c r="O17" s="598"/>
      <c r="P17" s="504"/>
      <c r="Q17" s="605" t="s">
        <v>47</v>
      </c>
      <c r="R17" s="597"/>
      <c r="S17" s="597"/>
      <c r="T17" s="597"/>
      <c r="U17" s="597"/>
      <c r="V17" s="597"/>
      <c r="W17" s="597"/>
      <c r="X17" s="597"/>
      <c r="Y17" s="597"/>
      <c r="Z17" s="597"/>
      <c r="AA17" s="597"/>
      <c r="AB17" s="597"/>
      <c r="AC17" s="597"/>
      <c r="AD17" s="598"/>
    </row>
    <row r="18" spans="1:30" ht="14.25" customHeight="1" x14ac:dyDescent="0.25">
      <c r="A18" s="599"/>
      <c r="B18" s="600"/>
      <c r="C18" s="600"/>
      <c r="D18" s="600"/>
      <c r="E18" s="600"/>
      <c r="F18" s="600"/>
      <c r="G18" s="600"/>
      <c r="H18" s="600"/>
      <c r="I18" s="600"/>
      <c r="J18" s="600"/>
      <c r="K18" s="600"/>
      <c r="L18" s="600"/>
      <c r="M18" s="600"/>
      <c r="N18" s="600"/>
      <c r="O18" s="601"/>
      <c r="P18" s="504"/>
      <c r="Q18" s="599"/>
      <c r="R18" s="600"/>
      <c r="S18" s="600"/>
      <c r="T18" s="600"/>
      <c r="U18" s="600"/>
      <c r="V18" s="600"/>
      <c r="W18" s="600"/>
      <c r="X18" s="600"/>
      <c r="Y18" s="600"/>
      <c r="Z18" s="600"/>
      <c r="AA18" s="600"/>
      <c r="AB18" s="600"/>
      <c r="AC18" s="600"/>
      <c r="AD18" s="601"/>
    </row>
    <row r="19" spans="1:30" ht="14.25" customHeight="1" x14ac:dyDescent="0.25">
      <c r="A19" s="599"/>
      <c r="B19" s="600"/>
      <c r="C19" s="600"/>
      <c r="D19" s="600"/>
      <c r="E19" s="600"/>
      <c r="F19" s="600"/>
      <c r="G19" s="600"/>
      <c r="H19" s="600"/>
      <c r="I19" s="600"/>
      <c r="J19" s="600"/>
      <c r="K19" s="600"/>
      <c r="L19" s="600"/>
      <c r="M19" s="600"/>
      <c r="N19" s="600"/>
      <c r="O19" s="601"/>
      <c r="P19" s="504"/>
      <c r="Q19" s="599"/>
      <c r="R19" s="600"/>
      <c r="S19" s="600"/>
      <c r="T19" s="600"/>
      <c r="U19" s="600"/>
      <c r="V19" s="600"/>
      <c r="W19" s="600"/>
      <c r="X19" s="600"/>
      <c r="Y19" s="600"/>
      <c r="Z19" s="600"/>
      <c r="AA19" s="600"/>
      <c r="AB19" s="600"/>
      <c r="AC19" s="600"/>
      <c r="AD19" s="601"/>
    </row>
    <row r="20" spans="1:30" ht="14.25" customHeight="1" x14ac:dyDescent="0.25">
      <c r="A20" s="599"/>
      <c r="B20" s="600"/>
      <c r="C20" s="600"/>
      <c r="D20" s="600"/>
      <c r="E20" s="600"/>
      <c r="F20" s="600"/>
      <c r="G20" s="600"/>
      <c r="H20" s="600"/>
      <c r="I20" s="600"/>
      <c r="J20" s="600"/>
      <c r="K20" s="600"/>
      <c r="L20" s="600"/>
      <c r="M20" s="600"/>
      <c r="N20" s="600"/>
      <c r="O20" s="601"/>
      <c r="P20" s="504"/>
      <c r="Q20" s="599"/>
      <c r="R20" s="600"/>
      <c r="S20" s="600"/>
      <c r="T20" s="600"/>
      <c r="U20" s="600"/>
      <c r="V20" s="600"/>
      <c r="W20" s="600"/>
      <c r="X20" s="600"/>
      <c r="Y20" s="600"/>
      <c r="Z20" s="600"/>
      <c r="AA20" s="600"/>
      <c r="AB20" s="600"/>
      <c r="AC20" s="600"/>
      <c r="AD20" s="601"/>
    </row>
    <row r="21" spans="1:30" ht="14.25" customHeight="1" x14ac:dyDescent="0.25">
      <c r="A21" s="599"/>
      <c r="B21" s="600"/>
      <c r="C21" s="600"/>
      <c r="D21" s="600"/>
      <c r="E21" s="600"/>
      <c r="F21" s="600"/>
      <c r="G21" s="600"/>
      <c r="H21" s="600"/>
      <c r="I21" s="600"/>
      <c r="J21" s="600"/>
      <c r="K21" s="600"/>
      <c r="L21" s="600"/>
      <c r="M21" s="600"/>
      <c r="N21" s="600"/>
      <c r="O21" s="601"/>
      <c r="P21" s="504"/>
      <c r="Q21" s="599"/>
      <c r="R21" s="600"/>
      <c r="S21" s="600"/>
      <c r="T21" s="600"/>
      <c r="U21" s="600"/>
      <c r="V21" s="600"/>
      <c r="W21" s="600"/>
      <c r="X21" s="600"/>
      <c r="Y21" s="600"/>
      <c r="Z21" s="600"/>
      <c r="AA21" s="600"/>
      <c r="AB21" s="600"/>
      <c r="AC21" s="600"/>
      <c r="AD21" s="601"/>
    </row>
    <row r="22" spans="1:30" ht="14.25" customHeight="1" x14ac:dyDescent="0.25">
      <c r="A22" s="599"/>
      <c r="B22" s="600"/>
      <c r="C22" s="600"/>
      <c r="D22" s="600"/>
      <c r="E22" s="600"/>
      <c r="F22" s="600"/>
      <c r="G22" s="600"/>
      <c r="H22" s="600"/>
      <c r="I22" s="600"/>
      <c r="J22" s="600"/>
      <c r="K22" s="600"/>
      <c r="L22" s="600"/>
      <c r="M22" s="600"/>
      <c r="N22" s="600"/>
      <c r="O22" s="601"/>
      <c r="P22" s="504"/>
      <c r="Q22" s="599"/>
      <c r="R22" s="600"/>
      <c r="S22" s="600"/>
      <c r="T22" s="600"/>
      <c r="U22" s="600"/>
      <c r="V22" s="600"/>
      <c r="W22" s="600"/>
      <c r="X22" s="600"/>
      <c r="Y22" s="600"/>
      <c r="Z22" s="600"/>
      <c r="AA22" s="600"/>
      <c r="AB22" s="600"/>
      <c r="AC22" s="600"/>
      <c r="AD22" s="601"/>
    </row>
    <row r="23" spans="1:30" ht="14.25" customHeight="1" x14ac:dyDescent="0.25">
      <c r="A23" s="599"/>
      <c r="B23" s="600"/>
      <c r="C23" s="600"/>
      <c r="D23" s="600"/>
      <c r="E23" s="600"/>
      <c r="F23" s="600"/>
      <c r="G23" s="600"/>
      <c r="H23" s="600"/>
      <c r="I23" s="600"/>
      <c r="J23" s="600"/>
      <c r="K23" s="600"/>
      <c r="L23" s="600"/>
      <c r="M23" s="600"/>
      <c r="N23" s="600"/>
      <c r="O23" s="601"/>
      <c r="P23" s="504"/>
      <c r="Q23" s="599"/>
      <c r="R23" s="600"/>
      <c r="S23" s="600"/>
      <c r="T23" s="600"/>
      <c r="U23" s="600"/>
      <c r="V23" s="600"/>
      <c r="W23" s="600"/>
      <c r="X23" s="600"/>
      <c r="Y23" s="600"/>
      <c r="Z23" s="600"/>
      <c r="AA23" s="600"/>
      <c r="AB23" s="600"/>
      <c r="AC23" s="600"/>
      <c r="AD23" s="601"/>
    </row>
    <row r="24" spans="1:30" ht="14.25" customHeight="1" x14ac:dyDescent="0.25">
      <c r="A24" s="599"/>
      <c r="B24" s="600"/>
      <c r="C24" s="600"/>
      <c r="D24" s="600"/>
      <c r="E24" s="600"/>
      <c r="F24" s="600"/>
      <c r="G24" s="600"/>
      <c r="H24" s="600"/>
      <c r="I24" s="600"/>
      <c r="J24" s="600"/>
      <c r="K24" s="600"/>
      <c r="L24" s="600"/>
      <c r="M24" s="600"/>
      <c r="N24" s="600"/>
      <c r="O24" s="601"/>
      <c r="P24" s="504"/>
      <c r="Q24" s="599"/>
      <c r="R24" s="600"/>
      <c r="S24" s="600"/>
      <c r="T24" s="600"/>
      <c r="U24" s="600"/>
      <c r="V24" s="600"/>
      <c r="W24" s="600"/>
      <c r="X24" s="600"/>
      <c r="Y24" s="600"/>
      <c r="Z24" s="600"/>
      <c r="AA24" s="600"/>
      <c r="AB24" s="600"/>
      <c r="AC24" s="600"/>
      <c r="AD24" s="601"/>
    </row>
    <row r="25" spans="1:30" ht="14.25" customHeight="1" x14ac:dyDescent="0.25">
      <c r="A25" s="599"/>
      <c r="B25" s="600"/>
      <c r="C25" s="600"/>
      <c r="D25" s="600"/>
      <c r="E25" s="600"/>
      <c r="F25" s="600"/>
      <c r="G25" s="600"/>
      <c r="H25" s="600"/>
      <c r="I25" s="600"/>
      <c r="J25" s="600"/>
      <c r="K25" s="600"/>
      <c r="L25" s="600"/>
      <c r="M25" s="600"/>
      <c r="N25" s="600"/>
      <c r="O25" s="601"/>
      <c r="P25" s="504"/>
      <c r="Q25" s="599"/>
      <c r="R25" s="600"/>
      <c r="S25" s="600"/>
      <c r="T25" s="600"/>
      <c r="U25" s="600"/>
      <c r="V25" s="600"/>
      <c r="W25" s="600"/>
      <c r="X25" s="600"/>
      <c r="Y25" s="600"/>
      <c r="Z25" s="600"/>
      <c r="AA25" s="600"/>
      <c r="AB25" s="600"/>
      <c r="AC25" s="600"/>
      <c r="AD25" s="601"/>
    </row>
    <row r="26" spans="1:30" ht="14.25" customHeight="1" x14ac:dyDescent="0.25">
      <c r="A26" s="599"/>
      <c r="B26" s="600"/>
      <c r="C26" s="600"/>
      <c r="D26" s="600"/>
      <c r="E26" s="600"/>
      <c r="F26" s="600"/>
      <c r="G26" s="600"/>
      <c r="H26" s="600"/>
      <c r="I26" s="600"/>
      <c r="J26" s="600"/>
      <c r="K26" s="600"/>
      <c r="L26" s="600"/>
      <c r="M26" s="600"/>
      <c r="N26" s="600"/>
      <c r="O26" s="601"/>
      <c r="P26" s="504"/>
      <c r="Q26" s="599"/>
      <c r="R26" s="600"/>
      <c r="S26" s="600"/>
      <c r="T26" s="600"/>
      <c r="U26" s="600"/>
      <c r="V26" s="600"/>
      <c r="W26" s="600"/>
      <c r="X26" s="600"/>
      <c r="Y26" s="600"/>
      <c r="Z26" s="600"/>
      <c r="AA26" s="600"/>
      <c r="AB26" s="600"/>
      <c r="AC26" s="600"/>
      <c r="AD26" s="601"/>
    </row>
    <row r="27" spans="1:30" ht="14.25" customHeight="1" x14ac:dyDescent="0.25">
      <c r="A27" s="599"/>
      <c r="B27" s="600"/>
      <c r="C27" s="600"/>
      <c r="D27" s="600"/>
      <c r="E27" s="600"/>
      <c r="F27" s="600"/>
      <c r="G27" s="600"/>
      <c r="H27" s="600"/>
      <c r="I27" s="600"/>
      <c r="J27" s="600"/>
      <c r="K27" s="600"/>
      <c r="L27" s="600"/>
      <c r="M27" s="600"/>
      <c r="N27" s="600"/>
      <c r="O27" s="601"/>
      <c r="P27" s="504"/>
      <c r="Q27" s="599"/>
      <c r="R27" s="600"/>
      <c r="S27" s="600"/>
      <c r="T27" s="600"/>
      <c r="U27" s="600"/>
      <c r="V27" s="600"/>
      <c r="W27" s="600"/>
      <c r="X27" s="600"/>
      <c r="Y27" s="600"/>
      <c r="Z27" s="600"/>
      <c r="AA27" s="600"/>
      <c r="AB27" s="600"/>
      <c r="AC27" s="600"/>
      <c r="AD27" s="601"/>
    </row>
    <row r="28" spans="1:30" ht="14.25" customHeight="1" x14ac:dyDescent="0.25">
      <c r="A28" s="599"/>
      <c r="B28" s="600"/>
      <c r="C28" s="600"/>
      <c r="D28" s="600"/>
      <c r="E28" s="600"/>
      <c r="F28" s="600"/>
      <c r="G28" s="600"/>
      <c r="H28" s="600"/>
      <c r="I28" s="600"/>
      <c r="J28" s="600"/>
      <c r="K28" s="600"/>
      <c r="L28" s="600"/>
      <c r="M28" s="600"/>
      <c r="N28" s="600"/>
      <c r="O28" s="601"/>
      <c r="P28" s="504"/>
      <c r="Q28" s="599"/>
      <c r="R28" s="600"/>
      <c r="S28" s="600"/>
      <c r="T28" s="600"/>
      <c r="U28" s="600"/>
      <c r="V28" s="600"/>
      <c r="W28" s="600"/>
      <c r="X28" s="600"/>
      <c r="Y28" s="600"/>
      <c r="Z28" s="600"/>
      <c r="AA28" s="600"/>
      <c r="AB28" s="600"/>
      <c r="AC28" s="600"/>
      <c r="AD28" s="601"/>
    </row>
    <row r="29" spans="1:30" ht="14.25" customHeight="1" x14ac:dyDescent="0.25">
      <c r="A29" s="599"/>
      <c r="B29" s="600"/>
      <c r="C29" s="600"/>
      <c r="D29" s="600"/>
      <c r="E29" s="600"/>
      <c r="F29" s="600"/>
      <c r="G29" s="600"/>
      <c r="H29" s="600"/>
      <c r="I29" s="600"/>
      <c r="J29" s="600"/>
      <c r="K29" s="600"/>
      <c r="L29" s="600"/>
      <c r="M29" s="600"/>
      <c r="N29" s="600"/>
      <c r="O29" s="601"/>
      <c r="P29" s="504"/>
      <c r="Q29" s="599"/>
      <c r="R29" s="600"/>
      <c r="S29" s="600"/>
      <c r="T29" s="600"/>
      <c r="U29" s="600"/>
      <c r="V29" s="600"/>
      <c r="W29" s="600"/>
      <c r="X29" s="600"/>
      <c r="Y29" s="600"/>
      <c r="Z29" s="600"/>
      <c r="AA29" s="600"/>
      <c r="AB29" s="600"/>
      <c r="AC29" s="600"/>
      <c r="AD29" s="601"/>
    </row>
    <row r="30" spans="1:30" ht="14.25" customHeight="1" x14ac:dyDescent="0.25">
      <c r="A30" s="599"/>
      <c r="B30" s="600"/>
      <c r="C30" s="600"/>
      <c r="D30" s="600"/>
      <c r="E30" s="600"/>
      <c r="F30" s="600"/>
      <c r="G30" s="600"/>
      <c r="H30" s="600"/>
      <c r="I30" s="600"/>
      <c r="J30" s="600"/>
      <c r="K30" s="600"/>
      <c r="L30" s="600"/>
      <c r="M30" s="600"/>
      <c r="N30" s="600"/>
      <c r="O30" s="601"/>
      <c r="P30" s="504"/>
      <c r="Q30" s="599"/>
      <c r="R30" s="600"/>
      <c r="S30" s="600"/>
      <c r="T30" s="600"/>
      <c r="U30" s="600"/>
      <c r="V30" s="600"/>
      <c r="W30" s="600"/>
      <c r="X30" s="600"/>
      <c r="Y30" s="600"/>
      <c r="Z30" s="600"/>
      <c r="AA30" s="600"/>
      <c r="AB30" s="600"/>
      <c r="AC30" s="600"/>
      <c r="AD30" s="601"/>
    </row>
    <row r="31" spans="1:30" ht="14.25" customHeight="1" x14ac:dyDescent="0.25">
      <c r="A31" s="599"/>
      <c r="B31" s="600"/>
      <c r="C31" s="600"/>
      <c r="D31" s="600"/>
      <c r="E31" s="600"/>
      <c r="F31" s="600"/>
      <c r="G31" s="600"/>
      <c r="H31" s="600"/>
      <c r="I31" s="600"/>
      <c r="J31" s="600"/>
      <c r="K31" s="600"/>
      <c r="L31" s="600"/>
      <c r="M31" s="600"/>
      <c r="N31" s="600"/>
      <c r="O31" s="601"/>
      <c r="P31" s="504"/>
      <c r="Q31" s="599"/>
      <c r="R31" s="600"/>
      <c r="S31" s="600"/>
      <c r="T31" s="600"/>
      <c r="U31" s="600"/>
      <c r="V31" s="600"/>
      <c r="W31" s="600"/>
      <c r="X31" s="600"/>
      <c r="Y31" s="600"/>
      <c r="Z31" s="600"/>
      <c r="AA31" s="600"/>
      <c r="AB31" s="600"/>
      <c r="AC31" s="600"/>
      <c r="AD31" s="601"/>
    </row>
    <row r="32" spans="1:30" ht="14.25" customHeight="1" x14ac:dyDescent="0.25">
      <c r="A32" s="599"/>
      <c r="B32" s="600"/>
      <c r="C32" s="600"/>
      <c r="D32" s="600"/>
      <c r="E32" s="600"/>
      <c r="F32" s="600"/>
      <c r="G32" s="600"/>
      <c r="H32" s="600"/>
      <c r="I32" s="600"/>
      <c r="J32" s="600"/>
      <c r="K32" s="600"/>
      <c r="L32" s="600"/>
      <c r="M32" s="600"/>
      <c r="N32" s="600"/>
      <c r="O32" s="601"/>
      <c r="P32" s="504"/>
      <c r="Q32" s="599"/>
      <c r="R32" s="600"/>
      <c r="S32" s="600"/>
      <c r="T32" s="600"/>
      <c r="U32" s="600"/>
      <c r="V32" s="600"/>
      <c r="W32" s="600"/>
      <c r="X32" s="600"/>
      <c r="Y32" s="600"/>
      <c r="Z32" s="600"/>
      <c r="AA32" s="600"/>
      <c r="AB32" s="600"/>
      <c r="AC32" s="600"/>
      <c r="AD32" s="601"/>
    </row>
    <row r="33" spans="1:30" ht="14.25" customHeight="1" x14ac:dyDescent="0.25">
      <c r="A33" s="599"/>
      <c r="B33" s="600"/>
      <c r="C33" s="600"/>
      <c r="D33" s="600"/>
      <c r="E33" s="600"/>
      <c r="F33" s="600"/>
      <c r="G33" s="600"/>
      <c r="H33" s="600"/>
      <c r="I33" s="600"/>
      <c r="J33" s="600"/>
      <c r="K33" s="600"/>
      <c r="L33" s="600"/>
      <c r="M33" s="600"/>
      <c r="N33" s="600"/>
      <c r="O33" s="601"/>
      <c r="P33" s="504"/>
      <c r="Q33" s="599"/>
      <c r="R33" s="600"/>
      <c r="S33" s="600"/>
      <c r="T33" s="600"/>
      <c r="U33" s="600"/>
      <c r="V33" s="600"/>
      <c r="W33" s="600"/>
      <c r="X33" s="600"/>
      <c r="Y33" s="600"/>
      <c r="Z33" s="600"/>
      <c r="AA33" s="600"/>
      <c r="AB33" s="600"/>
      <c r="AC33" s="600"/>
      <c r="AD33" s="601"/>
    </row>
    <row r="34" spans="1:30" ht="14.25" customHeight="1" x14ac:dyDescent="0.25">
      <c r="A34" s="599"/>
      <c r="B34" s="600"/>
      <c r="C34" s="600"/>
      <c r="D34" s="600"/>
      <c r="E34" s="600"/>
      <c r="F34" s="600"/>
      <c r="G34" s="600"/>
      <c r="H34" s="600"/>
      <c r="I34" s="600"/>
      <c r="J34" s="600"/>
      <c r="K34" s="600"/>
      <c r="L34" s="600"/>
      <c r="M34" s="600"/>
      <c r="N34" s="600"/>
      <c r="O34" s="601"/>
      <c r="P34" s="504"/>
      <c r="Q34" s="599"/>
      <c r="R34" s="600"/>
      <c r="S34" s="600"/>
      <c r="T34" s="600"/>
      <c r="U34" s="600"/>
      <c r="V34" s="600"/>
      <c r="W34" s="600"/>
      <c r="X34" s="600"/>
      <c r="Y34" s="600"/>
      <c r="Z34" s="600"/>
      <c r="AA34" s="600"/>
      <c r="AB34" s="600"/>
      <c r="AC34" s="600"/>
      <c r="AD34" s="601"/>
    </row>
    <row r="35" spans="1:30" ht="14.25" customHeight="1" x14ac:dyDescent="0.25">
      <c r="A35" s="599"/>
      <c r="B35" s="600"/>
      <c r="C35" s="600"/>
      <c r="D35" s="600"/>
      <c r="E35" s="600"/>
      <c r="F35" s="600"/>
      <c r="G35" s="600"/>
      <c r="H35" s="600"/>
      <c r="I35" s="600"/>
      <c r="J35" s="600"/>
      <c r="K35" s="600"/>
      <c r="L35" s="600"/>
      <c r="M35" s="600"/>
      <c r="N35" s="600"/>
      <c r="O35" s="601"/>
      <c r="P35" s="504"/>
      <c r="Q35" s="599"/>
      <c r="R35" s="600"/>
      <c r="S35" s="600"/>
      <c r="T35" s="600"/>
      <c r="U35" s="600"/>
      <c r="V35" s="600"/>
      <c r="W35" s="600"/>
      <c r="X35" s="600"/>
      <c r="Y35" s="600"/>
      <c r="Z35" s="600"/>
      <c r="AA35" s="600"/>
      <c r="AB35" s="600"/>
      <c r="AC35" s="600"/>
      <c r="AD35" s="601"/>
    </row>
    <row r="36" spans="1:30" ht="14.25" customHeight="1" x14ac:dyDescent="0.25">
      <c r="A36" s="599"/>
      <c r="B36" s="600"/>
      <c r="C36" s="600"/>
      <c r="D36" s="600"/>
      <c r="E36" s="600"/>
      <c r="F36" s="600"/>
      <c r="G36" s="600"/>
      <c r="H36" s="600"/>
      <c r="I36" s="600"/>
      <c r="J36" s="600"/>
      <c r="K36" s="600"/>
      <c r="L36" s="600"/>
      <c r="M36" s="600"/>
      <c r="N36" s="600"/>
      <c r="O36" s="601"/>
      <c r="P36" s="504"/>
      <c r="Q36" s="599"/>
      <c r="R36" s="600"/>
      <c r="S36" s="600"/>
      <c r="T36" s="600"/>
      <c r="U36" s="600"/>
      <c r="V36" s="600"/>
      <c r="W36" s="600"/>
      <c r="X36" s="600"/>
      <c r="Y36" s="600"/>
      <c r="Z36" s="600"/>
      <c r="AA36" s="600"/>
      <c r="AB36" s="600"/>
      <c r="AC36" s="600"/>
      <c r="AD36" s="601"/>
    </row>
    <row r="37" spans="1:30" ht="14.25" customHeight="1" x14ac:dyDescent="0.25">
      <c r="A37" s="599"/>
      <c r="B37" s="600"/>
      <c r="C37" s="600"/>
      <c r="D37" s="600"/>
      <c r="E37" s="600"/>
      <c r="F37" s="600"/>
      <c r="G37" s="600"/>
      <c r="H37" s="600"/>
      <c r="I37" s="600"/>
      <c r="J37" s="600"/>
      <c r="K37" s="600"/>
      <c r="L37" s="600"/>
      <c r="M37" s="600"/>
      <c r="N37" s="600"/>
      <c r="O37" s="601"/>
      <c r="P37" s="504"/>
      <c r="Q37" s="599"/>
      <c r="R37" s="600"/>
      <c r="S37" s="600"/>
      <c r="T37" s="600"/>
      <c r="U37" s="600"/>
      <c r="V37" s="600"/>
      <c r="W37" s="600"/>
      <c r="X37" s="600"/>
      <c r="Y37" s="600"/>
      <c r="Z37" s="600"/>
      <c r="AA37" s="600"/>
      <c r="AB37" s="600"/>
      <c r="AC37" s="600"/>
      <c r="AD37" s="601"/>
    </row>
    <row r="38" spans="1:30" ht="14.25" customHeight="1" x14ac:dyDescent="0.25">
      <c r="A38" s="599"/>
      <c r="B38" s="600"/>
      <c r="C38" s="600"/>
      <c r="D38" s="600"/>
      <c r="E38" s="600"/>
      <c r="F38" s="600"/>
      <c r="G38" s="600"/>
      <c r="H38" s="600"/>
      <c r="I38" s="600"/>
      <c r="J38" s="600"/>
      <c r="K38" s="600"/>
      <c r="L38" s="600"/>
      <c r="M38" s="600"/>
      <c r="N38" s="600"/>
      <c r="O38" s="601"/>
      <c r="P38" s="504"/>
      <c r="Q38" s="599"/>
      <c r="R38" s="600"/>
      <c r="S38" s="600"/>
      <c r="T38" s="600"/>
      <c r="U38" s="600"/>
      <c r="V38" s="600"/>
      <c r="W38" s="600"/>
      <c r="X38" s="600"/>
      <c r="Y38" s="600"/>
      <c r="Z38" s="600"/>
      <c r="AA38" s="600"/>
      <c r="AB38" s="600"/>
      <c r="AC38" s="600"/>
      <c r="AD38" s="601"/>
    </row>
    <row r="39" spans="1:30" ht="14.25" customHeight="1" thickBot="1" x14ac:dyDescent="0.3">
      <c r="A39" s="602"/>
      <c r="B39" s="603"/>
      <c r="C39" s="603"/>
      <c r="D39" s="603"/>
      <c r="E39" s="603"/>
      <c r="F39" s="603"/>
      <c r="G39" s="603"/>
      <c r="H39" s="603"/>
      <c r="I39" s="603"/>
      <c r="J39" s="603"/>
      <c r="K39" s="603"/>
      <c r="L39" s="603"/>
      <c r="M39" s="603"/>
      <c r="N39" s="603"/>
      <c r="O39" s="604"/>
      <c r="P39" s="504"/>
      <c r="Q39" s="602"/>
      <c r="R39" s="603"/>
      <c r="S39" s="603"/>
      <c r="T39" s="603"/>
      <c r="U39" s="603"/>
      <c r="V39" s="603"/>
      <c r="W39" s="603"/>
      <c r="X39" s="603"/>
      <c r="Y39" s="603"/>
      <c r="Z39" s="603"/>
      <c r="AA39" s="603"/>
      <c r="AB39" s="603"/>
      <c r="AC39" s="603"/>
      <c r="AD39" s="604"/>
    </row>
    <row r="40" spans="1:30" ht="14.25" customHeight="1" thickBot="1" x14ac:dyDescent="0.3">
      <c r="A40" s="476"/>
      <c r="B40" s="477"/>
      <c r="C40" s="477"/>
      <c r="D40" s="477"/>
      <c r="E40" s="477"/>
      <c r="F40" s="477"/>
      <c r="G40" s="477"/>
      <c r="H40" s="477"/>
      <c r="I40" s="477"/>
      <c r="J40" s="477"/>
      <c r="K40" s="477"/>
      <c r="L40" s="477"/>
      <c r="M40" s="477"/>
      <c r="N40" s="477"/>
      <c r="O40" s="478"/>
      <c r="P40" s="477"/>
      <c r="Q40" s="477"/>
      <c r="R40" s="477"/>
      <c r="S40" s="477"/>
      <c r="T40" s="477"/>
      <c r="U40" s="477"/>
      <c r="V40" s="477"/>
      <c r="W40" s="477"/>
      <c r="X40" s="477"/>
      <c r="Y40" s="477"/>
      <c r="Z40" s="477"/>
      <c r="AA40" s="477"/>
      <c r="AB40" s="477"/>
      <c r="AC40" s="477"/>
      <c r="AD40" s="477"/>
    </row>
    <row r="41" spans="1:30" ht="14.25" customHeight="1" thickBot="1" x14ac:dyDescent="0.3">
      <c r="A41" s="584" t="s">
        <v>48</v>
      </c>
      <c r="B41" s="585"/>
      <c r="C41" s="585"/>
      <c r="D41" s="585"/>
      <c r="E41" s="585"/>
      <c r="F41" s="585"/>
      <c r="G41" s="585"/>
      <c r="H41" s="585"/>
      <c r="I41" s="585"/>
      <c r="J41" s="585"/>
      <c r="K41" s="585"/>
      <c r="L41" s="585"/>
      <c r="M41" s="585"/>
      <c r="N41" s="585"/>
      <c r="O41" s="586"/>
      <c r="P41" s="477"/>
      <c r="Q41" s="584" t="s">
        <v>49</v>
      </c>
      <c r="R41" s="585"/>
      <c r="S41" s="585"/>
      <c r="T41" s="585"/>
      <c r="U41" s="585"/>
      <c r="V41" s="585"/>
      <c r="W41" s="585"/>
      <c r="X41" s="585"/>
      <c r="Y41" s="585"/>
      <c r="Z41" s="585"/>
      <c r="AA41" s="585"/>
      <c r="AB41" s="585"/>
      <c r="AC41" s="585"/>
      <c r="AD41" s="586"/>
    </row>
    <row r="42" spans="1:30" ht="243" customHeight="1" thickBot="1" x14ac:dyDescent="0.3">
      <c r="A42" s="587"/>
      <c r="B42" s="588"/>
      <c r="C42" s="588"/>
      <c r="D42" s="588"/>
      <c r="E42" s="588"/>
      <c r="F42" s="588"/>
      <c r="G42" s="588"/>
      <c r="H42" s="588"/>
      <c r="I42" s="588"/>
      <c r="J42" s="588"/>
      <c r="K42" s="588"/>
      <c r="L42" s="588"/>
      <c r="M42" s="588"/>
      <c r="N42" s="588"/>
      <c r="O42" s="589"/>
      <c r="P42" s="477"/>
      <c r="Q42" s="590" t="s">
        <v>702</v>
      </c>
      <c r="R42" s="588"/>
      <c r="S42" s="588"/>
      <c r="T42" s="588"/>
      <c r="U42" s="588"/>
      <c r="V42" s="588"/>
      <c r="W42" s="588"/>
      <c r="X42" s="588"/>
      <c r="Y42" s="588"/>
      <c r="Z42" s="588"/>
      <c r="AA42" s="588"/>
      <c r="AB42" s="588"/>
      <c r="AC42" s="588"/>
      <c r="AD42" s="589"/>
    </row>
    <row r="43" spans="1:30" ht="14.25" customHeight="1" x14ac:dyDescent="0.25">
      <c r="A43" s="455"/>
      <c r="B43" s="455"/>
      <c r="C43" s="455"/>
      <c r="D43" s="455"/>
      <c r="E43" s="455"/>
      <c r="F43" s="455"/>
      <c r="G43" s="455"/>
      <c r="H43" s="455"/>
      <c r="I43" s="455"/>
      <c r="J43" s="455"/>
      <c r="K43" s="455"/>
      <c r="L43" s="455"/>
      <c r="M43" s="455"/>
      <c r="N43" s="455"/>
      <c r="O43" s="455"/>
      <c r="P43" s="455"/>
      <c r="Q43" s="455"/>
      <c r="R43" s="455"/>
      <c r="S43" s="455"/>
      <c r="T43" s="455"/>
      <c r="U43" s="455"/>
      <c r="V43" s="455"/>
      <c r="W43" s="455"/>
      <c r="X43" s="455"/>
      <c r="Y43" s="455"/>
      <c r="Z43" s="455"/>
      <c r="AA43" s="455"/>
      <c r="AB43" s="455"/>
      <c r="AC43" s="455"/>
      <c r="AD43" s="455"/>
    </row>
    <row r="44" spans="1:30" ht="14.25" customHeight="1" x14ac:dyDescent="0.25">
      <c r="A44" s="455"/>
      <c r="B44" s="455"/>
      <c r="C44" s="455"/>
      <c r="D44" s="455"/>
      <c r="E44" s="455"/>
      <c r="F44" s="455"/>
      <c r="G44" s="455"/>
      <c r="H44" s="455"/>
      <c r="I44" s="455"/>
      <c r="J44" s="455"/>
      <c r="K44" s="455"/>
      <c r="L44" s="455"/>
      <c r="M44" s="455"/>
      <c r="N44" s="455"/>
      <c r="O44" s="455"/>
      <c r="P44" s="455"/>
      <c r="Q44" s="455"/>
      <c r="R44" s="455"/>
      <c r="S44" s="455"/>
      <c r="T44" s="455"/>
      <c r="U44" s="455"/>
      <c r="V44" s="455"/>
      <c r="W44" s="455"/>
      <c r="X44" s="455"/>
      <c r="Y44" s="455"/>
      <c r="Z44" s="455"/>
      <c r="AA44" s="455"/>
      <c r="AB44" s="455"/>
      <c r="AC44" s="455"/>
      <c r="AD44" s="455"/>
    </row>
    <row r="45" spans="1:30" ht="14.25" hidden="1" customHeight="1" x14ac:dyDescent="0.25">
      <c r="A45" s="455"/>
      <c r="B45" s="457" t="s">
        <v>50</v>
      </c>
      <c r="C45" s="458" t="s">
        <v>51</v>
      </c>
      <c r="D45" s="459"/>
      <c r="E45" s="460"/>
      <c r="F45" s="460"/>
      <c r="G45" s="460"/>
      <c r="H45" s="455"/>
      <c r="I45" s="455"/>
      <c r="J45" s="455"/>
      <c r="K45" s="455"/>
      <c r="L45" s="455"/>
      <c r="M45" s="455"/>
      <c r="N45" s="455"/>
      <c r="O45" s="455"/>
      <c r="P45" s="455"/>
      <c r="Q45" s="455"/>
      <c r="R45" s="455"/>
      <c r="S45" s="455"/>
      <c r="T45" s="455"/>
      <c r="U45" s="455"/>
      <c r="V45" s="455"/>
      <c r="W45" s="455"/>
      <c r="X45" s="455"/>
      <c r="Y45" s="455"/>
      <c r="Z45" s="455"/>
      <c r="AA45" s="455"/>
      <c r="AB45" s="455"/>
      <c r="AC45" s="455"/>
      <c r="AD45" s="455"/>
    </row>
    <row r="46" spans="1:30" ht="14.25" hidden="1" customHeight="1" x14ac:dyDescent="0.25">
      <c r="A46" s="455"/>
      <c r="B46" s="461"/>
      <c r="C46" s="462" t="s">
        <v>52</v>
      </c>
      <c r="D46" s="463"/>
      <c r="E46" s="464"/>
      <c r="F46" s="465"/>
      <c r="G46" s="465"/>
      <c r="H46" s="455"/>
      <c r="I46" s="455"/>
      <c r="J46" s="455"/>
      <c r="K46" s="455"/>
      <c r="L46" s="455"/>
      <c r="M46" s="455"/>
      <c r="N46" s="455"/>
      <c r="O46" s="455"/>
      <c r="P46" s="455"/>
      <c r="Q46" s="455"/>
      <c r="R46" s="455"/>
      <c r="S46" s="455"/>
      <c r="T46" s="455"/>
      <c r="U46" s="455"/>
      <c r="V46" s="455"/>
      <c r="W46" s="455"/>
      <c r="X46" s="455"/>
      <c r="Y46" s="455"/>
      <c r="Z46" s="455"/>
      <c r="AA46" s="455"/>
      <c r="AB46" s="455"/>
      <c r="AC46" s="455"/>
      <c r="AD46" s="455"/>
    </row>
    <row r="47" spans="1:30" ht="14.25" hidden="1" customHeight="1" x14ac:dyDescent="0.25">
      <c r="A47" s="455"/>
      <c r="B47" s="466"/>
      <c r="C47" s="467" t="s">
        <v>53</v>
      </c>
      <c r="D47" s="468"/>
      <c r="E47" s="464"/>
      <c r="F47" s="465"/>
      <c r="G47" s="465"/>
      <c r="H47" s="455"/>
      <c r="I47" s="455"/>
      <c r="J47" s="455"/>
      <c r="K47" s="455"/>
      <c r="L47" s="455"/>
      <c r="M47" s="455"/>
      <c r="N47" s="455"/>
      <c r="O47" s="455"/>
      <c r="P47" s="455"/>
      <c r="Q47" s="455"/>
      <c r="R47" s="455"/>
      <c r="S47" s="455"/>
      <c r="T47" s="455"/>
      <c r="U47" s="455"/>
      <c r="V47" s="455"/>
      <c r="W47" s="455"/>
      <c r="X47" s="455"/>
      <c r="Y47" s="455"/>
      <c r="Z47" s="455"/>
      <c r="AA47" s="455"/>
      <c r="AB47" s="455"/>
      <c r="AC47" s="455"/>
      <c r="AD47" s="455"/>
    </row>
    <row r="48" spans="1:30" ht="14.25" hidden="1" customHeight="1" x14ac:dyDescent="0.25">
      <c r="A48" s="455"/>
      <c r="B48" s="469"/>
      <c r="C48" s="467" t="s">
        <v>54</v>
      </c>
      <c r="D48" s="468"/>
      <c r="E48" s="464"/>
      <c r="F48" s="465"/>
      <c r="G48" s="465"/>
      <c r="H48" s="455"/>
      <c r="I48" s="455"/>
      <c r="J48" s="455"/>
      <c r="K48" s="455"/>
      <c r="L48" s="455"/>
      <c r="M48" s="455"/>
      <c r="N48" s="455"/>
      <c r="O48" s="455"/>
      <c r="P48" s="455"/>
      <c r="Q48" s="455"/>
      <c r="R48" s="455"/>
      <c r="S48" s="455"/>
      <c r="T48" s="455"/>
      <c r="U48" s="455"/>
      <c r="V48" s="455"/>
      <c r="W48" s="455"/>
      <c r="X48" s="455"/>
      <c r="Y48" s="455"/>
      <c r="Z48" s="455"/>
      <c r="AA48" s="455"/>
      <c r="AB48" s="455"/>
      <c r="AC48" s="455"/>
      <c r="AD48" s="455"/>
    </row>
    <row r="49" spans="2:3" ht="14.25" hidden="1" customHeight="1" x14ac:dyDescent="0.25">
      <c r="B49" s="470"/>
      <c r="C49" s="467" t="s">
        <v>55</v>
      </c>
    </row>
    <row r="50" spans="2:3" ht="14.25" hidden="1" customHeight="1" x14ac:dyDescent="0.25">
      <c r="B50" s="471"/>
      <c r="C50" s="472" t="s">
        <v>56</v>
      </c>
    </row>
  </sheetData>
  <sheetProtection algorithmName="SHA-512" hashValue="3/4kZxMe68Btqx6LoF8snRagXpgS4Kv82DGX32ZRHf2Lxh68MsqNdRT8CmqwMbCp6kqyPANyNgYQiI8bVp8hBA==" saltValue="QK3hUJXbzSWzPKdCSWMSzg==" spinCount="100000" sheet="1" formatCells="0" formatColumns="0" formatRows="0" insertColumns="0" insertRows="0" insertHyperlinks="0" deleteColumns="0" deleteRows="0" sort="0" autoFilter="0" pivotTables="0"/>
  <mergeCells count="15">
    <mergeCell ref="A41:O41"/>
    <mergeCell ref="Q41:AD41"/>
    <mergeCell ref="A42:O42"/>
    <mergeCell ref="Q42:AD42"/>
    <mergeCell ref="E1:AD1"/>
    <mergeCell ref="A6:O6"/>
    <mergeCell ref="Q6:AD6"/>
    <mergeCell ref="A16:O16"/>
    <mergeCell ref="Q16:AD16"/>
    <mergeCell ref="A17:O39"/>
    <mergeCell ref="Q17:AD39"/>
    <mergeCell ref="B1:D1"/>
    <mergeCell ref="B2:AD2"/>
    <mergeCell ref="B3:AD3"/>
    <mergeCell ref="B4:AD4"/>
  </mergeCells>
  <dataValidations count="1">
    <dataValidation type="list" allowBlank="1" showErrorMessage="1" sqref="O8:O14" xr:uid="{7A519A5D-FC95-4BBA-96FB-887A7036CC0B}">
      <formula1>#REF!</formula1>
    </dataValidation>
  </dataValidations>
  <pageMargins left="0.25" right="0.25" top="0.75" bottom="0.75" header="0" footer="0"/>
  <pageSetup orientation="portrait"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EF2CB"/>
  </sheetPr>
  <dimension ref="A1:F987"/>
  <sheetViews>
    <sheetView workbookViewId="0">
      <selection activeCell="F9" sqref="F9"/>
    </sheetView>
  </sheetViews>
  <sheetFormatPr baseColWidth="10" defaultColWidth="14.42578125" defaultRowHeight="15" customHeight="1" x14ac:dyDescent="0.2"/>
  <cols>
    <col min="1" max="1" width="14.42578125" style="703" customWidth="1"/>
    <col min="2" max="2" width="21.140625" style="703" customWidth="1"/>
    <col min="3" max="3" width="18.42578125" style="703" customWidth="1"/>
    <col min="4" max="4" width="16.140625" style="703" customWidth="1"/>
    <col min="5" max="5" width="24.42578125" style="703" customWidth="1"/>
    <col min="6" max="6" width="32.7109375" style="703" customWidth="1"/>
    <col min="7" max="26" width="11.42578125" style="703" customWidth="1"/>
    <col min="27" max="16384" width="14.42578125" style="703"/>
  </cols>
  <sheetData>
    <row r="1" spans="1:6" ht="14.25" customHeight="1" x14ac:dyDescent="0.2"/>
    <row r="2" spans="1:6" ht="36.75" customHeight="1" thickBot="1" x14ac:dyDescent="0.25">
      <c r="A2" s="704" t="s">
        <v>509</v>
      </c>
      <c r="B2" s="705"/>
      <c r="C2" s="705"/>
      <c r="D2" s="705"/>
      <c r="E2" s="705"/>
      <c r="F2" s="706"/>
    </row>
    <row r="3" spans="1:6" ht="64.5" hidden="1" customHeight="1" thickBot="1" x14ac:dyDescent="0.25">
      <c r="A3" s="707"/>
      <c r="B3" s="708"/>
      <c r="C3" s="708"/>
      <c r="D3" s="708"/>
      <c r="E3" s="708"/>
      <c r="F3" s="709"/>
    </row>
    <row r="4" spans="1:6" ht="27.75" customHeight="1" x14ac:dyDescent="0.2">
      <c r="A4" s="710" t="s">
        <v>510</v>
      </c>
      <c r="B4" s="711" t="s">
        <v>511</v>
      </c>
      <c r="C4" s="711" t="s">
        <v>512</v>
      </c>
      <c r="D4" s="712" t="s">
        <v>513</v>
      </c>
      <c r="E4" s="713"/>
      <c r="F4" s="714">
        <v>4</v>
      </c>
    </row>
    <row r="5" spans="1:6" ht="24" customHeight="1" x14ac:dyDescent="0.2">
      <c r="A5" s="715">
        <v>1</v>
      </c>
      <c r="B5" s="716" t="s">
        <v>514</v>
      </c>
      <c r="C5" s="717">
        <v>43816</v>
      </c>
      <c r="D5" s="711" t="s">
        <v>515</v>
      </c>
      <c r="E5" s="718" t="s">
        <v>516</v>
      </c>
      <c r="F5" s="719" t="s">
        <v>517</v>
      </c>
    </row>
    <row r="6" spans="1:6" ht="24" customHeight="1" x14ac:dyDescent="0.2">
      <c r="A6" s="720"/>
      <c r="B6" s="721"/>
      <c r="C6" s="721"/>
      <c r="D6" s="711" t="s">
        <v>518</v>
      </c>
      <c r="E6" s="718" t="s">
        <v>519</v>
      </c>
      <c r="F6" s="719" t="s">
        <v>520</v>
      </c>
    </row>
    <row r="7" spans="1:6" ht="24" customHeight="1" x14ac:dyDescent="0.2">
      <c r="A7" s="722"/>
      <c r="B7" s="723"/>
      <c r="C7" s="723"/>
      <c r="D7" s="724" t="s">
        <v>521</v>
      </c>
      <c r="E7" s="718" t="s">
        <v>519</v>
      </c>
      <c r="F7" s="719" t="s">
        <v>520</v>
      </c>
    </row>
    <row r="8" spans="1:6" ht="21" customHeight="1" x14ac:dyDescent="0.2">
      <c r="A8" s="715">
        <v>2</v>
      </c>
      <c r="B8" s="716" t="s">
        <v>522</v>
      </c>
      <c r="C8" s="717">
        <v>44235</v>
      </c>
      <c r="D8" s="711" t="s">
        <v>515</v>
      </c>
      <c r="E8" s="718" t="s">
        <v>519</v>
      </c>
      <c r="F8" s="719" t="s">
        <v>520</v>
      </c>
    </row>
    <row r="9" spans="1:6" ht="21" customHeight="1" x14ac:dyDescent="0.2">
      <c r="A9" s="720"/>
      <c r="B9" s="721"/>
      <c r="C9" s="721"/>
      <c r="D9" s="711" t="s">
        <v>518</v>
      </c>
      <c r="E9" s="718" t="s">
        <v>519</v>
      </c>
      <c r="F9" s="719" t="s">
        <v>520</v>
      </c>
    </row>
    <row r="10" spans="1:6" ht="21" customHeight="1" x14ac:dyDescent="0.2">
      <c r="A10" s="722"/>
      <c r="B10" s="723"/>
      <c r="C10" s="723"/>
      <c r="D10" s="724" t="s">
        <v>521</v>
      </c>
      <c r="E10" s="718" t="s">
        <v>519</v>
      </c>
      <c r="F10" s="719" t="s">
        <v>520</v>
      </c>
    </row>
    <row r="11" spans="1:6" ht="21.75" customHeight="1" x14ac:dyDescent="0.2">
      <c r="A11" s="715">
        <v>3</v>
      </c>
      <c r="B11" s="716" t="s">
        <v>523</v>
      </c>
      <c r="C11" s="717">
        <v>44545</v>
      </c>
      <c r="D11" s="711" t="s">
        <v>515</v>
      </c>
      <c r="E11" s="718" t="s">
        <v>524</v>
      </c>
      <c r="F11" s="719" t="s">
        <v>525</v>
      </c>
    </row>
    <row r="12" spans="1:6" ht="21.75" customHeight="1" x14ac:dyDescent="0.2">
      <c r="A12" s="720"/>
      <c r="B12" s="721"/>
      <c r="C12" s="721"/>
      <c r="D12" s="711" t="s">
        <v>518</v>
      </c>
      <c r="E12" s="718" t="s">
        <v>519</v>
      </c>
      <c r="F12" s="719" t="s">
        <v>520</v>
      </c>
    </row>
    <row r="13" spans="1:6" ht="21.75" customHeight="1" x14ac:dyDescent="0.2">
      <c r="A13" s="722"/>
      <c r="B13" s="723"/>
      <c r="C13" s="723"/>
      <c r="D13" s="724" t="s">
        <v>521</v>
      </c>
      <c r="E13" s="718" t="s">
        <v>519</v>
      </c>
      <c r="F13" s="719" t="s">
        <v>520</v>
      </c>
    </row>
    <row r="14" spans="1:6" ht="50.25" customHeight="1" x14ac:dyDescent="0.2">
      <c r="A14" s="715">
        <v>4</v>
      </c>
      <c r="B14" s="716" t="s">
        <v>526</v>
      </c>
      <c r="C14" s="717">
        <v>45264</v>
      </c>
      <c r="D14" s="711" t="s">
        <v>515</v>
      </c>
      <c r="E14" s="718" t="s">
        <v>527</v>
      </c>
      <c r="F14" s="719" t="s">
        <v>528</v>
      </c>
    </row>
    <row r="15" spans="1:6" ht="27.75" customHeight="1" x14ac:dyDescent="0.2">
      <c r="A15" s="720"/>
      <c r="B15" s="721"/>
      <c r="C15" s="721"/>
      <c r="D15" s="711" t="s">
        <v>518</v>
      </c>
      <c r="E15" s="718" t="s">
        <v>529</v>
      </c>
      <c r="F15" s="719" t="s">
        <v>520</v>
      </c>
    </row>
    <row r="16" spans="1:6" ht="20.25" customHeight="1" x14ac:dyDescent="0.2">
      <c r="A16" s="722"/>
      <c r="B16" s="723"/>
      <c r="C16" s="723"/>
      <c r="D16" s="724" t="s">
        <v>521</v>
      </c>
      <c r="E16" s="718" t="s">
        <v>529</v>
      </c>
      <c r="F16" s="719" t="s">
        <v>520</v>
      </c>
    </row>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sheetData>
  <sheetProtection algorithmName="SHA-512" hashValue="rUdnSdfXD8RMvryYQjz8JjvplGjQ/FFQh2/E5wcjzBxcla/Dm27PyNJNcF8OFQu0Q16zk3qdJhq9ci3lkFIXIg==" saltValue="zm/Wek5i9vqLqGkoAM8Fig==" spinCount="100000" sheet="1" objects="1" scenarios="1"/>
  <mergeCells count="14">
    <mergeCell ref="A2:F3"/>
    <mergeCell ref="D4:E4"/>
    <mergeCell ref="A5:A7"/>
    <mergeCell ref="B5:B7"/>
    <mergeCell ref="C5:C7"/>
    <mergeCell ref="A14:A16"/>
    <mergeCell ref="B14:B16"/>
    <mergeCell ref="C14:C16"/>
    <mergeCell ref="A8:A10"/>
    <mergeCell ref="B8:B10"/>
    <mergeCell ref="C8:C10"/>
    <mergeCell ref="A11:A13"/>
    <mergeCell ref="B11:B13"/>
    <mergeCell ref="C11:C13"/>
  </mergeCells>
  <phoneticPr fontId="32" type="noConversion"/>
  <pageMargins left="0.57350187265917607" right="0.25" top="1.2083333333333333" bottom="1.1938202247191012" header="0" footer="0"/>
  <pageSetup orientation="landscape"/>
  <headerFooter>
    <oddHeader>&amp;LCONTROL DE CAMBIOS DEL FORMATO CCE-DES-FM-15</oddHeader>
    <oddFooter>&amp;C02-021</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475CD5-09DA-4FF3-ADA8-B043A5F21B01}">
  <dimension ref="A1:X20"/>
  <sheetViews>
    <sheetView workbookViewId="0">
      <selection sqref="A1:W1"/>
    </sheetView>
  </sheetViews>
  <sheetFormatPr baseColWidth="10" defaultColWidth="11.42578125" defaultRowHeight="39" customHeight="1" x14ac:dyDescent="0.25"/>
  <cols>
    <col min="1" max="2" width="19.42578125" style="47" customWidth="1"/>
    <col min="3" max="3" width="38.28515625" style="50" customWidth="1"/>
    <col min="4" max="4" width="43.28515625" style="50" customWidth="1"/>
    <col min="5" max="5" width="53.7109375" style="50" customWidth="1"/>
    <col min="6" max="8" width="13.7109375" style="51" customWidth="1"/>
    <col min="9" max="9" width="13.7109375" style="48" customWidth="1"/>
    <col min="10" max="10" width="28.28515625" style="49" customWidth="1"/>
    <col min="11" max="11" width="37.42578125" style="52" customWidth="1"/>
    <col min="12" max="12" width="38.140625" style="52" customWidth="1"/>
    <col min="13" max="13" width="35.85546875" style="52" customWidth="1"/>
    <col min="14" max="17" width="28.7109375" style="52" customWidth="1"/>
    <col min="18" max="18" width="28.7109375" style="53" customWidth="1"/>
    <col min="19" max="22" width="12.85546875" style="51" customWidth="1"/>
    <col min="23" max="23" width="129.7109375" style="54" customWidth="1"/>
    <col min="24" max="24" width="81" style="8" customWidth="1"/>
    <col min="25" max="16384" width="11.42578125" style="8"/>
  </cols>
  <sheetData>
    <row r="1" spans="1:24" ht="59.1" customHeight="1" x14ac:dyDescent="0.25">
      <c r="A1" s="668" t="s">
        <v>530</v>
      </c>
      <c r="B1" s="668"/>
      <c r="C1" s="668"/>
      <c r="D1" s="668"/>
      <c r="E1" s="668"/>
      <c r="F1" s="668"/>
      <c r="G1" s="668"/>
      <c r="H1" s="668"/>
      <c r="I1" s="668"/>
      <c r="J1" s="668"/>
      <c r="K1" s="668"/>
      <c r="L1" s="668"/>
      <c r="M1" s="668"/>
      <c r="N1" s="668"/>
      <c r="O1" s="668"/>
      <c r="P1" s="668"/>
      <c r="Q1" s="668"/>
      <c r="R1" s="668"/>
      <c r="S1" s="668"/>
      <c r="T1" s="668"/>
      <c r="U1" s="668"/>
      <c r="V1" s="668"/>
      <c r="W1" s="668"/>
    </row>
    <row r="2" spans="1:24" s="10" customFormat="1" ht="39" customHeight="1" x14ac:dyDescent="0.25">
      <c r="A2" s="669" t="s">
        <v>531</v>
      </c>
      <c r="B2" s="669" t="s">
        <v>532</v>
      </c>
      <c r="C2" s="670" t="s">
        <v>492</v>
      </c>
      <c r="D2" s="670" t="s">
        <v>533</v>
      </c>
      <c r="E2" s="670" t="s">
        <v>534</v>
      </c>
      <c r="F2" s="671" t="s">
        <v>535</v>
      </c>
      <c r="G2" s="671"/>
      <c r="H2" s="671"/>
      <c r="I2" s="671"/>
      <c r="J2" s="672" t="s">
        <v>536</v>
      </c>
      <c r="K2" s="672" t="s">
        <v>537</v>
      </c>
      <c r="L2" s="672"/>
      <c r="M2" s="673" t="s">
        <v>538</v>
      </c>
      <c r="N2" s="673" t="s">
        <v>539</v>
      </c>
      <c r="O2" s="673" t="s">
        <v>540</v>
      </c>
      <c r="P2" s="673" t="s">
        <v>541</v>
      </c>
      <c r="Q2" s="681" t="s">
        <v>542</v>
      </c>
      <c r="R2" s="681" t="s">
        <v>543</v>
      </c>
      <c r="S2" s="681" t="s">
        <v>544</v>
      </c>
      <c r="T2" s="681"/>
      <c r="U2" s="681"/>
      <c r="V2" s="681"/>
      <c r="W2" s="674" t="s">
        <v>311</v>
      </c>
      <c r="X2" s="675" t="s">
        <v>545</v>
      </c>
    </row>
    <row r="3" spans="1:24" s="10" customFormat="1" ht="117.75" customHeight="1" x14ac:dyDescent="0.25">
      <c r="A3" s="669"/>
      <c r="B3" s="669"/>
      <c r="C3" s="670"/>
      <c r="D3" s="670"/>
      <c r="E3" s="670"/>
      <c r="F3" s="11" t="s">
        <v>546</v>
      </c>
      <c r="G3" s="11" t="s">
        <v>547</v>
      </c>
      <c r="H3" s="11" t="s">
        <v>548</v>
      </c>
      <c r="I3" s="11" t="s">
        <v>549</v>
      </c>
      <c r="J3" s="672"/>
      <c r="K3" s="672"/>
      <c r="L3" s="672"/>
      <c r="M3" s="673"/>
      <c r="N3" s="673"/>
      <c r="O3" s="673"/>
      <c r="P3" s="673"/>
      <c r="Q3" s="681"/>
      <c r="R3" s="681"/>
      <c r="S3" s="9">
        <v>2023</v>
      </c>
      <c r="T3" s="9">
        <v>2024</v>
      </c>
      <c r="U3" s="9">
        <v>2025</v>
      </c>
      <c r="V3" s="9">
        <v>2026</v>
      </c>
      <c r="W3" s="674"/>
      <c r="X3" s="675"/>
    </row>
    <row r="4" spans="1:24" ht="407.25" hidden="1" customHeight="1" x14ac:dyDescent="0.25">
      <c r="A4" s="12" t="s">
        <v>550</v>
      </c>
      <c r="B4" s="12" t="s">
        <v>551</v>
      </c>
      <c r="C4" s="12" t="s">
        <v>552</v>
      </c>
      <c r="D4" s="13" t="s">
        <v>553</v>
      </c>
      <c r="E4" s="12" t="s">
        <v>554</v>
      </c>
      <c r="F4" s="676" t="s">
        <v>555</v>
      </c>
      <c r="G4" s="676" t="s">
        <v>556</v>
      </c>
      <c r="H4" s="676" t="s">
        <v>557</v>
      </c>
      <c r="I4" s="676" t="s">
        <v>558</v>
      </c>
      <c r="J4" s="14" t="s">
        <v>559</v>
      </c>
      <c r="K4" s="677" t="s">
        <v>560</v>
      </c>
      <c r="L4" s="678"/>
      <c r="M4" s="14" t="s">
        <v>561</v>
      </c>
      <c r="N4" s="14" t="s">
        <v>562</v>
      </c>
      <c r="O4" s="14" t="s">
        <v>563</v>
      </c>
      <c r="P4" s="14" t="s">
        <v>564</v>
      </c>
      <c r="Q4" s="14" t="s">
        <v>565</v>
      </c>
      <c r="R4" s="14" t="s">
        <v>566</v>
      </c>
      <c r="S4" s="678" t="s">
        <v>567</v>
      </c>
      <c r="T4" s="678"/>
      <c r="U4" s="678"/>
      <c r="V4" s="678"/>
      <c r="W4" s="15"/>
      <c r="X4" s="16"/>
    </row>
    <row r="5" spans="1:24" ht="106.5" customHeight="1" x14ac:dyDescent="0.25">
      <c r="A5" s="678" t="s">
        <v>568</v>
      </c>
      <c r="B5" s="684" t="s">
        <v>569</v>
      </c>
      <c r="C5" s="687" t="s">
        <v>495</v>
      </c>
      <c r="D5" s="687" t="s">
        <v>496</v>
      </c>
      <c r="E5" s="688" t="s">
        <v>497</v>
      </c>
      <c r="F5" s="676"/>
      <c r="G5" s="676"/>
      <c r="H5" s="676"/>
      <c r="I5" s="676"/>
      <c r="J5" s="17" t="s">
        <v>570</v>
      </c>
      <c r="K5" s="17" t="s">
        <v>571</v>
      </c>
      <c r="L5" s="17" t="s">
        <v>572</v>
      </c>
      <c r="M5" s="17" t="s">
        <v>573</v>
      </c>
      <c r="N5" s="18" t="s">
        <v>574</v>
      </c>
      <c r="O5" s="19">
        <v>1</v>
      </c>
      <c r="P5" s="18">
        <v>1</v>
      </c>
      <c r="Q5" s="20" t="s">
        <v>575</v>
      </c>
      <c r="R5" s="21" t="s">
        <v>576</v>
      </c>
      <c r="S5" s="17">
        <v>0</v>
      </c>
      <c r="T5" s="17" t="s">
        <v>577</v>
      </c>
      <c r="U5" s="17" t="s">
        <v>578</v>
      </c>
      <c r="V5" s="17" t="s">
        <v>579</v>
      </c>
      <c r="W5" s="22" t="s">
        <v>580</v>
      </c>
      <c r="X5" s="23" t="s">
        <v>581</v>
      </c>
    </row>
    <row r="6" spans="1:24" ht="99" customHeight="1" x14ac:dyDescent="0.25">
      <c r="A6" s="678"/>
      <c r="B6" s="685"/>
      <c r="C6" s="687"/>
      <c r="D6" s="687"/>
      <c r="E6" s="689"/>
      <c r="F6" s="676"/>
      <c r="G6" s="676"/>
      <c r="H6" s="676"/>
      <c r="I6" s="676"/>
      <c r="J6" s="682" t="s">
        <v>582</v>
      </c>
      <c r="K6" s="17" t="s">
        <v>583</v>
      </c>
      <c r="L6" s="17" t="s">
        <v>584</v>
      </c>
      <c r="M6" s="17" t="s">
        <v>585</v>
      </c>
      <c r="N6" s="18" t="s">
        <v>586</v>
      </c>
      <c r="O6" s="18">
        <v>4</v>
      </c>
      <c r="P6" s="18">
        <v>16</v>
      </c>
      <c r="Q6" s="18" t="s">
        <v>587</v>
      </c>
      <c r="R6" s="24" t="s">
        <v>588</v>
      </c>
      <c r="S6" s="18">
        <v>4</v>
      </c>
      <c r="T6" s="18">
        <v>4</v>
      </c>
      <c r="U6" s="18">
        <v>4</v>
      </c>
      <c r="V6" s="18">
        <v>4</v>
      </c>
      <c r="W6" s="22" t="s">
        <v>589</v>
      </c>
      <c r="X6" s="25" t="s">
        <v>590</v>
      </c>
    </row>
    <row r="7" spans="1:24" ht="117.75" customHeight="1" x14ac:dyDescent="0.25">
      <c r="A7" s="678"/>
      <c r="B7" s="685"/>
      <c r="C7" s="687"/>
      <c r="D7" s="687"/>
      <c r="E7" s="689"/>
      <c r="F7" s="676"/>
      <c r="G7" s="676"/>
      <c r="H7" s="676"/>
      <c r="I7" s="676"/>
      <c r="J7" s="682"/>
      <c r="K7" s="17" t="s">
        <v>591</v>
      </c>
      <c r="L7" s="17" t="s">
        <v>592</v>
      </c>
      <c r="M7" s="17" t="s">
        <v>593</v>
      </c>
      <c r="N7" s="18" t="s">
        <v>594</v>
      </c>
      <c r="O7" s="18">
        <v>2</v>
      </c>
      <c r="P7" s="18">
        <v>10</v>
      </c>
      <c r="Q7" s="18" t="s">
        <v>587</v>
      </c>
      <c r="R7" s="24" t="s">
        <v>588</v>
      </c>
      <c r="S7" s="18">
        <v>4</v>
      </c>
      <c r="T7" s="18">
        <v>2</v>
      </c>
      <c r="U7" s="18">
        <v>2</v>
      </c>
      <c r="V7" s="18">
        <v>2</v>
      </c>
      <c r="W7" s="26" t="s">
        <v>595</v>
      </c>
      <c r="X7" s="25" t="s">
        <v>596</v>
      </c>
    </row>
    <row r="8" spans="1:24" ht="67.5" x14ac:dyDescent="0.25">
      <c r="A8" s="678"/>
      <c r="B8" s="685"/>
      <c r="C8" s="683"/>
      <c r="D8" s="683"/>
      <c r="E8" s="683"/>
      <c r="F8" s="676"/>
      <c r="G8" s="676"/>
      <c r="H8" s="676"/>
      <c r="I8" s="676"/>
      <c r="J8" s="682" t="s">
        <v>582</v>
      </c>
      <c r="K8" s="17" t="s">
        <v>583</v>
      </c>
      <c r="L8" s="17" t="s">
        <v>597</v>
      </c>
      <c r="M8" s="27" t="s">
        <v>598</v>
      </c>
      <c r="N8" s="28" t="s">
        <v>599</v>
      </c>
      <c r="O8" s="28">
        <v>0</v>
      </c>
      <c r="P8" s="28">
        <v>6</v>
      </c>
      <c r="Q8" s="28" t="s">
        <v>575</v>
      </c>
      <c r="R8" s="29" t="s">
        <v>600</v>
      </c>
      <c r="S8" s="30">
        <v>3</v>
      </c>
      <c r="T8" s="30">
        <v>1</v>
      </c>
      <c r="U8" s="30">
        <v>1</v>
      </c>
      <c r="V8" s="30">
        <v>1</v>
      </c>
      <c r="W8" s="26" t="s">
        <v>601</v>
      </c>
      <c r="X8" s="31" t="s">
        <v>602</v>
      </c>
    </row>
    <row r="9" spans="1:24" ht="75.75" customHeight="1" x14ac:dyDescent="0.25">
      <c r="A9" s="678"/>
      <c r="B9" s="685"/>
      <c r="C9" s="683"/>
      <c r="D9" s="683"/>
      <c r="E9" s="683"/>
      <c r="F9" s="676"/>
      <c r="G9" s="676"/>
      <c r="H9" s="676"/>
      <c r="I9" s="676"/>
      <c r="J9" s="682"/>
      <c r="K9" s="17" t="s">
        <v>583</v>
      </c>
      <c r="L9" s="17" t="s">
        <v>597</v>
      </c>
      <c r="M9" s="679" t="s">
        <v>603</v>
      </c>
      <c r="N9" s="680" t="s">
        <v>604</v>
      </c>
      <c r="O9" s="700">
        <v>0</v>
      </c>
      <c r="P9" s="701">
        <v>0.1</v>
      </c>
      <c r="Q9" s="700" t="s">
        <v>605</v>
      </c>
      <c r="R9" s="702" t="s">
        <v>600</v>
      </c>
      <c r="S9" s="692">
        <v>1.7999999999999999E-2</v>
      </c>
      <c r="T9" s="692">
        <v>2.5000000000000001E-2</v>
      </c>
      <c r="U9" s="692">
        <v>2.7E-2</v>
      </c>
      <c r="V9" s="692">
        <v>0.03</v>
      </c>
      <c r="W9" s="693" t="s">
        <v>606</v>
      </c>
      <c r="X9" s="695" t="s">
        <v>607</v>
      </c>
    </row>
    <row r="10" spans="1:24" ht="40.5" customHeight="1" x14ac:dyDescent="0.25">
      <c r="A10" s="678"/>
      <c r="B10" s="685"/>
      <c r="C10" s="683"/>
      <c r="D10" s="683"/>
      <c r="E10" s="683"/>
      <c r="F10" s="676"/>
      <c r="G10" s="676"/>
      <c r="H10" s="676"/>
      <c r="I10" s="676"/>
      <c r="J10" s="682"/>
      <c r="K10" s="17" t="s">
        <v>608</v>
      </c>
      <c r="L10" s="17" t="s">
        <v>609</v>
      </c>
      <c r="M10" s="679"/>
      <c r="N10" s="680"/>
      <c r="O10" s="700"/>
      <c r="P10" s="701"/>
      <c r="Q10" s="700"/>
      <c r="R10" s="702"/>
      <c r="S10" s="692"/>
      <c r="T10" s="692"/>
      <c r="U10" s="692"/>
      <c r="V10" s="692"/>
      <c r="W10" s="694"/>
      <c r="X10" s="696"/>
    </row>
    <row r="11" spans="1:24" ht="203.25" customHeight="1" x14ac:dyDescent="0.25">
      <c r="A11" s="678"/>
      <c r="B11" s="685"/>
      <c r="C11" s="697" t="s">
        <v>501</v>
      </c>
      <c r="D11" s="697" t="s">
        <v>260</v>
      </c>
      <c r="E11" s="697" t="s">
        <v>502</v>
      </c>
      <c r="F11" s="676"/>
      <c r="G11" s="676"/>
      <c r="H11" s="676"/>
      <c r="I11" s="676"/>
      <c r="J11" s="17" t="s">
        <v>582</v>
      </c>
      <c r="K11" s="17" t="s">
        <v>583</v>
      </c>
      <c r="L11" s="17" t="s">
        <v>584</v>
      </c>
      <c r="M11" s="18" t="s">
        <v>610</v>
      </c>
      <c r="N11" s="18" t="s">
        <v>611</v>
      </c>
      <c r="O11" s="18" t="s">
        <v>612</v>
      </c>
      <c r="P11" s="32">
        <v>1</v>
      </c>
      <c r="Q11" s="18" t="s">
        <v>605</v>
      </c>
      <c r="R11" s="24" t="s">
        <v>613</v>
      </c>
      <c r="S11" s="32">
        <v>0.2</v>
      </c>
      <c r="T11" s="32">
        <v>0.4</v>
      </c>
      <c r="U11" s="32">
        <v>0.2</v>
      </c>
      <c r="V11" s="32">
        <v>0.2</v>
      </c>
      <c r="W11" s="33" t="s">
        <v>614</v>
      </c>
      <c r="X11" s="34" t="s">
        <v>615</v>
      </c>
    </row>
    <row r="12" spans="1:24" ht="156" customHeight="1" x14ac:dyDescent="0.25">
      <c r="A12" s="678"/>
      <c r="B12" s="685"/>
      <c r="C12" s="697"/>
      <c r="D12" s="697"/>
      <c r="E12" s="697"/>
      <c r="F12" s="676"/>
      <c r="G12" s="676"/>
      <c r="H12" s="676"/>
      <c r="I12" s="676"/>
      <c r="J12" s="698" t="s">
        <v>570</v>
      </c>
      <c r="K12" s="17" t="s">
        <v>583</v>
      </c>
      <c r="L12" s="17" t="s">
        <v>584</v>
      </c>
      <c r="M12" s="18" t="s">
        <v>616</v>
      </c>
      <c r="N12" s="18" t="s">
        <v>617</v>
      </c>
      <c r="O12" s="18" t="s">
        <v>612</v>
      </c>
      <c r="P12" s="18">
        <v>1</v>
      </c>
      <c r="Q12" s="18" t="s">
        <v>587</v>
      </c>
      <c r="R12" s="24" t="s">
        <v>613</v>
      </c>
      <c r="S12" s="35">
        <v>0</v>
      </c>
      <c r="T12" s="35">
        <v>0.25</v>
      </c>
      <c r="U12" s="35">
        <v>0.6</v>
      </c>
      <c r="V12" s="35">
        <v>1</v>
      </c>
      <c r="W12" s="33" t="s">
        <v>618</v>
      </c>
      <c r="X12" s="34" t="s">
        <v>619</v>
      </c>
    </row>
    <row r="13" spans="1:24" ht="279" customHeight="1" x14ac:dyDescent="0.25">
      <c r="A13" s="678"/>
      <c r="B13" s="685"/>
      <c r="C13" s="697"/>
      <c r="D13" s="697"/>
      <c r="E13" s="697"/>
      <c r="F13" s="676"/>
      <c r="G13" s="676"/>
      <c r="H13" s="676"/>
      <c r="I13" s="676"/>
      <c r="J13" s="699"/>
      <c r="K13" s="17" t="s">
        <v>571</v>
      </c>
      <c r="L13" s="17" t="s">
        <v>620</v>
      </c>
      <c r="M13" s="17" t="s">
        <v>621</v>
      </c>
      <c r="N13" s="18" t="s">
        <v>622</v>
      </c>
      <c r="O13" s="18" t="s">
        <v>612</v>
      </c>
      <c r="P13" s="18">
        <v>7</v>
      </c>
      <c r="Q13" s="18" t="s">
        <v>587</v>
      </c>
      <c r="R13" s="24" t="s">
        <v>613</v>
      </c>
      <c r="S13" s="18">
        <v>2</v>
      </c>
      <c r="T13" s="18">
        <v>2</v>
      </c>
      <c r="U13" s="18" t="s">
        <v>623</v>
      </c>
      <c r="V13" s="18">
        <v>1</v>
      </c>
      <c r="W13" s="33" t="s">
        <v>624</v>
      </c>
      <c r="X13" s="34" t="s">
        <v>625</v>
      </c>
    </row>
    <row r="14" spans="1:24" ht="216.95" customHeight="1" x14ac:dyDescent="0.25">
      <c r="A14" s="678"/>
      <c r="B14" s="685"/>
      <c r="C14" s="697"/>
      <c r="D14" s="697"/>
      <c r="E14" s="697"/>
      <c r="F14" s="676"/>
      <c r="G14" s="676"/>
      <c r="H14" s="676"/>
      <c r="I14" s="676"/>
      <c r="J14" s="17" t="s">
        <v>626</v>
      </c>
      <c r="K14" s="17" t="s">
        <v>591</v>
      </c>
      <c r="L14" s="17" t="s">
        <v>627</v>
      </c>
      <c r="M14" s="18" t="s">
        <v>628</v>
      </c>
      <c r="N14" s="18" t="s">
        <v>611</v>
      </c>
      <c r="O14" s="19" t="s">
        <v>629</v>
      </c>
      <c r="P14" s="32">
        <v>1</v>
      </c>
      <c r="Q14" s="18" t="s">
        <v>605</v>
      </c>
      <c r="R14" s="24" t="s">
        <v>613</v>
      </c>
      <c r="S14" s="32">
        <v>0.3</v>
      </c>
      <c r="T14" s="32">
        <v>0.25</v>
      </c>
      <c r="U14" s="32">
        <v>0.25</v>
      </c>
      <c r="V14" s="32">
        <v>0.2</v>
      </c>
      <c r="W14" s="33" t="s">
        <v>630</v>
      </c>
      <c r="X14" s="36" t="s">
        <v>631</v>
      </c>
    </row>
    <row r="15" spans="1:24" ht="150" customHeight="1" x14ac:dyDescent="0.25">
      <c r="A15" s="678"/>
      <c r="B15" s="685"/>
      <c r="C15" s="690" t="s">
        <v>503</v>
      </c>
      <c r="D15" s="690" t="s">
        <v>504</v>
      </c>
      <c r="E15" s="690" t="s">
        <v>505</v>
      </c>
      <c r="F15" s="676"/>
      <c r="G15" s="676"/>
      <c r="H15" s="676"/>
      <c r="I15" s="676"/>
      <c r="J15" s="17" t="s">
        <v>632</v>
      </c>
      <c r="K15" s="17" t="s">
        <v>571</v>
      </c>
      <c r="L15" s="17" t="s">
        <v>633</v>
      </c>
      <c r="M15" s="17" t="s">
        <v>634</v>
      </c>
      <c r="N15" s="18" t="s">
        <v>635</v>
      </c>
      <c r="O15" s="37">
        <v>40200</v>
      </c>
      <c r="P15" s="18">
        <v>130000</v>
      </c>
      <c r="Q15" s="18" t="s">
        <v>587</v>
      </c>
      <c r="R15" s="24" t="s">
        <v>80</v>
      </c>
      <c r="S15" s="18">
        <v>30000</v>
      </c>
      <c r="T15" s="18">
        <v>30000</v>
      </c>
      <c r="U15" s="18">
        <v>40000</v>
      </c>
      <c r="V15" s="18">
        <v>30000</v>
      </c>
      <c r="W15" s="38" t="s">
        <v>636</v>
      </c>
      <c r="X15" s="16"/>
    </row>
    <row r="16" spans="1:24" ht="114.75" customHeight="1" x14ac:dyDescent="0.25">
      <c r="A16" s="678"/>
      <c r="B16" s="685"/>
      <c r="C16" s="690"/>
      <c r="D16" s="690"/>
      <c r="E16" s="690"/>
      <c r="F16" s="676"/>
      <c r="G16" s="676"/>
      <c r="H16" s="676"/>
      <c r="I16" s="676"/>
      <c r="J16" s="682" t="s">
        <v>582</v>
      </c>
      <c r="K16" s="17" t="s">
        <v>583</v>
      </c>
      <c r="L16" s="17" t="s">
        <v>637</v>
      </c>
      <c r="M16" s="17" t="s">
        <v>638</v>
      </c>
      <c r="N16" s="18" t="s">
        <v>639</v>
      </c>
      <c r="O16" s="17" t="s">
        <v>612</v>
      </c>
      <c r="P16" s="39">
        <v>20000</v>
      </c>
      <c r="Q16" s="18" t="s">
        <v>587</v>
      </c>
      <c r="R16" s="24" t="s">
        <v>80</v>
      </c>
      <c r="S16" s="39" t="s">
        <v>612</v>
      </c>
      <c r="T16" s="39">
        <f>(T15*20%)</f>
        <v>6000</v>
      </c>
      <c r="U16" s="39">
        <f t="shared" ref="U16:V16" si="0">(U15*20%)</f>
        <v>8000</v>
      </c>
      <c r="V16" s="39">
        <f t="shared" si="0"/>
        <v>6000</v>
      </c>
      <c r="W16" s="40" t="s">
        <v>640</v>
      </c>
      <c r="X16" s="16"/>
    </row>
    <row r="17" spans="1:24" ht="96" customHeight="1" x14ac:dyDescent="0.25">
      <c r="A17" s="678"/>
      <c r="B17" s="685"/>
      <c r="C17" s="690"/>
      <c r="D17" s="690"/>
      <c r="E17" s="690"/>
      <c r="F17" s="676"/>
      <c r="G17" s="676"/>
      <c r="H17" s="676"/>
      <c r="I17" s="676"/>
      <c r="J17" s="682"/>
      <c r="K17" s="17" t="s">
        <v>583</v>
      </c>
      <c r="L17" s="17" t="s">
        <v>637</v>
      </c>
      <c r="M17" s="17" t="s">
        <v>641</v>
      </c>
      <c r="N17" s="18" t="s">
        <v>642</v>
      </c>
      <c r="O17" s="18" t="s">
        <v>612</v>
      </c>
      <c r="P17" s="18">
        <v>32</v>
      </c>
      <c r="Q17" s="18" t="s">
        <v>587</v>
      </c>
      <c r="R17" s="24" t="s">
        <v>80</v>
      </c>
      <c r="S17" s="18">
        <v>14</v>
      </c>
      <c r="T17" s="18">
        <v>20</v>
      </c>
      <c r="U17" s="18">
        <v>25</v>
      </c>
      <c r="V17" s="18">
        <v>15</v>
      </c>
      <c r="W17" s="40" t="s">
        <v>643</v>
      </c>
      <c r="X17" s="16"/>
    </row>
    <row r="18" spans="1:24" ht="210" customHeight="1" x14ac:dyDescent="0.25">
      <c r="A18" s="678"/>
      <c r="B18" s="685"/>
      <c r="C18" s="690"/>
      <c r="D18" s="691" t="s">
        <v>644</v>
      </c>
      <c r="E18" s="691" t="s">
        <v>507</v>
      </c>
      <c r="F18" s="676"/>
      <c r="G18" s="676"/>
      <c r="H18" s="676"/>
      <c r="I18" s="676"/>
      <c r="J18" s="17" t="s">
        <v>632</v>
      </c>
      <c r="K18" s="17" t="s">
        <v>591</v>
      </c>
      <c r="L18" s="17" t="s">
        <v>645</v>
      </c>
      <c r="M18" s="20" t="s">
        <v>646</v>
      </c>
      <c r="N18" s="20" t="s">
        <v>647</v>
      </c>
      <c r="O18" s="20" t="s">
        <v>648</v>
      </c>
      <c r="P18" s="41">
        <v>1</v>
      </c>
      <c r="Q18" s="20" t="s">
        <v>649</v>
      </c>
      <c r="R18" s="21" t="s">
        <v>439</v>
      </c>
      <c r="S18" s="41">
        <v>0.2</v>
      </c>
      <c r="T18" s="41">
        <v>0.8</v>
      </c>
      <c r="U18" s="42"/>
      <c r="V18" s="42"/>
      <c r="W18" s="43" t="s">
        <v>650</v>
      </c>
      <c r="X18" s="23" t="s">
        <v>651</v>
      </c>
    </row>
    <row r="19" spans="1:24" ht="96" customHeight="1" x14ac:dyDescent="0.25">
      <c r="A19" s="678"/>
      <c r="B19" s="685"/>
      <c r="C19" s="690"/>
      <c r="D19" s="691"/>
      <c r="E19" s="691"/>
      <c r="F19" s="676"/>
      <c r="G19" s="676"/>
      <c r="H19" s="676"/>
      <c r="I19" s="676"/>
      <c r="J19" s="17" t="s">
        <v>632</v>
      </c>
      <c r="K19" s="17" t="s">
        <v>591</v>
      </c>
      <c r="L19" s="17" t="s">
        <v>645</v>
      </c>
      <c r="M19" s="20" t="s">
        <v>652</v>
      </c>
      <c r="N19" s="20" t="s">
        <v>653</v>
      </c>
      <c r="O19" s="20" t="s">
        <v>654</v>
      </c>
      <c r="P19" s="41">
        <v>1</v>
      </c>
      <c r="Q19" s="20" t="s">
        <v>649</v>
      </c>
      <c r="R19" s="21" t="s">
        <v>419</v>
      </c>
      <c r="S19" s="20" t="s">
        <v>612</v>
      </c>
      <c r="T19" s="41">
        <v>0.3</v>
      </c>
      <c r="U19" s="41">
        <v>0.3</v>
      </c>
      <c r="V19" s="41">
        <v>0.4</v>
      </c>
      <c r="W19" s="44" t="s">
        <v>655</v>
      </c>
      <c r="X19" s="23" t="s">
        <v>656</v>
      </c>
    </row>
    <row r="20" spans="1:24" ht="120.75" customHeight="1" x14ac:dyDescent="0.25">
      <c r="A20" s="678"/>
      <c r="B20" s="686"/>
      <c r="C20" s="690"/>
      <c r="D20" s="691"/>
      <c r="E20" s="691"/>
      <c r="F20" s="676"/>
      <c r="G20" s="676"/>
      <c r="H20" s="676"/>
      <c r="I20" s="676"/>
      <c r="J20" s="17" t="s">
        <v>632</v>
      </c>
      <c r="K20" s="17" t="s">
        <v>571</v>
      </c>
      <c r="L20" s="17" t="s">
        <v>572</v>
      </c>
      <c r="M20" s="18" t="s">
        <v>657</v>
      </c>
      <c r="N20" s="18" t="s">
        <v>658</v>
      </c>
      <c r="O20" s="18">
        <v>0</v>
      </c>
      <c r="P20" s="18">
        <v>6</v>
      </c>
      <c r="Q20" s="19" t="s">
        <v>587</v>
      </c>
      <c r="R20" s="45" t="s">
        <v>576</v>
      </c>
      <c r="S20" s="18">
        <v>0</v>
      </c>
      <c r="T20" s="18">
        <v>2</v>
      </c>
      <c r="U20" s="18">
        <v>2</v>
      </c>
      <c r="V20" s="18">
        <v>2</v>
      </c>
      <c r="W20" s="19" t="s">
        <v>659</v>
      </c>
      <c r="X20" s="46" t="s">
        <v>660</v>
      </c>
    </row>
  </sheetData>
  <mergeCells count="57">
    <mergeCell ref="U9:U10"/>
    <mergeCell ref="V9:V10"/>
    <mergeCell ref="W9:W10"/>
    <mergeCell ref="X9:X10"/>
    <mergeCell ref="C11:C14"/>
    <mergeCell ref="D11:D14"/>
    <mergeCell ref="E11:E14"/>
    <mergeCell ref="J12:J13"/>
    <mergeCell ref="O9:O10"/>
    <mergeCell ref="P9:P10"/>
    <mergeCell ref="Q9:Q10"/>
    <mergeCell ref="R9:R10"/>
    <mergeCell ref="S9:S10"/>
    <mergeCell ref="T9:T10"/>
    <mergeCell ref="C8:C10"/>
    <mergeCell ref="D8:D10"/>
    <mergeCell ref="E8:E10"/>
    <mergeCell ref="J8:J10"/>
    <mergeCell ref="A5:A20"/>
    <mergeCell ref="B5:B20"/>
    <mergeCell ref="C5:C7"/>
    <mergeCell ref="D5:D7"/>
    <mergeCell ref="E5:E7"/>
    <mergeCell ref="C15:C17"/>
    <mergeCell ref="D15:D17"/>
    <mergeCell ref="E15:E17"/>
    <mergeCell ref="J16:J17"/>
    <mergeCell ref="C18:C20"/>
    <mergeCell ref="D18:D20"/>
    <mergeCell ref="E18:E20"/>
    <mergeCell ref="X2:X3"/>
    <mergeCell ref="F4:F20"/>
    <mergeCell ref="G4:G20"/>
    <mergeCell ref="H4:H20"/>
    <mergeCell ref="I4:I20"/>
    <mergeCell ref="K4:L4"/>
    <mergeCell ref="S4:V4"/>
    <mergeCell ref="M9:M10"/>
    <mergeCell ref="N9:N10"/>
    <mergeCell ref="N2:N3"/>
    <mergeCell ref="O2:O3"/>
    <mergeCell ref="P2:P3"/>
    <mergeCell ref="Q2:Q3"/>
    <mergeCell ref="R2:R3"/>
    <mergeCell ref="S2:V2"/>
    <mergeCell ref="J6:J7"/>
    <mergeCell ref="A1:W1"/>
    <mergeCell ref="A2:A3"/>
    <mergeCell ref="B2:B3"/>
    <mergeCell ref="C2:C3"/>
    <mergeCell ref="D2:D3"/>
    <mergeCell ref="E2:E3"/>
    <mergeCell ref="F2:I2"/>
    <mergeCell ref="J2:J3"/>
    <mergeCell ref="K2:L3"/>
    <mergeCell ref="M2:M3"/>
    <mergeCell ref="W2:W3"/>
  </mergeCells>
  <dataValidations count="14">
    <dataValidation allowBlank="1" showInputMessage="1" showErrorMessage="1" sqref="N12" xr:uid="{C19B4174-5AE7-46BD-B47A-E8C451A0C933}"/>
    <dataValidation type="list" allowBlank="1" showInputMessage="1" showErrorMessage="1" sqref="L15" xr:uid="{4121F5C6-B3EB-481C-A691-C4B05DD7C1FD}">
      <formula1>INDIRECT(#REF!)</formula1>
    </dataValidation>
    <dataValidation type="list" allowBlank="1" showInputMessage="1" showErrorMessage="1" sqref="L16:L19" xr:uid="{35B510C5-C3B9-4817-B00D-A5AA73F60506}">
      <formula1>INDIRECT($K$18)</formula1>
    </dataValidation>
    <dataValidation type="list" allowBlank="1" showInputMessage="1" showErrorMessage="1" sqref="L20" xr:uid="{4761586E-EB1D-4A63-AABA-B8F09AC31C4B}">
      <formula1>INDIRECT($K$20)</formula1>
    </dataValidation>
    <dataValidation type="list" allowBlank="1" showInputMessage="1" showErrorMessage="1" sqref="L14" xr:uid="{CA806A4A-2B85-48C8-8B75-73D540DAD6CA}">
      <formula1>INDIRECT($K$14)</formula1>
    </dataValidation>
    <dataValidation type="list" allowBlank="1" showInputMessage="1" showErrorMessage="1" sqref="L13" xr:uid="{08E464B2-A0E9-4807-8E2C-E6A2F0126822}">
      <formula1>INDIRECT($K$13)</formula1>
    </dataValidation>
    <dataValidation type="list" allowBlank="1" showInputMessage="1" showErrorMessage="1" sqref="L12" xr:uid="{A1936A97-43CB-499C-847B-2277107869A0}">
      <formula1>INDIRECT($K$12)</formula1>
    </dataValidation>
    <dataValidation type="list" allowBlank="1" showInputMessage="1" showErrorMessage="1" sqref="L11" xr:uid="{02D948AD-64E7-4E98-9D20-23D0C6F5240F}">
      <formula1>INDIRECT($K$11)</formula1>
    </dataValidation>
    <dataValidation type="list" allowBlank="1" showInputMessage="1" showErrorMessage="1" sqref="L10" xr:uid="{85D93A46-A434-42D3-99FE-7B902356FB38}">
      <formula1>INDIRECT($K$10)</formula1>
    </dataValidation>
    <dataValidation type="list" allowBlank="1" showInputMessage="1" showErrorMessage="1" sqref="L9" xr:uid="{EBDAAA8E-0DB5-436A-B470-62B381B7C681}">
      <formula1>INDIRECT($K$9)</formula1>
    </dataValidation>
    <dataValidation type="list" allowBlank="1" showInputMessage="1" showErrorMessage="1" sqref="L8" xr:uid="{95152DD0-F37B-49C1-A87E-E075E67A6A55}">
      <formula1>INDIRECT($K$8)</formula1>
    </dataValidation>
    <dataValidation type="list" allowBlank="1" showInputMessage="1" showErrorMessage="1" sqref="L7" xr:uid="{94E6EA62-D319-48A9-ABB0-9D5FA9F2BFB9}">
      <formula1>INDIRECT($K$7)</formula1>
    </dataValidation>
    <dataValidation type="list" allowBlank="1" showInputMessage="1" showErrorMessage="1" sqref="L6" xr:uid="{1CE154AC-1C7E-475A-BEF9-F8C6452A2928}">
      <formula1>INDIRECT($K$6)</formula1>
    </dataValidation>
    <dataValidation type="list" allowBlank="1" showInputMessage="1" showErrorMessage="1" sqref="L5" xr:uid="{9C9808E2-E684-4664-968C-0E1D5E1D251D}">
      <formula1>INDIRECT($K$5)</formula1>
    </dataValidation>
  </dataValidation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sheetPr>
  <dimension ref="A1:P999"/>
  <sheetViews>
    <sheetView workbookViewId="0">
      <pane xSplit="1" ySplit="1" topLeftCell="B2" activePane="bottomRight" state="frozenSplit"/>
      <selection pane="topRight" activeCell="B1" sqref="B1"/>
      <selection pane="bottomLeft" activeCell="A2" sqref="A2"/>
      <selection pane="bottomRight" activeCell="B2" sqref="B2"/>
    </sheetView>
  </sheetViews>
  <sheetFormatPr baseColWidth="10" defaultColWidth="14.42578125" defaultRowHeight="15" customHeight="1" x14ac:dyDescent="0.25"/>
  <cols>
    <col min="1" max="1" width="17.85546875" customWidth="1"/>
    <col min="2" max="2" width="21.42578125" customWidth="1"/>
    <col min="3" max="3" width="47.85546875" customWidth="1"/>
    <col min="4" max="4" width="78.42578125" customWidth="1"/>
    <col min="5" max="8" width="0" hidden="1" customWidth="1"/>
    <col min="9" max="9" width="16.85546875" customWidth="1"/>
    <col min="10" max="10" width="14.85546875" customWidth="1"/>
    <col min="14" max="14" width="7.7109375" customWidth="1"/>
    <col min="15" max="16" width="14.42578125" hidden="1" customWidth="1"/>
  </cols>
  <sheetData>
    <row r="1" spans="1:4" ht="35.25" customHeight="1" x14ac:dyDescent="0.25">
      <c r="A1" s="449" t="s">
        <v>491</v>
      </c>
      <c r="B1" s="450" t="s">
        <v>492</v>
      </c>
      <c r="C1" s="450" t="s">
        <v>493</v>
      </c>
      <c r="D1" s="451" t="s">
        <v>494</v>
      </c>
    </row>
    <row r="2" spans="1:4" ht="132" customHeight="1" x14ac:dyDescent="0.25">
      <c r="A2" s="452">
        <f>0+1</f>
        <v>1</v>
      </c>
      <c r="B2" s="429" t="s">
        <v>495</v>
      </c>
      <c r="C2" s="429" t="s">
        <v>496</v>
      </c>
      <c r="D2" s="453" t="s">
        <v>497</v>
      </c>
    </row>
    <row r="3" spans="1:4" ht="114.75" customHeight="1" x14ac:dyDescent="0.25">
      <c r="A3" s="452">
        <v>2</v>
      </c>
      <c r="B3" s="429" t="s">
        <v>498</v>
      </c>
      <c r="C3" s="429" t="s">
        <v>499</v>
      </c>
      <c r="D3" s="453" t="s">
        <v>500</v>
      </c>
    </row>
    <row r="4" spans="1:4" ht="138" customHeight="1" x14ac:dyDescent="0.25">
      <c r="A4" s="452">
        <v>3</v>
      </c>
      <c r="B4" s="429" t="s">
        <v>501</v>
      </c>
      <c r="C4" s="429" t="s">
        <v>260</v>
      </c>
      <c r="D4" s="453" t="s">
        <v>502</v>
      </c>
    </row>
    <row r="5" spans="1:4" ht="114.75" x14ac:dyDescent="0.25">
      <c r="A5" s="452">
        <v>4</v>
      </c>
      <c r="B5" s="429" t="s">
        <v>503</v>
      </c>
      <c r="C5" s="429" t="s">
        <v>504</v>
      </c>
      <c r="D5" s="453" t="s">
        <v>505</v>
      </c>
    </row>
    <row r="6" spans="1:4" ht="89.25" x14ac:dyDescent="0.25">
      <c r="A6" s="452">
        <v>5</v>
      </c>
      <c r="B6" s="429" t="s">
        <v>503</v>
      </c>
      <c r="C6" s="429" t="s">
        <v>506</v>
      </c>
      <c r="D6" s="453" t="s">
        <v>507</v>
      </c>
    </row>
    <row r="7" spans="1:4" ht="14.25" customHeight="1" x14ac:dyDescent="0.25">
      <c r="A7" s="452">
        <v>6</v>
      </c>
      <c r="B7" s="429"/>
      <c r="C7" s="429"/>
      <c r="D7" s="453"/>
    </row>
    <row r="8" spans="1:4" ht="14.25" customHeight="1" x14ac:dyDescent="0.25">
      <c r="A8" s="452">
        <v>7</v>
      </c>
      <c r="B8" s="429"/>
      <c r="C8" s="429"/>
      <c r="D8" s="453"/>
    </row>
    <row r="9" spans="1:4" ht="14.25" customHeight="1" x14ac:dyDescent="0.25">
      <c r="A9" s="452">
        <v>8</v>
      </c>
      <c r="B9" s="429"/>
      <c r="C9" s="429"/>
      <c r="D9" s="453"/>
    </row>
    <row r="10" spans="1:4" ht="14.25" customHeight="1" x14ac:dyDescent="0.25">
      <c r="A10" s="452">
        <v>9</v>
      </c>
      <c r="B10" s="429"/>
      <c r="C10" s="429"/>
      <c r="D10" s="453"/>
    </row>
    <row r="11" spans="1:4" ht="14.25" customHeight="1" x14ac:dyDescent="0.25">
      <c r="A11" s="452">
        <f t="shared" ref="A11:A12" si="0">0+1</f>
        <v>1</v>
      </c>
      <c r="B11" s="429"/>
      <c r="C11" s="429"/>
      <c r="D11" s="453"/>
    </row>
    <row r="12" spans="1:4" ht="225" customHeight="1" x14ac:dyDescent="0.25">
      <c r="A12" s="452">
        <f t="shared" si="0"/>
        <v>1</v>
      </c>
      <c r="B12" s="429"/>
      <c r="C12" s="429"/>
      <c r="D12" s="453"/>
    </row>
    <row r="13" spans="1:4" ht="114" customHeight="1" x14ac:dyDescent="0.25">
      <c r="A13" s="2">
        <f t="shared" ref="A13:A14" si="1">+A12+1</f>
        <v>2</v>
      </c>
      <c r="B13" s="3"/>
      <c r="C13" s="3"/>
      <c r="D13" s="4"/>
    </row>
    <row r="14" spans="1:4" ht="93" customHeight="1" x14ac:dyDescent="0.25">
      <c r="A14" s="2">
        <f t="shared" si="1"/>
        <v>3</v>
      </c>
      <c r="B14" s="3"/>
      <c r="C14" s="3"/>
      <c r="D14" s="4"/>
    </row>
    <row r="15" spans="1:4" ht="102.75" customHeight="1" x14ac:dyDescent="0.25">
      <c r="A15" s="2">
        <f t="shared" ref="A15:A16" si="2">A14+1</f>
        <v>4</v>
      </c>
      <c r="B15" s="3"/>
      <c r="C15" s="3"/>
      <c r="D15" s="4"/>
    </row>
    <row r="16" spans="1:4" ht="14.25" customHeight="1" thickBot="1" x14ac:dyDescent="0.3">
      <c r="A16" s="5">
        <f t="shared" si="2"/>
        <v>5</v>
      </c>
      <c r="B16" s="6"/>
      <c r="C16" s="6"/>
      <c r="D16" s="7"/>
    </row>
    <row r="17" spans="1:4" ht="14.25" customHeight="1" x14ac:dyDescent="0.25">
      <c r="A17" s="1"/>
      <c r="B17" s="1"/>
      <c r="C17" s="1"/>
      <c r="D17" s="1"/>
    </row>
    <row r="18" spans="1:4" ht="33" customHeight="1" x14ac:dyDescent="0.25">
      <c r="A18" s="664" t="s">
        <v>508</v>
      </c>
      <c r="B18" s="665"/>
      <c r="C18" s="665"/>
      <c r="D18" s="665"/>
    </row>
    <row r="19" spans="1:4" ht="409.5" customHeight="1" x14ac:dyDescent="0.25">
      <c r="A19" s="666"/>
      <c r="B19" s="667"/>
      <c r="C19" s="667"/>
      <c r="D19" s="667"/>
    </row>
    <row r="20" spans="1:4" ht="14.25" customHeight="1" x14ac:dyDescent="0.25">
      <c r="A20" s="1"/>
      <c r="B20" s="1"/>
      <c r="C20" s="1"/>
      <c r="D20" s="1"/>
    </row>
    <row r="21" spans="1:4" ht="14.25" customHeight="1" x14ac:dyDescent="0.25">
      <c r="A21" s="1"/>
      <c r="B21" s="1"/>
      <c r="C21" s="1"/>
      <c r="D21" s="1"/>
    </row>
    <row r="22" spans="1:4" ht="14.25" customHeight="1" x14ac:dyDescent="0.25">
      <c r="A22" s="1"/>
      <c r="B22" s="1"/>
      <c r="C22" s="1"/>
      <c r="D22" s="1"/>
    </row>
    <row r="23" spans="1:4" ht="14.25" customHeight="1" x14ac:dyDescent="0.25">
      <c r="A23" s="1"/>
      <c r="B23" s="1"/>
      <c r="C23" s="1"/>
      <c r="D23" s="1"/>
    </row>
    <row r="24" spans="1:4" ht="14.25" customHeight="1" x14ac:dyDescent="0.25">
      <c r="A24" s="1"/>
      <c r="B24" s="1"/>
      <c r="C24" s="1"/>
      <c r="D24" s="1"/>
    </row>
    <row r="25" spans="1:4" ht="14.25" customHeight="1" x14ac:dyDescent="0.25">
      <c r="A25" s="1"/>
      <c r="B25" s="1"/>
      <c r="C25" s="1"/>
      <c r="D25" s="1"/>
    </row>
    <row r="26" spans="1:4" ht="14.25" customHeight="1" x14ac:dyDescent="0.25">
      <c r="A26" s="1"/>
      <c r="B26" s="1"/>
      <c r="C26" s="1"/>
      <c r="D26" s="1"/>
    </row>
    <row r="27" spans="1:4" ht="14.25" customHeight="1" x14ac:dyDescent="0.25">
      <c r="A27" s="1"/>
      <c r="B27" s="1"/>
      <c r="C27" s="1"/>
      <c r="D27" s="1"/>
    </row>
    <row r="28" spans="1:4" ht="14.25" customHeight="1" x14ac:dyDescent="0.25">
      <c r="A28" s="1"/>
      <c r="B28" s="1"/>
      <c r="C28" s="1"/>
      <c r="D28" s="1"/>
    </row>
    <row r="29" spans="1:4" ht="14.25" customHeight="1" x14ac:dyDescent="0.25">
      <c r="A29" s="1"/>
      <c r="B29" s="1"/>
      <c r="C29" s="1"/>
      <c r="D29" s="1"/>
    </row>
    <row r="30" spans="1:4" ht="14.25" customHeight="1" x14ac:dyDescent="0.25">
      <c r="A30" s="1"/>
      <c r="B30" s="1"/>
      <c r="C30" s="1"/>
      <c r="D30" s="1"/>
    </row>
    <row r="31" spans="1:4" ht="14.25" customHeight="1" x14ac:dyDescent="0.25">
      <c r="A31" s="1"/>
      <c r="B31" s="1"/>
      <c r="C31" s="1"/>
      <c r="D31" s="1"/>
    </row>
    <row r="32" spans="1:4" ht="14.25" customHeight="1" x14ac:dyDescent="0.25">
      <c r="A32" s="1"/>
      <c r="B32" s="1"/>
      <c r="C32" s="1"/>
      <c r="D32" s="1"/>
    </row>
    <row r="33" spans="1:4" ht="14.25" customHeight="1" x14ac:dyDescent="0.25">
      <c r="A33" s="1"/>
      <c r="B33" s="1"/>
      <c r="C33" s="1"/>
      <c r="D33" s="1"/>
    </row>
    <row r="34" spans="1:4" ht="14.25" customHeight="1" x14ac:dyDescent="0.25">
      <c r="A34" s="1"/>
      <c r="B34" s="1"/>
      <c r="C34" s="1"/>
      <c r="D34" s="1"/>
    </row>
    <row r="35" spans="1:4" ht="14.25" customHeight="1" x14ac:dyDescent="0.25">
      <c r="A35" s="1"/>
      <c r="B35" s="1"/>
      <c r="C35" s="1"/>
      <c r="D35" s="1"/>
    </row>
    <row r="36" spans="1:4" ht="14.25" customHeight="1" x14ac:dyDescent="0.25">
      <c r="A36" s="1"/>
      <c r="B36" s="1"/>
      <c r="C36" s="1"/>
      <c r="D36" s="1"/>
    </row>
    <row r="37" spans="1:4" ht="14.25" customHeight="1" x14ac:dyDescent="0.25">
      <c r="A37" s="1"/>
      <c r="B37" s="1"/>
      <c r="C37" s="1"/>
      <c r="D37" s="1"/>
    </row>
    <row r="38" spans="1:4" ht="14.25" customHeight="1" x14ac:dyDescent="0.25">
      <c r="A38" s="1"/>
      <c r="B38" s="1"/>
      <c r="C38" s="1"/>
      <c r="D38" s="1"/>
    </row>
    <row r="39" spans="1:4" ht="14.25" customHeight="1" x14ac:dyDescent="0.25">
      <c r="A39" s="1"/>
      <c r="B39" s="1"/>
      <c r="C39" s="1"/>
      <c r="D39" s="1"/>
    </row>
    <row r="40" spans="1:4" ht="14.25" customHeight="1" x14ac:dyDescent="0.25">
      <c r="A40" s="1"/>
      <c r="B40" s="1"/>
      <c r="C40" s="1"/>
      <c r="D40" s="1"/>
    </row>
    <row r="41" spans="1:4" ht="14.25" customHeight="1" x14ac:dyDescent="0.25">
      <c r="A41" s="1"/>
      <c r="B41" s="1"/>
      <c r="C41" s="1"/>
      <c r="D41" s="1"/>
    </row>
    <row r="42" spans="1:4" ht="14.25" customHeight="1" x14ac:dyDescent="0.25">
      <c r="A42" s="1"/>
      <c r="B42" s="1"/>
      <c r="C42" s="1"/>
      <c r="D42" s="1"/>
    </row>
    <row r="43" spans="1:4" ht="14.25" customHeight="1" x14ac:dyDescent="0.25">
      <c r="A43" s="1"/>
      <c r="B43" s="1"/>
      <c r="C43" s="1"/>
      <c r="D43" s="1"/>
    </row>
    <row r="44" spans="1:4" ht="14.25" customHeight="1" x14ac:dyDescent="0.25">
      <c r="A44" s="1"/>
      <c r="B44" s="1"/>
      <c r="C44" s="1"/>
      <c r="D44" s="1"/>
    </row>
    <row r="45" spans="1:4" ht="14.25" customHeight="1" x14ac:dyDescent="0.25">
      <c r="A45" s="1"/>
      <c r="B45" s="1"/>
      <c r="C45" s="1"/>
      <c r="D45" s="1"/>
    </row>
    <row r="46" spans="1:4" ht="14.25" customHeight="1" x14ac:dyDescent="0.25">
      <c r="A46" s="1"/>
      <c r="B46" s="1"/>
      <c r="C46" s="1"/>
      <c r="D46" s="1"/>
    </row>
    <row r="47" spans="1:4" ht="14.25" customHeight="1" x14ac:dyDescent="0.25">
      <c r="A47" s="1"/>
      <c r="B47" s="1"/>
      <c r="C47" s="1"/>
      <c r="D47" s="1"/>
    </row>
    <row r="48" spans="1:4" ht="14.25" customHeight="1" x14ac:dyDescent="0.25">
      <c r="A48" s="1"/>
      <c r="B48" s="1"/>
      <c r="C48" s="1"/>
      <c r="D48" s="1"/>
    </row>
    <row r="49" spans="1:4" ht="14.25" customHeight="1" x14ac:dyDescent="0.25">
      <c r="A49" s="1"/>
      <c r="B49" s="1"/>
      <c r="C49" s="1"/>
      <c r="D49" s="1"/>
    </row>
    <row r="50" spans="1:4" ht="14.25" customHeight="1" x14ac:dyDescent="0.25">
      <c r="A50" s="1"/>
      <c r="B50" s="1"/>
      <c r="C50" s="1"/>
      <c r="D50" s="1"/>
    </row>
    <row r="51" spans="1:4" ht="14.25" customHeight="1" x14ac:dyDescent="0.25">
      <c r="A51" s="1"/>
      <c r="B51" s="1"/>
      <c r="C51" s="1"/>
      <c r="D51" s="1"/>
    </row>
    <row r="52" spans="1:4" ht="14.25" customHeight="1" x14ac:dyDescent="0.25">
      <c r="A52" s="1"/>
      <c r="B52" s="1"/>
      <c r="C52" s="1"/>
      <c r="D52" s="1"/>
    </row>
    <row r="53" spans="1:4" ht="14.25" customHeight="1" x14ac:dyDescent="0.25">
      <c r="A53" s="1"/>
      <c r="B53" s="1"/>
      <c r="C53" s="1"/>
      <c r="D53" s="1"/>
    </row>
    <row r="54" spans="1:4" ht="14.25" customHeight="1" x14ac:dyDescent="0.25">
      <c r="A54" s="1"/>
      <c r="B54" s="1"/>
      <c r="C54" s="1"/>
      <c r="D54" s="1"/>
    </row>
    <row r="55" spans="1:4" ht="14.25" customHeight="1" x14ac:dyDescent="0.25">
      <c r="A55" s="1"/>
      <c r="B55" s="1"/>
      <c r="C55" s="1"/>
      <c r="D55" s="1"/>
    </row>
    <row r="56" spans="1:4" ht="14.25" customHeight="1" x14ac:dyDescent="0.25">
      <c r="A56" s="1"/>
      <c r="B56" s="1"/>
      <c r="C56" s="1"/>
      <c r="D56" s="1"/>
    </row>
    <row r="57" spans="1:4" ht="14.25" customHeight="1" x14ac:dyDescent="0.25">
      <c r="A57" s="1"/>
      <c r="B57" s="1"/>
      <c r="C57" s="1"/>
      <c r="D57" s="1"/>
    </row>
    <row r="58" spans="1:4" ht="14.25" customHeight="1" x14ac:dyDescent="0.25">
      <c r="A58" s="1"/>
      <c r="B58" s="1"/>
      <c r="C58" s="1"/>
      <c r="D58" s="1"/>
    </row>
    <row r="59" spans="1:4" ht="14.25" customHeight="1" x14ac:dyDescent="0.25">
      <c r="A59" s="1"/>
      <c r="B59" s="1"/>
      <c r="C59" s="1"/>
      <c r="D59" s="1"/>
    </row>
    <row r="60" spans="1:4" ht="14.25" customHeight="1" x14ac:dyDescent="0.25">
      <c r="A60" s="1"/>
      <c r="B60" s="1"/>
      <c r="C60" s="1"/>
      <c r="D60" s="1"/>
    </row>
    <row r="61" spans="1:4" ht="14.25" customHeight="1" x14ac:dyDescent="0.25">
      <c r="A61" s="1"/>
      <c r="B61" s="1"/>
      <c r="C61" s="1"/>
      <c r="D61" s="1"/>
    </row>
    <row r="62" spans="1:4" ht="14.25" customHeight="1" x14ac:dyDescent="0.25">
      <c r="A62" s="1"/>
      <c r="B62" s="1"/>
      <c r="C62" s="1"/>
      <c r="D62" s="1"/>
    </row>
    <row r="63" spans="1:4" ht="14.25" customHeight="1" x14ac:dyDescent="0.25">
      <c r="A63" s="1"/>
      <c r="B63" s="1"/>
      <c r="C63" s="1"/>
      <c r="D63" s="1"/>
    </row>
    <row r="64" spans="1:4" ht="14.25" customHeight="1" x14ac:dyDescent="0.25">
      <c r="A64" s="1"/>
      <c r="B64" s="1"/>
      <c r="C64" s="1"/>
      <c r="D64" s="1"/>
    </row>
    <row r="65" spans="1:4" ht="14.25" customHeight="1" x14ac:dyDescent="0.25">
      <c r="A65" s="1"/>
      <c r="B65" s="1"/>
      <c r="C65" s="1"/>
      <c r="D65" s="1"/>
    </row>
    <row r="66" spans="1:4" ht="14.25" customHeight="1" x14ac:dyDescent="0.25">
      <c r="A66" s="1"/>
      <c r="B66" s="1"/>
      <c r="C66" s="1"/>
      <c r="D66" s="1"/>
    </row>
    <row r="67" spans="1:4" ht="14.25" customHeight="1" x14ac:dyDescent="0.25">
      <c r="A67" s="1"/>
      <c r="B67" s="1"/>
      <c r="C67" s="1"/>
      <c r="D67" s="1"/>
    </row>
    <row r="68" spans="1:4" ht="14.25" customHeight="1" x14ac:dyDescent="0.25">
      <c r="A68" s="1"/>
      <c r="B68" s="1"/>
      <c r="C68" s="1"/>
      <c r="D68" s="1"/>
    </row>
    <row r="69" spans="1:4" ht="14.25" customHeight="1" x14ac:dyDescent="0.25">
      <c r="A69" s="1"/>
      <c r="B69" s="1"/>
      <c r="C69" s="1"/>
      <c r="D69" s="1"/>
    </row>
    <row r="70" spans="1:4" ht="14.25" customHeight="1" x14ac:dyDescent="0.25">
      <c r="A70" s="1"/>
      <c r="B70" s="1"/>
      <c r="C70" s="1"/>
      <c r="D70" s="1"/>
    </row>
    <row r="71" spans="1:4" ht="14.25" customHeight="1" x14ac:dyDescent="0.25">
      <c r="A71" s="1"/>
      <c r="B71" s="1"/>
      <c r="C71" s="1"/>
      <c r="D71" s="1"/>
    </row>
    <row r="72" spans="1:4" ht="14.25" customHeight="1" x14ac:dyDescent="0.25">
      <c r="A72" s="1"/>
      <c r="B72" s="1"/>
      <c r="C72" s="1"/>
      <c r="D72" s="1"/>
    </row>
    <row r="73" spans="1:4" ht="14.25" customHeight="1" x14ac:dyDescent="0.25">
      <c r="A73" s="1"/>
      <c r="B73" s="1"/>
      <c r="C73" s="1"/>
      <c r="D73" s="1"/>
    </row>
    <row r="74" spans="1:4" ht="14.25" customHeight="1" x14ac:dyDescent="0.25">
      <c r="A74" s="1"/>
      <c r="B74" s="1"/>
      <c r="C74" s="1"/>
      <c r="D74" s="1"/>
    </row>
    <row r="75" spans="1:4" ht="14.25" customHeight="1" x14ac:dyDescent="0.25">
      <c r="A75" s="1"/>
      <c r="B75" s="1"/>
      <c r="C75" s="1"/>
      <c r="D75" s="1"/>
    </row>
    <row r="76" spans="1:4" ht="14.25" customHeight="1" x14ac:dyDescent="0.25">
      <c r="A76" s="1"/>
      <c r="B76" s="1"/>
      <c r="C76" s="1"/>
      <c r="D76" s="1"/>
    </row>
    <row r="77" spans="1:4" ht="14.25" customHeight="1" x14ac:dyDescent="0.25">
      <c r="A77" s="1"/>
      <c r="B77" s="1"/>
      <c r="C77" s="1"/>
      <c r="D77" s="1"/>
    </row>
    <row r="78" spans="1:4" ht="14.25" customHeight="1" x14ac:dyDescent="0.25">
      <c r="A78" s="1"/>
      <c r="B78" s="1"/>
      <c r="C78" s="1"/>
      <c r="D78" s="1"/>
    </row>
    <row r="79" spans="1:4" ht="14.25" customHeight="1" x14ac:dyDescent="0.25">
      <c r="A79" s="1"/>
      <c r="B79" s="1"/>
      <c r="C79" s="1"/>
      <c r="D79" s="1"/>
    </row>
    <row r="80" spans="1:4" ht="14.25" customHeight="1" x14ac:dyDescent="0.25">
      <c r="A80" s="1"/>
      <c r="B80" s="1"/>
      <c r="C80" s="1"/>
      <c r="D80" s="1"/>
    </row>
    <row r="81" spans="1:4" ht="14.25" customHeight="1" x14ac:dyDescent="0.25">
      <c r="A81" s="1"/>
      <c r="B81" s="1"/>
      <c r="C81" s="1"/>
      <c r="D81" s="1"/>
    </row>
    <row r="82" spans="1:4" ht="14.25" customHeight="1" x14ac:dyDescent="0.25">
      <c r="A82" s="1"/>
      <c r="B82" s="1"/>
      <c r="C82" s="1"/>
      <c r="D82" s="1"/>
    </row>
    <row r="83" spans="1:4" ht="14.25" customHeight="1" x14ac:dyDescent="0.25">
      <c r="A83" s="1"/>
      <c r="B83" s="1"/>
      <c r="C83" s="1"/>
      <c r="D83" s="1"/>
    </row>
    <row r="84" spans="1:4" ht="14.25" customHeight="1" x14ac:dyDescent="0.25">
      <c r="A84" s="1"/>
      <c r="B84" s="1"/>
      <c r="C84" s="1"/>
      <c r="D84" s="1"/>
    </row>
    <row r="85" spans="1:4" ht="14.25" customHeight="1" x14ac:dyDescent="0.25">
      <c r="A85" s="1"/>
      <c r="B85" s="1"/>
      <c r="C85" s="1"/>
      <c r="D85" s="1"/>
    </row>
    <row r="86" spans="1:4" ht="14.25" customHeight="1" x14ac:dyDescent="0.25">
      <c r="A86" s="1"/>
      <c r="B86" s="1"/>
      <c r="C86" s="1"/>
      <c r="D86" s="1"/>
    </row>
    <row r="87" spans="1:4" ht="14.25" customHeight="1" x14ac:dyDescent="0.25">
      <c r="A87" s="1"/>
      <c r="B87" s="1"/>
      <c r="C87" s="1"/>
      <c r="D87" s="1"/>
    </row>
    <row r="88" spans="1:4" ht="14.25" customHeight="1" x14ac:dyDescent="0.25">
      <c r="A88" s="1"/>
      <c r="B88" s="1"/>
      <c r="C88" s="1"/>
      <c r="D88" s="1"/>
    </row>
    <row r="89" spans="1:4" ht="14.25" customHeight="1" x14ac:dyDescent="0.25">
      <c r="A89" s="1"/>
      <c r="B89" s="1"/>
      <c r="C89" s="1"/>
      <c r="D89" s="1"/>
    </row>
    <row r="90" spans="1:4" ht="14.25" customHeight="1" x14ac:dyDescent="0.25">
      <c r="A90" s="1"/>
      <c r="B90" s="1"/>
      <c r="C90" s="1"/>
      <c r="D90" s="1"/>
    </row>
    <row r="91" spans="1:4" ht="14.25" customHeight="1" x14ac:dyDescent="0.25">
      <c r="A91" s="1"/>
      <c r="B91" s="1"/>
      <c r="C91" s="1"/>
      <c r="D91" s="1"/>
    </row>
    <row r="92" spans="1:4" ht="14.25" customHeight="1" x14ac:dyDescent="0.25">
      <c r="A92" s="1"/>
      <c r="B92" s="1"/>
      <c r="C92" s="1"/>
      <c r="D92" s="1"/>
    </row>
    <row r="93" spans="1:4" ht="14.25" customHeight="1" x14ac:dyDescent="0.25">
      <c r="A93" s="1"/>
      <c r="B93" s="1"/>
      <c r="C93" s="1"/>
      <c r="D93" s="1"/>
    </row>
    <row r="94" spans="1:4" ht="14.25" customHeight="1" x14ac:dyDescent="0.25">
      <c r="A94" s="1"/>
      <c r="B94" s="1"/>
      <c r="C94" s="1"/>
      <c r="D94" s="1"/>
    </row>
    <row r="95" spans="1:4" ht="14.25" customHeight="1" x14ac:dyDescent="0.25">
      <c r="A95" s="1"/>
      <c r="B95" s="1"/>
      <c r="C95" s="1"/>
      <c r="D95" s="1"/>
    </row>
    <row r="96" spans="1:4" ht="14.25" customHeight="1" x14ac:dyDescent="0.25">
      <c r="A96" s="1"/>
      <c r="B96" s="1"/>
      <c r="C96" s="1"/>
      <c r="D96" s="1"/>
    </row>
    <row r="97" spans="1:4" ht="14.25" customHeight="1" x14ac:dyDescent="0.25">
      <c r="A97" s="1"/>
      <c r="B97" s="1"/>
      <c r="C97" s="1"/>
      <c r="D97" s="1"/>
    </row>
    <row r="98" spans="1:4" ht="14.25" customHeight="1" x14ac:dyDescent="0.25">
      <c r="A98" s="1"/>
      <c r="B98" s="1"/>
      <c r="C98" s="1"/>
      <c r="D98" s="1"/>
    </row>
    <row r="99" spans="1:4" ht="14.25" customHeight="1" x14ac:dyDescent="0.25">
      <c r="A99" s="1"/>
      <c r="B99" s="1"/>
      <c r="C99" s="1"/>
      <c r="D99" s="1"/>
    </row>
    <row r="100" spans="1:4" ht="14.25" customHeight="1" x14ac:dyDescent="0.25">
      <c r="A100" s="1"/>
      <c r="B100" s="1"/>
      <c r="C100" s="1"/>
      <c r="D100" s="1"/>
    </row>
    <row r="101" spans="1:4" ht="14.25" customHeight="1" x14ac:dyDescent="0.25">
      <c r="A101" s="1"/>
      <c r="B101" s="1"/>
      <c r="C101" s="1"/>
      <c r="D101" s="1"/>
    </row>
    <row r="102" spans="1:4" ht="14.25" customHeight="1" x14ac:dyDescent="0.25">
      <c r="A102" s="1"/>
      <c r="B102" s="1"/>
      <c r="C102" s="1"/>
      <c r="D102" s="1"/>
    </row>
    <row r="103" spans="1:4" ht="14.25" customHeight="1" x14ac:dyDescent="0.25">
      <c r="A103" s="1"/>
      <c r="B103" s="1"/>
      <c r="C103" s="1"/>
      <c r="D103" s="1"/>
    </row>
    <row r="104" spans="1:4" ht="14.25" customHeight="1" x14ac:dyDescent="0.25">
      <c r="A104" s="1"/>
      <c r="B104" s="1"/>
      <c r="C104" s="1"/>
      <c r="D104" s="1"/>
    </row>
    <row r="105" spans="1:4" ht="14.25" customHeight="1" x14ac:dyDescent="0.25">
      <c r="A105" s="1"/>
      <c r="B105" s="1"/>
      <c r="C105" s="1"/>
      <c r="D105" s="1"/>
    </row>
    <row r="106" spans="1:4" ht="14.25" customHeight="1" x14ac:dyDescent="0.25">
      <c r="A106" s="1"/>
      <c r="B106" s="1"/>
      <c r="C106" s="1"/>
      <c r="D106" s="1"/>
    </row>
    <row r="107" spans="1:4" ht="14.25" customHeight="1" x14ac:dyDescent="0.25">
      <c r="A107" s="1"/>
      <c r="B107" s="1"/>
      <c r="C107" s="1"/>
      <c r="D107" s="1"/>
    </row>
    <row r="108" spans="1:4" ht="14.25" customHeight="1" x14ac:dyDescent="0.25">
      <c r="A108" s="1"/>
      <c r="B108" s="1"/>
      <c r="C108" s="1"/>
      <c r="D108" s="1"/>
    </row>
    <row r="109" spans="1:4" ht="14.25" customHeight="1" x14ac:dyDescent="0.25">
      <c r="A109" s="1"/>
      <c r="B109" s="1"/>
      <c r="C109" s="1"/>
      <c r="D109" s="1"/>
    </row>
    <row r="110" spans="1:4" ht="14.25" customHeight="1" x14ac:dyDescent="0.25">
      <c r="A110" s="1"/>
      <c r="B110" s="1"/>
      <c r="C110" s="1"/>
      <c r="D110" s="1"/>
    </row>
    <row r="111" spans="1:4" ht="14.25" customHeight="1" x14ac:dyDescent="0.25">
      <c r="A111" s="1"/>
      <c r="B111" s="1"/>
      <c r="C111" s="1"/>
      <c r="D111" s="1"/>
    </row>
    <row r="112" spans="1:4" ht="14.25" customHeight="1" x14ac:dyDescent="0.25">
      <c r="A112" s="1"/>
      <c r="B112" s="1"/>
      <c r="C112" s="1"/>
      <c r="D112" s="1"/>
    </row>
    <row r="113" spans="1:4" ht="14.25" customHeight="1" x14ac:dyDescent="0.25">
      <c r="A113" s="1"/>
      <c r="B113" s="1"/>
      <c r="C113" s="1"/>
      <c r="D113" s="1"/>
    </row>
    <row r="114" spans="1:4" ht="14.25" customHeight="1" x14ac:dyDescent="0.25">
      <c r="A114" s="1"/>
      <c r="B114" s="1"/>
      <c r="C114" s="1"/>
      <c r="D114" s="1"/>
    </row>
    <row r="115" spans="1:4" ht="14.25" customHeight="1" x14ac:dyDescent="0.25">
      <c r="A115" s="1"/>
      <c r="B115" s="1"/>
      <c r="C115" s="1"/>
      <c r="D115" s="1"/>
    </row>
    <row r="116" spans="1:4" ht="14.25" customHeight="1" x14ac:dyDescent="0.25">
      <c r="A116" s="1"/>
      <c r="B116" s="1"/>
      <c r="C116" s="1"/>
      <c r="D116" s="1"/>
    </row>
    <row r="117" spans="1:4" ht="14.25" customHeight="1" x14ac:dyDescent="0.25">
      <c r="A117" s="1"/>
      <c r="B117" s="1"/>
      <c r="C117" s="1"/>
      <c r="D117" s="1"/>
    </row>
    <row r="118" spans="1:4" ht="14.25" customHeight="1" x14ac:dyDescent="0.25">
      <c r="A118" s="1"/>
      <c r="B118" s="1"/>
      <c r="C118" s="1"/>
      <c r="D118" s="1"/>
    </row>
    <row r="119" spans="1:4" ht="14.25" customHeight="1" x14ac:dyDescent="0.25">
      <c r="A119" s="1"/>
      <c r="B119" s="1"/>
      <c r="C119" s="1"/>
      <c r="D119" s="1"/>
    </row>
    <row r="120" spans="1:4" ht="14.25" customHeight="1" x14ac:dyDescent="0.25">
      <c r="A120" s="1"/>
      <c r="B120" s="1"/>
      <c r="C120" s="1"/>
      <c r="D120" s="1"/>
    </row>
    <row r="121" spans="1:4" ht="14.25" customHeight="1" x14ac:dyDescent="0.25">
      <c r="A121" s="1"/>
      <c r="B121" s="1"/>
      <c r="C121" s="1"/>
      <c r="D121" s="1"/>
    </row>
    <row r="122" spans="1:4" ht="14.25" customHeight="1" x14ac:dyDescent="0.25">
      <c r="A122" s="1"/>
      <c r="B122" s="1"/>
      <c r="C122" s="1"/>
      <c r="D122" s="1"/>
    </row>
    <row r="123" spans="1:4" ht="14.25" customHeight="1" x14ac:dyDescent="0.25">
      <c r="A123" s="1"/>
      <c r="B123" s="1"/>
      <c r="C123" s="1"/>
      <c r="D123" s="1"/>
    </row>
    <row r="124" spans="1:4" ht="14.25" customHeight="1" x14ac:dyDescent="0.25">
      <c r="A124" s="1"/>
      <c r="B124" s="1"/>
      <c r="C124" s="1"/>
      <c r="D124" s="1"/>
    </row>
    <row r="125" spans="1:4" ht="14.25" customHeight="1" x14ac:dyDescent="0.25">
      <c r="A125" s="1"/>
      <c r="B125" s="1"/>
      <c r="C125" s="1"/>
      <c r="D125" s="1"/>
    </row>
    <row r="126" spans="1:4" ht="14.25" customHeight="1" x14ac:dyDescent="0.25">
      <c r="A126" s="1"/>
      <c r="B126" s="1"/>
      <c r="C126" s="1"/>
      <c r="D126" s="1"/>
    </row>
    <row r="127" spans="1:4" ht="14.25" customHeight="1" x14ac:dyDescent="0.25">
      <c r="A127" s="1"/>
      <c r="B127" s="1"/>
      <c r="C127" s="1"/>
      <c r="D127" s="1"/>
    </row>
    <row r="128" spans="1:4" ht="14.25" customHeight="1" x14ac:dyDescent="0.25">
      <c r="A128" s="1"/>
      <c r="B128" s="1"/>
      <c r="C128" s="1"/>
      <c r="D128" s="1"/>
    </row>
    <row r="129" spans="1:4" ht="14.25" customHeight="1" x14ac:dyDescent="0.25">
      <c r="A129" s="1"/>
      <c r="B129" s="1"/>
      <c r="C129" s="1"/>
      <c r="D129" s="1"/>
    </row>
    <row r="130" spans="1:4" ht="14.25" customHeight="1" x14ac:dyDescent="0.25">
      <c r="A130" s="1"/>
      <c r="B130" s="1"/>
      <c r="C130" s="1"/>
      <c r="D130" s="1"/>
    </row>
    <row r="131" spans="1:4" ht="14.25" customHeight="1" x14ac:dyDescent="0.25">
      <c r="A131" s="1"/>
      <c r="B131" s="1"/>
      <c r="C131" s="1"/>
      <c r="D131" s="1"/>
    </row>
    <row r="132" spans="1:4" ht="14.25" customHeight="1" x14ac:dyDescent="0.25">
      <c r="A132" s="1"/>
      <c r="B132" s="1"/>
      <c r="C132" s="1"/>
      <c r="D132" s="1"/>
    </row>
    <row r="133" spans="1:4" ht="14.25" customHeight="1" x14ac:dyDescent="0.25">
      <c r="A133" s="1"/>
      <c r="B133" s="1"/>
      <c r="C133" s="1"/>
      <c r="D133" s="1"/>
    </row>
    <row r="134" spans="1:4" ht="14.25" customHeight="1" x14ac:dyDescent="0.25">
      <c r="A134" s="1"/>
      <c r="B134" s="1"/>
      <c r="C134" s="1"/>
      <c r="D134" s="1"/>
    </row>
    <row r="135" spans="1:4" ht="14.25" customHeight="1" x14ac:dyDescent="0.25">
      <c r="A135" s="1"/>
      <c r="B135" s="1"/>
      <c r="C135" s="1"/>
      <c r="D135" s="1"/>
    </row>
    <row r="136" spans="1:4" ht="14.25" customHeight="1" x14ac:dyDescent="0.25">
      <c r="A136" s="1"/>
      <c r="B136" s="1"/>
      <c r="C136" s="1"/>
      <c r="D136" s="1"/>
    </row>
    <row r="137" spans="1:4" ht="14.25" customHeight="1" x14ac:dyDescent="0.25">
      <c r="A137" s="1"/>
      <c r="B137" s="1"/>
      <c r="C137" s="1"/>
      <c r="D137" s="1"/>
    </row>
    <row r="138" spans="1:4" ht="14.25" customHeight="1" x14ac:dyDescent="0.25">
      <c r="A138" s="1"/>
      <c r="B138" s="1"/>
      <c r="C138" s="1"/>
      <c r="D138" s="1"/>
    </row>
    <row r="139" spans="1:4" ht="14.25" customHeight="1" x14ac:dyDescent="0.25">
      <c r="A139" s="1"/>
      <c r="B139" s="1"/>
      <c r="C139" s="1"/>
      <c r="D139" s="1"/>
    </row>
    <row r="140" spans="1:4" ht="14.25" customHeight="1" x14ac:dyDescent="0.25">
      <c r="A140" s="1"/>
      <c r="B140" s="1"/>
      <c r="C140" s="1"/>
      <c r="D140" s="1"/>
    </row>
    <row r="141" spans="1:4" ht="14.25" customHeight="1" x14ac:dyDescent="0.25">
      <c r="A141" s="1"/>
      <c r="B141" s="1"/>
      <c r="C141" s="1"/>
      <c r="D141" s="1"/>
    </row>
    <row r="142" spans="1:4" ht="14.25" customHeight="1" x14ac:dyDescent="0.25">
      <c r="A142" s="1"/>
      <c r="B142" s="1"/>
      <c r="C142" s="1"/>
      <c r="D142" s="1"/>
    </row>
    <row r="143" spans="1:4" ht="14.25" customHeight="1" x14ac:dyDescent="0.25">
      <c r="A143" s="1"/>
      <c r="B143" s="1"/>
      <c r="C143" s="1"/>
      <c r="D143" s="1"/>
    </row>
    <row r="144" spans="1:4" ht="14.25" customHeight="1" x14ac:dyDescent="0.25">
      <c r="A144" s="1"/>
      <c r="B144" s="1"/>
      <c r="C144" s="1"/>
      <c r="D144" s="1"/>
    </row>
    <row r="145" spans="1:4" ht="14.25" customHeight="1" x14ac:dyDescent="0.25">
      <c r="A145" s="1"/>
      <c r="B145" s="1"/>
      <c r="C145" s="1"/>
      <c r="D145" s="1"/>
    </row>
    <row r="146" spans="1:4" ht="14.25" customHeight="1" x14ac:dyDescent="0.25">
      <c r="A146" s="1"/>
      <c r="B146" s="1"/>
      <c r="C146" s="1"/>
      <c r="D146" s="1"/>
    </row>
    <row r="147" spans="1:4" ht="14.25" customHeight="1" x14ac:dyDescent="0.25">
      <c r="A147" s="1"/>
      <c r="B147" s="1"/>
      <c r="C147" s="1"/>
      <c r="D147" s="1"/>
    </row>
    <row r="148" spans="1:4" ht="14.25" customHeight="1" x14ac:dyDescent="0.25">
      <c r="A148" s="1"/>
      <c r="B148" s="1"/>
      <c r="C148" s="1"/>
      <c r="D148" s="1"/>
    </row>
    <row r="149" spans="1:4" ht="14.25" customHeight="1" x14ac:dyDescent="0.25">
      <c r="A149" s="1"/>
      <c r="B149" s="1"/>
      <c r="C149" s="1"/>
      <c r="D149" s="1"/>
    </row>
    <row r="150" spans="1:4" ht="14.25" customHeight="1" x14ac:dyDescent="0.25">
      <c r="A150" s="1"/>
      <c r="B150" s="1"/>
      <c r="C150" s="1"/>
      <c r="D150" s="1"/>
    </row>
    <row r="151" spans="1:4" ht="14.25" customHeight="1" x14ac:dyDescent="0.25">
      <c r="A151" s="1"/>
      <c r="B151" s="1"/>
      <c r="C151" s="1"/>
      <c r="D151" s="1"/>
    </row>
    <row r="152" spans="1:4" ht="14.25" customHeight="1" x14ac:dyDescent="0.25">
      <c r="A152" s="1"/>
      <c r="B152" s="1"/>
      <c r="C152" s="1"/>
      <c r="D152" s="1"/>
    </row>
    <row r="153" spans="1:4" ht="14.25" customHeight="1" x14ac:dyDescent="0.25">
      <c r="A153" s="1"/>
      <c r="B153" s="1"/>
      <c r="C153" s="1"/>
      <c r="D153" s="1"/>
    </row>
    <row r="154" spans="1:4" ht="14.25" customHeight="1" x14ac:dyDescent="0.25">
      <c r="A154" s="1"/>
      <c r="B154" s="1"/>
      <c r="C154" s="1"/>
      <c r="D154" s="1"/>
    </row>
    <row r="155" spans="1:4" ht="14.25" customHeight="1" x14ac:dyDescent="0.25">
      <c r="A155" s="1"/>
      <c r="B155" s="1"/>
      <c r="C155" s="1"/>
      <c r="D155" s="1"/>
    </row>
    <row r="156" spans="1:4" ht="14.25" customHeight="1" x14ac:dyDescent="0.25">
      <c r="A156" s="1"/>
      <c r="B156" s="1"/>
      <c r="C156" s="1"/>
      <c r="D156" s="1"/>
    </row>
    <row r="157" spans="1:4" ht="14.25" customHeight="1" x14ac:dyDescent="0.25">
      <c r="A157" s="1"/>
      <c r="B157" s="1"/>
      <c r="C157" s="1"/>
      <c r="D157" s="1"/>
    </row>
    <row r="158" spans="1:4" ht="14.25" customHeight="1" x14ac:dyDescent="0.25">
      <c r="A158" s="1"/>
      <c r="B158" s="1"/>
      <c r="C158" s="1"/>
      <c r="D158" s="1"/>
    </row>
    <row r="159" spans="1:4" ht="14.25" customHeight="1" x14ac:dyDescent="0.25">
      <c r="A159" s="1"/>
      <c r="B159" s="1"/>
      <c r="C159" s="1"/>
      <c r="D159" s="1"/>
    </row>
    <row r="160" spans="1:4" ht="14.25" customHeight="1" x14ac:dyDescent="0.25">
      <c r="A160" s="1"/>
      <c r="B160" s="1"/>
      <c r="C160" s="1"/>
      <c r="D160" s="1"/>
    </row>
    <row r="161" spans="1:4" ht="14.25" customHeight="1" x14ac:dyDescent="0.25">
      <c r="A161" s="1"/>
      <c r="B161" s="1"/>
      <c r="C161" s="1"/>
      <c r="D161" s="1"/>
    </row>
    <row r="162" spans="1:4" ht="14.25" customHeight="1" x14ac:dyDescent="0.25">
      <c r="A162" s="1"/>
      <c r="B162" s="1"/>
      <c r="C162" s="1"/>
      <c r="D162" s="1"/>
    </row>
    <row r="163" spans="1:4" ht="14.25" customHeight="1" x14ac:dyDescent="0.25">
      <c r="A163" s="1"/>
      <c r="B163" s="1"/>
      <c r="C163" s="1"/>
      <c r="D163" s="1"/>
    </row>
    <row r="164" spans="1:4" ht="14.25" customHeight="1" x14ac:dyDescent="0.25">
      <c r="A164" s="1"/>
      <c r="B164" s="1"/>
      <c r="C164" s="1"/>
      <c r="D164" s="1"/>
    </row>
    <row r="165" spans="1:4" ht="14.25" customHeight="1" x14ac:dyDescent="0.25">
      <c r="A165" s="1"/>
      <c r="B165" s="1"/>
      <c r="C165" s="1"/>
      <c r="D165" s="1"/>
    </row>
    <row r="166" spans="1:4" ht="14.25" customHeight="1" x14ac:dyDescent="0.25">
      <c r="A166" s="1"/>
      <c r="B166" s="1"/>
      <c r="C166" s="1"/>
      <c r="D166" s="1"/>
    </row>
    <row r="167" spans="1:4" ht="14.25" customHeight="1" x14ac:dyDescent="0.25">
      <c r="A167" s="1"/>
      <c r="B167" s="1"/>
      <c r="C167" s="1"/>
      <c r="D167" s="1"/>
    </row>
    <row r="168" spans="1:4" ht="14.25" customHeight="1" x14ac:dyDescent="0.25">
      <c r="A168" s="1"/>
      <c r="B168" s="1"/>
      <c r="C168" s="1"/>
      <c r="D168" s="1"/>
    </row>
    <row r="169" spans="1:4" ht="14.25" customHeight="1" x14ac:dyDescent="0.25">
      <c r="A169" s="1"/>
      <c r="B169" s="1"/>
      <c r="C169" s="1"/>
      <c r="D169" s="1"/>
    </row>
    <row r="170" spans="1:4" ht="14.25" customHeight="1" x14ac:dyDescent="0.25">
      <c r="A170" s="1"/>
      <c r="B170" s="1"/>
      <c r="C170" s="1"/>
      <c r="D170" s="1"/>
    </row>
    <row r="171" spans="1:4" ht="14.25" customHeight="1" x14ac:dyDescent="0.25">
      <c r="A171" s="1"/>
      <c r="B171" s="1"/>
      <c r="C171" s="1"/>
      <c r="D171" s="1"/>
    </row>
    <row r="172" spans="1:4" ht="14.25" customHeight="1" x14ac:dyDescent="0.25">
      <c r="A172" s="1"/>
      <c r="B172" s="1"/>
      <c r="C172" s="1"/>
      <c r="D172" s="1"/>
    </row>
    <row r="173" spans="1:4" ht="14.25" customHeight="1" x14ac:dyDescent="0.25">
      <c r="A173" s="1"/>
      <c r="B173" s="1"/>
      <c r="C173" s="1"/>
      <c r="D173" s="1"/>
    </row>
    <row r="174" spans="1:4" ht="14.25" customHeight="1" x14ac:dyDescent="0.25">
      <c r="A174" s="1"/>
      <c r="B174" s="1"/>
      <c r="C174" s="1"/>
      <c r="D174" s="1"/>
    </row>
    <row r="175" spans="1:4" ht="14.25" customHeight="1" x14ac:dyDescent="0.25">
      <c r="A175" s="1"/>
      <c r="B175" s="1"/>
      <c r="C175" s="1"/>
      <c r="D175" s="1"/>
    </row>
    <row r="176" spans="1:4" ht="14.25" customHeight="1" x14ac:dyDescent="0.25">
      <c r="A176" s="1"/>
      <c r="B176" s="1"/>
      <c r="C176" s="1"/>
      <c r="D176" s="1"/>
    </row>
    <row r="177" spans="1:4" ht="14.25" customHeight="1" x14ac:dyDescent="0.25">
      <c r="A177" s="1"/>
      <c r="B177" s="1"/>
      <c r="C177" s="1"/>
      <c r="D177" s="1"/>
    </row>
    <row r="178" spans="1:4" ht="14.25" customHeight="1" x14ac:dyDescent="0.25">
      <c r="A178" s="1"/>
      <c r="B178" s="1"/>
      <c r="C178" s="1"/>
      <c r="D178" s="1"/>
    </row>
    <row r="179" spans="1:4" ht="14.25" customHeight="1" x14ac:dyDescent="0.25">
      <c r="A179" s="1"/>
      <c r="B179" s="1"/>
      <c r="C179" s="1"/>
      <c r="D179" s="1"/>
    </row>
    <row r="180" spans="1:4" ht="14.25" customHeight="1" x14ac:dyDescent="0.25">
      <c r="A180" s="1"/>
      <c r="B180" s="1"/>
      <c r="C180" s="1"/>
      <c r="D180" s="1"/>
    </row>
    <row r="181" spans="1:4" ht="14.25" customHeight="1" x14ac:dyDescent="0.25">
      <c r="A181" s="1"/>
      <c r="B181" s="1"/>
      <c r="C181" s="1"/>
      <c r="D181" s="1"/>
    </row>
    <row r="182" spans="1:4" ht="14.25" customHeight="1" x14ac:dyDescent="0.25">
      <c r="A182" s="1"/>
      <c r="B182" s="1"/>
      <c r="C182" s="1"/>
      <c r="D182" s="1"/>
    </row>
    <row r="183" spans="1:4" ht="14.25" customHeight="1" x14ac:dyDescent="0.25">
      <c r="A183" s="1"/>
      <c r="B183" s="1"/>
      <c r="C183" s="1"/>
      <c r="D183" s="1"/>
    </row>
    <row r="184" spans="1:4" ht="14.25" customHeight="1" x14ac:dyDescent="0.25">
      <c r="A184" s="1"/>
      <c r="B184" s="1"/>
      <c r="C184" s="1"/>
      <c r="D184" s="1"/>
    </row>
    <row r="185" spans="1:4" ht="14.25" customHeight="1" x14ac:dyDescent="0.25">
      <c r="A185" s="1"/>
      <c r="B185" s="1"/>
      <c r="C185" s="1"/>
      <c r="D185" s="1"/>
    </row>
    <row r="186" spans="1:4" ht="14.25" customHeight="1" x14ac:dyDescent="0.25">
      <c r="A186" s="1"/>
      <c r="B186" s="1"/>
      <c r="C186" s="1"/>
      <c r="D186" s="1"/>
    </row>
    <row r="187" spans="1:4" ht="14.25" customHeight="1" x14ac:dyDescent="0.25">
      <c r="A187" s="1"/>
      <c r="B187" s="1"/>
      <c r="C187" s="1"/>
      <c r="D187" s="1"/>
    </row>
    <row r="188" spans="1:4" ht="14.25" customHeight="1" x14ac:dyDescent="0.25">
      <c r="A188" s="1"/>
      <c r="B188" s="1"/>
      <c r="C188" s="1"/>
      <c r="D188" s="1"/>
    </row>
    <row r="189" spans="1:4" ht="14.25" customHeight="1" x14ac:dyDescent="0.25">
      <c r="A189" s="1"/>
      <c r="B189" s="1"/>
      <c r="C189" s="1"/>
      <c r="D189" s="1"/>
    </row>
    <row r="190" spans="1:4" ht="14.25" customHeight="1" x14ac:dyDescent="0.25">
      <c r="A190" s="1"/>
      <c r="B190" s="1"/>
      <c r="C190" s="1"/>
      <c r="D190" s="1"/>
    </row>
    <row r="191" spans="1:4" ht="14.25" customHeight="1" x14ac:dyDescent="0.25">
      <c r="A191" s="1"/>
      <c r="B191" s="1"/>
      <c r="C191" s="1"/>
      <c r="D191" s="1"/>
    </row>
    <row r="192" spans="1:4" ht="14.25" customHeight="1" x14ac:dyDescent="0.25">
      <c r="A192" s="1"/>
      <c r="B192" s="1"/>
      <c r="C192" s="1"/>
      <c r="D192" s="1"/>
    </row>
    <row r="193" spans="1:4" ht="14.25" customHeight="1" x14ac:dyDescent="0.25">
      <c r="A193" s="1"/>
      <c r="B193" s="1"/>
      <c r="C193" s="1"/>
      <c r="D193" s="1"/>
    </row>
    <row r="194" spans="1:4" ht="14.25" customHeight="1" x14ac:dyDescent="0.25">
      <c r="A194" s="1"/>
      <c r="B194" s="1"/>
      <c r="C194" s="1"/>
      <c r="D194" s="1"/>
    </row>
    <row r="195" spans="1:4" ht="14.25" customHeight="1" x14ac:dyDescent="0.25">
      <c r="A195" s="1"/>
      <c r="B195" s="1"/>
      <c r="C195" s="1"/>
      <c r="D195" s="1"/>
    </row>
    <row r="196" spans="1:4" ht="14.25" customHeight="1" x14ac:dyDescent="0.25">
      <c r="A196" s="1"/>
      <c r="B196" s="1"/>
      <c r="C196" s="1"/>
      <c r="D196" s="1"/>
    </row>
    <row r="197" spans="1:4" ht="14.25" customHeight="1" x14ac:dyDescent="0.25">
      <c r="A197" s="1"/>
      <c r="B197" s="1"/>
      <c r="C197" s="1"/>
      <c r="D197" s="1"/>
    </row>
    <row r="198" spans="1:4" ht="14.25" customHeight="1" x14ac:dyDescent="0.25">
      <c r="A198" s="1"/>
      <c r="B198" s="1"/>
      <c r="C198" s="1"/>
      <c r="D198" s="1"/>
    </row>
    <row r="199" spans="1:4" ht="14.25" customHeight="1" x14ac:dyDescent="0.25">
      <c r="A199" s="1"/>
      <c r="B199" s="1"/>
      <c r="C199" s="1"/>
      <c r="D199" s="1"/>
    </row>
    <row r="200" spans="1:4" ht="14.25" customHeight="1" x14ac:dyDescent="0.25">
      <c r="A200" s="1"/>
      <c r="B200" s="1"/>
      <c r="C200" s="1"/>
      <c r="D200" s="1"/>
    </row>
    <row r="201" spans="1:4" ht="14.25" customHeight="1" x14ac:dyDescent="0.25">
      <c r="A201" s="1"/>
      <c r="B201" s="1"/>
      <c r="C201" s="1"/>
      <c r="D201" s="1"/>
    </row>
    <row r="202" spans="1:4" ht="14.25" customHeight="1" x14ac:dyDescent="0.25">
      <c r="A202" s="1"/>
      <c r="B202" s="1"/>
      <c r="C202" s="1"/>
      <c r="D202" s="1"/>
    </row>
    <row r="203" spans="1:4" ht="14.25" customHeight="1" x14ac:dyDescent="0.25">
      <c r="A203" s="1"/>
      <c r="B203" s="1"/>
      <c r="C203" s="1"/>
      <c r="D203" s="1"/>
    </row>
    <row r="204" spans="1:4" ht="14.25" customHeight="1" x14ac:dyDescent="0.25">
      <c r="A204" s="1"/>
      <c r="B204" s="1"/>
      <c r="C204" s="1"/>
      <c r="D204" s="1"/>
    </row>
    <row r="205" spans="1:4" ht="14.25" customHeight="1" x14ac:dyDescent="0.25">
      <c r="A205" s="1"/>
      <c r="B205" s="1"/>
      <c r="C205" s="1"/>
      <c r="D205" s="1"/>
    </row>
    <row r="206" spans="1:4" ht="14.25" customHeight="1" x14ac:dyDescent="0.25">
      <c r="A206" s="1"/>
      <c r="B206" s="1"/>
      <c r="C206" s="1"/>
      <c r="D206" s="1"/>
    </row>
    <row r="207" spans="1:4" ht="14.25" customHeight="1" x14ac:dyDescent="0.25">
      <c r="A207" s="1"/>
      <c r="B207" s="1"/>
      <c r="C207" s="1"/>
      <c r="D207" s="1"/>
    </row>
    <row r="208" spans="1:4" ht="14.25" customHeight="1" x14ac:dyDescent="0.25">
      <c r="A208" s="1"/>
      <c r="B208" s="1"/>
      <c r="C208" s="1"/>
      <c r="D208" s="1"/>
    </row>
    <row r="209" spans="1:4" ht="14.25" customHeight="1" x14ac:dyDescent="0.25">
      <c r="A209" s="1"/>
      <c r="B209" s="1"/>
      <c r="C209" s="1"/>
      <c r="D209" s="1"/>
    </row>
    <row r="210" spans="1:4" ht="14.25" customHeight="1" x14ac:dyDescent="0.25">
      <c r="A210" s="1"/>
      <c r="B210" s="1"/>
      <c r="C210" s="1"/>
      <c r="D210" s="1"/>
    </row>
    <row r="211" spans="1:4" ht="14.25" customHeight="1" x14ac:dyDescent="0.25">
      <c r="A211" s="1"/>
      <c r="B211" s="1"/>
      <c r="C211" s="1"/>
      <c r="D211" s="1"/>
    </row>
    <row r="212" spans="1:4" ht="14.25" customHeight="1" x14ac:dyDescent="0.25">
      <c r="A212" s="1"/>
      <c r="B212" s="1"/>
      <c r="C212" s="1"/>
      <c r="D212" s="1"/>
    </row>
    <row r="213" spans="1:4" ht="14.25" customHeight="1" x14ac:dyDescent="0.25">
      <c r="A213" s="1"/>
      <c r="B213" s="1"/>
      <c r="C213" s="1"/>
      <c r="D213" s="1"/>
    </row>
    <row r="214" spans="1:4" ht="14.25" customHeight="1" x14ac:dyDescent="0.25">
      <c r="A214" s="1"/>
      <c r="B214" s="1"/>
      <c r="C214" s="1"/>
      <c r="D214" s="1"/>
    </row>
    <row r="215" spans="1:4" ht="14.25" customHeight="1" x14ac:dyDescent="0.25">
      <c r="A215" s="1"/>
      <c r="B215" s="1"/>
      <c r="C215" s="1"/>
      <c r="D215" s="1"/>
    </row>
    <row r="216" spans="1:4" ht="14.25" customHeight="1" x14ac:dyDescent="0.25">
      <c r="A216" s="1"/>
      <c r="B216" s="1"/>
      <c r="C216" s="1"/>
      <c r="D216" s="1"/>
    </row>
    <row r="217" spans="1:4" ht="14.25" customHeight="1" x14ac:dyDescent="0.25">
      <c r="A217" s="1"/>
      <c r="B217" s="1"/>
      <c r="C217" s="1"/>
      <c r="D217" s="1"/>
    </row>
    <row r="218" spans="1:4" ht="14.25" customHeight="1" x14ac:dyDescent="0.25">
      <c r="A218" s="1"/>
      <c r="B218" s="1"/>
      <c r="C218" s="1"/>
      <c r="D218" s="1"/>
    </row>
    <row r="219" spans="1:4" ht="14.25" customHeight="1" x14ac:dyDescent="0.25">
      <c r="A219" s="1"/>
      <c r="B219" s="1"/>
      <c r="C219" s="1"/>
      <c r="D219" s="1"/>
    </row>
    <row r="220" spans="1:4" ht="14.25" customHeight="1" x14ac:dyDescent="0.25">
      <c r="A220" s="1"/>
      <c r="B220" s="1"/>
      <c r="C220" s="1"/>
      <c r="D220" s="1"/>
    </row>
    <row r="221" spans="1:4" ht="14.25" customHeight="1" x14ac:dyDescent="0.25">
      <c r="A221" s="1"/>
      <c r="B221" s="1"/>
      <c r="C221" s="1"/>
      <c r="D221" s="1"/>
    </row>
    <row r="222" spans="1:4" ht="14.25" customHeight="1" x14ac:dyDescent="0.25">
      <c r="A222" s="1"/>
      <c r="B222" s="1"/>
      <c r="C222" s="1"/>
      <c r="D222" s="1"/>
    </row>
    <row r="223" spans="1:4" ht="14.25" customHeight="1" x14ac:dyDescent="0.25">
      <c r="A223" s="1"/>
      <c r="B223" s="1"/>
      <c r="C223" s="1"/>
      <c r="D223" s="1"/>
    </row>
    <row r="224" spans="1:4" ht="14.25" customHeight="1" x14ac:dyDescent="0.25">
      <c r="A224" s="1"/>
      <c r="B224" s="1"/>
      <c r="C224" s="1"/>
      <c r="D224" s="1"/>
    </row>
    <row r="225" spans="1:4" ht="14.25" customHeight="1" x14ac:dyDescent="0.25">
      <c r="A225" s="1"/>
      <c r="B225" s="1"/>
      <c r="C225" s="1"/>
      <c r="D225" s="1"/>
    </row>
    <row r="226" spans="1:4" ht="14.25" customHeight="1" x14ac:dyDescent="0.25">
      <c r="A226" s="1"/>
      <c r="B226" s="1"/>
      <c r="C226" s="1"/>
      <c r="D226" s="1"/>
    </row>
    <row r="227" spans="1:4" ht="14.25" customHeight="1" x14ac:dyDescent="0.25">
      <c r="A227" s="1"/>
      <c r="B227" s="1"/>
      <c r="C227" s="1"/>
      <c r="D227" s="1"/>
    </row>
    <row r="228" spans="1:4" ht="14.25" customHeight="1" x14ac:dyDescent="0.25">
      <c r="A228" s="1"/>
      <c r="B228" s="1"/>
      <c r="C228" s="1"/>
      <c r="D228" s="1"/>
    </row>
    <row r="229" spans="1:4" ht="14.25" customHeight="1" x14ac:dyDescent="0.25">
      <c r="A229" s="1"/>
      <c r="B229" s="1"/>
      <c r="C229" s="1"/>
      <c r="D229" s="1"/>
    </row>
    <row r="230" spans="1:4" ht="14.25" customHeight="1" x14ac:dyDescent="0.25">
      <c r="A230" s="1"/>
      <c r="B230" s="1"/>
      <c r="C230" s="1"/>
      <c r="D230" s="1"/>
    </row>
    <row r="231" spans="1:4" ht="14.25" customHeight="1" x14ac:dyDescent="0.25">
      <c r="A231" s="1"/>
      <c r="B231" s="1"/>
      <c r="C231" s="1"/>
      <c r="D231" s="1"/>
    </row>
    <row r="232" spans="1:4" ht="14.25" customHeight="1" x14ac:dyDescent="0.25">
      <c r="A232" s="1"/>
      <c r="B232" s="1"/>
      <c r="C232" s="1"/>
      <c r="D232" s="1"/>
    </row>
    <row r="233" spans="1:4" ht="14.25" customHeight="1" x14ac:dyDescent="0.25">
      <c r="A233" s="1"/>
      <c r="B233" s="1"/>
      <c r="C233" s="1"/>
      <c r="D233" s="1"/>
    </row>
    <row r="234" spans="1:4" ht="14.25" customHeight="1" x14ac:dyDescent="0.25">
      <c r="A234" s="1"/>
      <c r="B234" s="1"/>
      <c r="C234" s="1"/>
      <c r="D234" s="1"/>
    </row>
    <row r="235" spans="1:4" ht="14.25" customHeight="1" x14ac:dyDescent="0.25">
      <c r="A235" s="1"/>
      <c r="B235" s="1"/>
      <c r="C235" s="1"/>
      <c r="D235" s="1"/>
    </row>
    <row r="236" spans="1:4" ht="14.25" customHeight="1" x14ac:dyDescent="0.25">
      <c r="A236" s="1"/>
      <c r="B236" s="1"/>
      <c r="C236" s="1"/>
      <c r="D236" s="1"/>
    </row>
    <row r="237" spans="1:4" ht="14.25" customHeight="1" x14ac:dyDescent="0.25">
      <c r="A237" s="1"/>
      <c r="B237" s="1"/>
      <c r="C237" s="1"/>
      <c r="D237" s="1"/>
    </row>
    <row r="238" spans="1:4" ht="14.25" customHeight="1" x14ac:dyDescent="0.25">
      <c r="A238" s="1"/>
      <c r="B238" s="1"/>
      <c r="C238" s="1"/>
      <c r="D238" s="1"/>
    </row>
    <row r="239" spans="1:4" ht="14.25" customHeight="1" x14ac:dyDescent="0.25">
      <c r="A239" s="1"/>
      <c r="B239" s="1"/>
      <c r="C239" s="1"/>
      <c r="D239" s="1"/>
    </row>
    <row r="240" spans="1:4" ht="14.25" customHeight="1" x14ac:dyDescent="0.25">
      <c r="A240" s="1"/>
      <c r="B240" s="1"/>
      <c r="C240" s="1"/>
      <c r="D240" s="1"/>
    </row>
    <row r="241" spans="1:4" ht="14.25" customHeight="1" x14ac:dyDescent="0.25">
      <c r="A241" s="1"/>
      <c r="B241" s="1"/>
      <c r="C241" s="1"/>
      <c r="D241" s="1"/>
    </row>
    <row r="242" spans="1:4" ht="14.25" customHeight="1" x14ac:dyDescent="0.25">
      <c r="A242" s="1"/>
      <c r="B242" s="1"/>
      <c r="C242" s="1"/>
      <c r="D242" s="1"/>
    </row>
    <row r="243" spans="1:4" ht="14.25" customHeight="1" x14ac:dyDescent="0.25">
      <c r="A243" s="1"/>
      <c r="B243" s="1"/>
      <c r="C243" s="1"/>
      <c r="D243" s="1"/>
    </row>
    <row r="244" spans="1:4" ht="14.25" customHeight="1" x14ac:dyDescent="0.25">
      <c r="A244" s="1"/>
      <c r="B244" s="1"/>
      <c r="C244" s="1"/>
      <c r="D244" s="1"/>
    </row>
    <row r="245" spans="1:4" ht="14.25" customHeight="1" x14ac:dyDescent="0.25">
      <c r="A245" s="1"/>
      <c r="B245" s="1"/>
      <c r="C245" s="1"/>
      <c r="D245" s="1"/>
    </row>
    <row r="246" spans="1:4" ht="14.25" customHeight="1" x14ac:dyDescent="0.25">
      <c r="A246" s="1"/>
      <c r="B246" s="1"/>
      <c r="C246" s="1"/>
      <c r="D246" s="1"/>
    </row>
    <row r="247" spans="1:4" ht="14.25" customHeight="1" x14ac:dyDescent="0.25">
      <c r="A247" s="1"/>
      <c r="B247" s="1"/>
      <c r="C247" s="1"/>
      <c r="D247" s="1"/>
    </row>
    <row r="248" spans="1:4" ht="14.25" customHeight="1" x14ac:dyDescent="0.25">
      <c r="A248" s="1"/>
      <c r="B248" s="1"/>
      <c r="C248" s="1"/>
      <c r="D248" s="1"/>
    </row>
    <row r="249" spans="1:4" ht="14.25" customHeight="1" x14ac:dyDescent="0.25">
      <c r="A249" s="1"/>
      <c r="B249" s="1"/>
      <c r="C249" s="1"/>
      <c r="D249" s="1"/>
    </row>
    <row r="250" spans="1:4" ht="14.25" customHeight="1" x14ac:dyDescent="0.25">
      <c r="A250" s="1"/>
      <c r="B250" s="1"/>
      <c r="C250" s="1"/>
      <c r="D250" s="1"/>
    </row>
    <row r="251" spans="1:4" ht="14.25" customHeight="1" x14ac:dyDescent="0.25">
      <c r="A251" s="1"/>
      <c r="B251" s="1"/>
      <c r="C251" s="1"/>
      <c r="D251" s="1"/>
    </row>
    <row r="252" spans="1:4" ht="14.25" customHeight="1" x14ac:dyDescent="0.25">
      <c r="A252" s="1"/>
      <c r="B252" s="1"/>
      <c r="C252" s="1"/>
      <c r="D252" s="1"/>
    </row>
    <row r="253" spans="1:4" ht="14.25" customHeight="1" x14ac:dyDescent="0.25">
      <c r="A253" s="1"/>
      <c r="B253" s="1"/>
      <c r="C253" s="1"/>
      <c r="D253" s="1"/>
    </row>
    <row r="254" spans="1:4" ht="14.25" customHeight="1" x14ac:dyDescent="0.25">
      <c r="A254" s="1"/>
      <c r="B254" s="1"/>
      <c r="C254" s="1"/>
      <c r="D254" s="1"/>
    </row>
    <row r="255" spans="1:4" ht="14.25" customHeight="1" x14ac:dyDescent="0.25">
      <c r="A255" s="1"/>
      <c r="B255" s="1"/>
      <c r="C255" s="1"/>
      <c r="D255" s="1"/>
    </row>
    <row r="256" spans="1:4" ht="14.25" customHeight="1" x14ac:dyDescent="0.25">
      <c r="A256" s="1"/>
      <c r="B256" s="1"/>
      <c r="C256" s="1"/>
      <c r="D256" s="1"/>
    </row>
    <row r="257" spans="1:4" ht="14.25" customHeight="1" x14ac:dyDescent="0.25">
      <c r="A257" s="1"/>
      <c r="B257" s="1"/>
      <c r="C257" s="1"/>
      <c r="D257" s="1"/>
    </row>
    <row r="258" spans="1:4" ht="14.25" customHeight="1" x14ac:dyDescent="0.25">
      <c r="A258" s="1"/>
      <c r="B258" s="1"/>
      <c r="C258" s="1"/>
      <c r="D258" s="1"/>
    </row>
    <row r="259" spans="1:4" ht="14.25" customHeight="1" x14ac:dyDescent="0.25">
      <c r="A259" s="1"/>
      <c r="B259" s="1"/>
      <c r="C259" s="1"/>
      <c r="D259" s="1"/>
    </row>
    <row r="260" spans="1:4" ht="14.25" customHeight="1" x14ac:dyDescent="0.25">
      <c r="A260" s="1"/>
      <c r="B260" s="1"/>
      <c r="C260" s="1"/>
      <c r="D260" s="1"/>
    </row>
    <row r="261" spans="1:4" ht="14.25" customHeight="1" x14ac:dyDescent="0.25">
      <c r="A261" s="1"/>
      <c r="B261" s="1"/>
      <c r="C261" s="1"/>
      <c r="D261" s="1"/>
    </row>
    <row r="262" spans="1:4" ht="14.25" customHeight="1" x14ac:dyDescent="0.25">
      <c r="A262" s="1"/>
      <c r="B262" s="1"/>
      <c r="C262" s="1"/>
      <c r="D262" s="1"/>
    </row>
    <row r="263" spans="1:4" ht="14.25" customHeight="1" x14ac:dyDescent="0.25">
      <c r="A263" s="1"/>
      <c r="B263" s="1"/>
      <c r="C263" s="1"/>
      <c r="D263" s="1"/>
    </row>
    <row r="264" spans="1:4" ht="14.25" customHeight="1" x14ac:dyDescent="0.25">
      <c r="A264" s="1"/>
      <c r="B264" s="1"/>
      <c r="C264" s="1"/>
      <c r="D264" s="1"/>
    </row>
    <row r="265" spans="1:4" ht="14.25" customHeight="1" x14ac:dyDescent="0.25">
      <c r="A265" s="1"/>
      <c r="B265" s="1"/>
      <c r="C265" s="1"/>
      <c r="D265" s="1"/>
    </row>
    <row r="266" spans="1:4" ht="14.25" customHeight="1" x14ac:dyDescent="0.25">
      <c r="A266" s="1"/>
      <c r="B266" s="1"/>
      <c r="C266" s="1"/>
      <c r="D266" s="1"/>
    </row>
    <row r="267" spans="1:4" ht="14.25" customHeight="1" x14ac:dyDescent="0.25">
      <c r="A267" s="1"/>
      <c r="B267" s="1"/>
      <c r="C267" s="1"/>
      <c r="D267" s="1"/>
    </row>
    <row r="268" spans="1:4" ht="14.25" customHeight="1" x14ac:dyDescent="0.25">
      <c r="A268" s="1"/>
      <c r="B268" s="1"/>
      <c r="C268" s="1"/>
      <c r="D268" s="1"/>
    </row>
    <row r="269" spans="1:4" ht="14.25" customHeight="1" x14ac:dyDescent="0.25">
      <c r="A269" s="1"/>
      <c r="B269" s="1"/>
      <c r="C269" s="1"/>
      <c r="D269" s="1"/>
    </row>
    <row r="270" spans="1:4" ht="14.25" customHeight="1" x14ac:dyDescent="0.25">
      <c r="A270" s="1"/>
      <c r="B270" s="1"/>
      <c r="C270" s="1"/>
      <c r="D270" s="1"/>
    </row>
    <row r="271" spans="1:4" ht="14.25" customHeight="1" x14ac:dyDescent="0.25">
      <c r="A271" s="1"/>
      <c r="B271" s="1"/>
      <c r="C271" s="1"/>
      <c r="D271" s="1"/>
    </row>
    <row r="272" spans="1:4" ht="14.25" customHeight="1" x14ac:dyDescent="0.25">
      <c r="A272" s="1"/>
      <c r="B272" s="1"/>
      <c r="C272" s="1"/>
      <c r="D272" s="1"/>
    </row>
    <row r="273" spans="1:4" ht="14.25" customHeight="1" x14ac:dyDescent="0.25">
      <c r="A273" s="1"/>
      <c r="B273" s="1"/>
      <c r="C273" s="1"/>
      <c r="D273" s="1"/>
    </row>
    <row r="274" spans="1:4" ht="14.25" customHeight="1" x14ac:dyDescent="0.25">
      <c r="A274" s="1"/>
      <c r="B274" s="1"/>
      <c r="C274" s="1"/>
      <c r="D274" s="1"/>
    </row>
    <row r="275" spans="1:4" ht="14.25" customHeight="1" x14ac:dyDescent="0.25">
      <c r="A275" s="1"/>
      <c r="B275" s="1"/>
      <c r="C275" s="1"/>
      <c r="D275" s="1"/>
    </row>
    <row r="276" spans="1:4" ht="14.25" customHeight="1" x14ac:dyDescent="0.25">
      <c r="A276" s="1"/>
      <c r="B276" s="1"/>
      <c r="C276" s="1"/>
      <c r="D276" s="1"/>
    </row>
    <row r="277" spans="1:4" ht="14.25" customHeight="1" x14ac:dyDescent="0.25">
      <c r="A277" s="1"/>
      <c r="B277" s="1"/>
      <c r="C277" s="1"/>
      <c r="D277" s="1"/>
    </row>
    <row r="278" spans="1:4" ht="14.25" customHeight="1" x14ac:dyDescent="0.25">
      <c r="A278" s="1"/>
      <c r="B278" s="1"/>
      <c r="C278" s="1"/>
      <c r="D278" s="1"/>
    </row>
    <row r="279" spans="1:4" ht="14.25" customHeight="1" x14ac:dyDescent="0.25">
      <c r="A279" s="1"/>
      <c r="B279" s="1"/>
      <c r="C279" s="1"/>
      <c r="D279" s="1"/>
    </row>
    <row r="280" spans="1:4" ht="14.25" customHeight="1" x14ac:dyDescent="0.25">
      <c r="A280" s="1"/>
      <c r="B280" s="1"/>
      <c r="C280" s="1"/>
      <c r="D280" s="1"/>
    </row>
    <row r="281" spans="1:4" ht="14.25" customHeight="1" x14ac:dyDescent="0.25">
      <c r="A281" s="1"/>
      <c r="B281" s="1"/>
      <c r="C281" s="1"/>
      <c r="D281" s="1"/>
    </row>
    <row r="282" spans="1:4" ht="14.25" customHeight="1" x14ac:dyDescent="0.25">
      <c r="A282" s="1"/>
      <c r="B282" s="1"/>
      <c r="C282" s="1"/>
      <c r="D282" s="1"/>
    </row>
    <row r="283" spans="1:4" ht="14.25" customHeight="1" x14ac:dyDescent="0.25">
      <c r="A283" s="1"/>
      <c r="B283" s="1"/>
      <c r="C283" s="1"/>
      <c r="D283" s="1"/>
    </row>
    <row r="284" spans="1:4" ht="14.25" customHeight="1" x14ac:dyDescent="0.25">
      <c r="A284" s="1"/>
      <c r="B284" s="1"/>
      <c r="C284" s="1"/>
      <c r="D284" s="1"/>
    </row>
    <row r="285" spans="1:4" ht="14.25" customHeight="1" x14ac:dyDescent="0.25">
      <c r="A285" s="1"/>
      <c r="B285" s="1"/>
      <c r="C285" s="1"/>
      <c r="D285" s="1"/>
    </row>
    <row r="286" spans="1:4" ht="14.25" customHeight="1" x14ac:dyDescent="0.25">
      <c r="A286" s="1"/>
      <c r="B286" s="1"/>
      <c r="C286" s="1"/>
      <c r="D286" s="1"/>
    </row>
    <row r="287" spans="1:4" ht="14.25" customHeight="1" x14ac:dyDescent="0.25">
      <c r="A287" s="1"/>
      <c r="B287" s="1"/>
      <c r="C287" s="1"/>
      <c r="D287" s="1"/>
    </row>
    <row r="288" spans="1:4" ht="14.25" customHeight="1" x14ac:dyDescent="0.25">
      <c r="A288" s="1"/>
      <c r="B288" s="1"/>
      <c r="C288" s="1"/>
      <c r="D288" s="1"/>
    </row>
    <row r="289" spans="1:4" ht="14.25" customHeight="1" x14ac:dyDescent="0.25">
      <c r="A289" s="1"/>
      <c r="B289" s="1"/>
      <c r="C289" s="1"/>
      <c r="D289" s="1"/>
    </row>
    <row r="290" spans="1:4" ht="14.25" customHeight="1" x14ac:dyDescent="0.25">
      <c r="A290" s="1"/>
      <c r="B290" s="1"/>
      <c r="C290" s="1"/>
      <c r="D290" s="1"/>
    </row>
    <row r="291" spans="1:4" ht="14.25" customHeight="1" x14ac:dyDescent="0.25">
      <c r="A291" s="1"/>
      <c r="B291" s="1"/>
      <c r="C291" s="1"/>
      <c r="D291" s="1"/>
    </row>
    <row r="292" spans="1:4" ht="14.25" customHeight="1" x14ac:dyDescent="0.25">
      <c r="A292" s="1"/>
      <c r="B292" s="1"/>
      <c r="C292" s="1"/>
      <c r="D292" s="1"/>
    </row>
    <row r="293" spans="1:4" ht="14.25" customHeight="1" x14ac:dyDescent="0.25">
      <c r="A293" s="1"/>
      <c r="B293" s="1"/>
      <c r="C293" s="1"/>
      <c r="D293" s="1"/>
    </row>
    <row r="294" spans="1:4" ht="14.25" customHeight="1" x14ac:dyDescent="0.25">
      <c r="A294" s="1"/>
      <c r="B294" s="1"/>
      <c r="C294" s="1"/>
      <c r="D294" s="1"/>
    </row>
    <row r="295" spans="1:4" ht="14.25" customHeight="1" x14ac:dyDescent="0.25">
      <c r="A295" s="1"/>
      <c r="B295" s="1"/>
      <c r="C295" s="1"/>
      <c r="D295" s="1"/>
    </row>
    <row r="296" spans="1:4" ht="14.25" customHeight="1" x14ac:dyDescent="0.25">
      <c r="A296" s="1"/>
      <c r="B296" s="1"/>
      <c r="C296" s="1"/>
      <c r="D296" s="1"/>
    </row>
    <row r="297" spans="1:4" ht="14.25" customHeight="1" x14ac:dyDescent="0.25">
      <c r="A297" s="1"/>
      <c r="B297" s="1"/>
      <c r="C297" s="1"/>
      <c r="D297" s="1"/>
    </row>
    <row r="298" spans="1:4" ht="14.25" customHeight="1" x14ac:dyDescent="0.25">
      <c r="A298" s="1"/>
      <c r="B298" s="1"/>
      <c r="C298" s="1"/>
      <c r="D298" s="1"/>
    </row>
    <row r="299" spans="1:4" ht="14.25" customHeight="1" x14ac:dyDescent="0.25">
      <c r="A299" s="1"/>
      <c r="B299" s="1"/>
      <c r="C299" s="1"/>
      <c r="D299" s="1"/>
    </row>
    <row r="300" spans="1:4" ht="14.25" customHeight="1" x14ac:dyDescent="0.25">
      <c r="A300" s="1"/>
      <c r="B300" s="1"/>
      <c r="C300" s="1"/>
      <c r="D300" s="1"/>
    </row>
    <row r="301" spans="1:4" ht="14.25" customHeight="1" x14ac:dyDescent="0.25">
      <c r="A301" s="1"/>
      <c r="B301" s="1"/>
      <c r="C301" s="1"/>
      <c r="D301" s="1"/>
    </row>
    <row r="302" spans="1:4" ht="14.25" customHeight="1" x14ac:dyDescent="0.25">
      <c r="A302" s="1"/>
      <c r="B302" s="1"/>
      <c r="C302" s="1"/>
      <c r="D302" s="1"/>
    </row>
    <row r="303" spans="1:4" ht="14.25" customHeight="1" x14ac:dyDescent="0.25">
      <c r="A303" s="1"/>
      <c r="B303" s="1"/>
      <c r="C303" s="1"/>
      <c r="D303" s="1"/>
    </row>
    <row r="304" spans="1:4" ht="14.25" customHeight="1" x14ac:dyDescent="0.25">
      <c r="A304" s="1"/>
      <c r="B304" s="1"/>
      <c r="C304" s="1"/>
      <c r="D304" s="1"/>
    </row>
    <row r="305" spans="1:4" ht="14.25" customHeight="1" x14ac:dyDescent="0.25">
      <c r="A305" s="1"/>
      <c r="B305" s="1"/>
      <c r="C305" s="1"/>
      <c r="D305" s="1"/>
    </row>
    <row r="306" spans="1:4" ht="14.25" customHeight="1" x14ac:dyDescent="0.25">
      <c r="A306" s="1"/>
      <c r="B306" s="1"/>
      <c r="C306" s="1"/>
      <c r="D306" s="1"/>
    </row>
    <row r="307" spans="1:4" ht="14.25" customHeight="1" x14ac:dyDescent="0.25">
      <c r="A307" s="1"/>
      <c r="B307" s="1"/>
      <c r="C307" s="1"/>
      <c r="D307" s="1"/>
    </row>
    <row r="308" spans="1:4" ht="14.25" customHeight="1" x14ac:dyDescent="0.25">
      <c r="A308" s="1"/>
      <c r="B308" s="1"/>
      <c r="C308" s="1"/>
      <c r="D308" s="1"/>
    </row>
    <row r="309" spans="1:4" ht="14.25" customHeight="1" x14ac:dyDescent="0.25">
      <c r="A309" s="1"/>
      <c r="B309" s="1"/>
      <c r="C309" s="1"/>
      <c r="D309" s="1"/>
    </row>
    <row r="310" spans="1:4" ht="14.25" customHeight="1" x14ac:dyDescent="0.25">
      <c r="A310" s="1"/>
      <c r="B310" s="1"/>
      <c r="C310" s="1"/>
      <c r="D310" s="1"/>
    </row>
    <row r="311" spans="1:4" ht="14.25" customHeight="1" x14ac:dyDescent="0.25">
      <c r="A311" s="1"/>
      <c r="B311" s="1"/>
      <c r="C311" s="1"/>
      <c r="D311" s="1"/>
    </row>
    <row r="312" spans="1:4" ht="14.25" customHeight="1" x14ac:dyDescent="0.25">
      <c r="A312" s="1"/>
      <c r="B312" s="1"/>
      <c r="C312" s="1"/>
      <c r="D312" s="1"/>
    </row>
    <row r="313" spans="1:4" ht="14.25" customHeight="1" x14ac:dyDescent="0.25">
      <c r="A313" s="1"/>
      <c r="B313" s="1"/>
      <c r="C313" s="1"/>
      <c r="D313" s="1"/>
    </row>
    <row r="314" spans="1:4" ht="14.25" customHeight="1" x14ac:dyDescent="0.25">
      <c r="A314" s="1"/>
      <c r="B314" s="1"/>
      <c r="C314" s="1"/>
      <c r="D314" s="1"/>
    </row>
    <row r="315" spans="1:4" ht="14.25" customHeight="1" x14ac:dyDescent="0.25">
      <c r="A315" s="1"/>
      <c r="B315" s="1"/>
      <c r="C315" s="1"/>
      <c r="D315" s="1"/>
    </row>
    <row r="316" spans="1:4" ht="14.25" customHeight="1" x14ac:dyDescent="0.25">
      <c r="A316" s="1"/>
      <c r="B316" s="1"/>
      <c r="C316" s="1"/>
      <c r="D316" s="1"/>
    </row>
    <row r="317" spans="1:4" ht="14.25" customHeight="1" x14ac:dyDescent="0.25">
      <c r="A317" s="1"/>
      <c r="B317" s="1"/>
      <c r="C317" s="1"/>
      <c r="D317" s="1"/>
    </row>
    <row r="318" spans="1:4" ht="14.25" customHeight="1" x14ac:dyDescent="0.25">
      <c r="A318" s="1"/>
      <c r="B318" s="1"/>
      <c r="C318" s="1"/>
      <c r="D318" s="1"/>
    </row>
    <row r="319" spans="1:4" ht="14.25" customHeight="1" x14ac:dyDescent="0.25">
      <c r="A319" s="1"/>
      <c r="B319" s="1"/>
      <c r="C319" s="1"/>
      <c r="D319" s="1"/>
    </row>
    <row r="320" spans="1:4" ht="14.25" customHeight="1" x14ac:dyDescent="0.25">
      <c r="A320" s="1"/>
      <c r="B320" s="1"/>
      <c r="C320" s="1"/>
      <c r="D320" s="1"/>
    </row>
    <row r="321" spans="1:4" ht="14.25" customHeight="1" x14ac:dyDescent="0.25">
      <c r="A321" s="1"/>
      <c r="B321" s="1"/>
      <c r="C321" s="1"/>
      <c r="D321" s="1"/>
    </row>
    <row r="322" spans="1:4" ht="14.25" customHeight="1" x14ac:dyDescent="0.25">
      <c r="A322" s="1"/>
      <c r="B322" s="1"/>
      <c r="C322" s="1"/>
      <c r="D322" s="1"/>
    </row>
    <row r="323" spans="1:4" ht="14.25" customHeight="1" x14ac:dyDescent="0.25">
      <c r="A323" s="1"/>
      <c r="B323" s="1"/>
      <c r="C323" s="1"/>
      <c r="D323" s="1"/>
    </row>
    <row r="324" spans="1:4" ht="14.25" customHeight="1" x14ac:dyDescent="0.25">
      <c r="A324" s="1"/>
      <c r="B324" s="1"/>
      <c r="C324" s="1"/>
      <c r="D324" s="1"/>
    </row>
    <row r="325" spans="1:4" ht="14.25" customHeight="1" x14ac:dyDescent="0.25">
      <c r="A325" s="1"/>
      <c r="B325" s="1"/>
      <c r="C325" s="1"/>
      <c r="D325" s="1"/>
    </row>
    <row r="326" spans="1:4" ht="14.25" customHeight="1" x14ac:dyDescent="0.25">
      <c r="A326" s="1"/>
      <c r="B326" s="1"/>
      <c r="C326" s="1"/>
      <c r="D326" s="1"/>
    </row>
    <row r="327" spans="1:4" ht="14.25" customHeight="1" x14ac:dyDescent="0.25">
      <c r="A327" s="1"/>
      <c r="B327" s="1"/>
      <c r="C327" s="1"/>
      <c r="D327" s="1"/>
    </row>
    <row r="328" spans="1:4" ht="14.25" customHeight="1" x14ac:dyDescent="0.25">
      <c r="A328" s="1"/>
      <c r="B328" s="1"/>
      <c r="C328" s="1"/>
      <c r="D328" s="1"/>
    </row>
    <row r="329" spans="1:4" ht="14.25" customHeight="1" x14ac:dyDescent="0.25">
      <c r="A329" s="1"/>
      <c r="B329" s="1"/>
      <c r="C329" s="1"/>
      <c r="D329" s="1"/>
    </row>
    <row r="330" spans="1:4" ht="14.25" customHeight="1" x14ac:dyDescent="0.25">
      <c r="A330" s="1"/>
      <c r="B330" s="1"/>
      <c r="C330" s="1"/>
      <c r="D330" s="1"/>
    </row>
    <row r="331" spans="1:4" ht="14.25" customHeight="1" x14ac:dyDescent="0.25">
      <c r="A331" s="1"/>
      <c r="B331" s="1"/>
      <c r="C331" s="1"/>
      <c r="D331" s="1"/>
    </row>
    <row r="332" spans="1:4" ht="14.25" customHeight="1" x14ac:dyDescent="0.25">
      <c r="A332" s="1"/>
      <c r="B332" s="1"/>
      <c r="C332" s="1"/>
      <c r="D332" s="1"/>
    </row>
    <row r="333" spans="1:4" ht="14.25" customHeight="1" x14ac:dyDescent="0.25">
      <c r="A333" s="1"/>
      <c r="B333" s="1"/>
      <c r="C333" s="1"/>
      <c r="D333" s="1"/>
    </row>
    <row r="334" spans="1:4" ht="14.25" customHeight="1" x14ac:dyDescent="0.25">
      <c r="A334" s="1"/>
      <c r="B334" s="1"/>
      <c r="C334" s="1"/>
      <c r="D334" s="1"/>
    </row>
    <row r="335" spans="1:4" ht="14.25" customHeight="1" x14ac:dyDescent="0.25">
      <c r="A335" s="1"/>
      <c r="B335" s="1"/>
      <c r="C335" s="1"/>
      <c r="D335" s="1"/>
    </row>
    <row r="336" spans="1:4" ht="14.25" customHeight="1" x14ac:dyDescent="0.25">
      <c r="A336" s="1"/>
      <c r="B336" s="1"/>
      <c r="C336" s="1"/>
      <c r="D336" s="1"/>
    </row>
    <row r="337" spans="1:4" ht="14.25" customHeight="1" x14ac:dyDescent="0.25">
      <c r="A337" s="1"/>
      <c r="B337" s="1"/>
      <c r="C337" s="1"/>
      <c r="D337" s="1"/>
    </row>
    <row r="338" spans="1:4" ht="14.25" customHeight="1" x14ac:dyDescent="0.25">
      <c r="A338" s="1"/>
      <c r="B338" s="1"/>
      <c r="C338" s="1"/>
      <c r="D338" s="1"/>
    </row>
    <row r="339" spans="1:4" ht="14.25" customHeight="1" x14ac:dyDescent="0.25">
      <c r="A339" s="1"/>
      <c r="B339" s="1"/>
      <c r="C339" s="1"/>
      <c r="D339" s="1"/>
    </row>
    <row r="340" spans="1:4" ht="14.25" customHeight="1" x14ac:dyDescent="0.25">
      <c r="A340" s="1"/>
      <c r="B340" s="1"/>
      <c r="C340" s="1"/>
      <c r="D340" s="1"/>
    </row>
    <row r="341" spans="1:4" ht="14.25" customHeight="1" x14ac:dyDescent="0.25">
      <c r="A341" s="1"/>
      <c r="B341" s="1"/>
      <c r="C341" s="1"/>
      <c r="D341" s="1"/>
    </row>
    <row r="342" spans="1:4" ht="14.25" customHeight="1" x14ac:dyDescent="0.25">
      <c r="A342" s="1"/>
      <c r="B342" s="1"/>
      <c r="C342" s="1"/>
      <c r="D342" s="1"/>
    </row>
    <row r="343" spans="1:4" ht="14.25" customHeight="1" x14ac:dyDescent="0.25">
      <c r="A343" s="1"/>
      <c r="B343" s="1"/>
      <c r="C343" s="1"/>
      <c r="D343" s="1"/>
    </row>
    <row r="344" spans="1:4" ht="14.25" customHeight="1" x14ac:dyDescent="0.25">
      <c r="A344" s="1"/>
      <c r="B344" s="1"/>
      <c r="C344" s="1"/>
      <c r="D344" s="1"/>
    </row>
    <row r="345" spans="1:4" ht="14.25" customHeight="1" x14ac:dyDescent="0.25">
      <c r="A345" s="1"/>
      <c r="B345" s="1"/>
      <c r="C345" s="1"/>
      <c r="D345" s="1"/>
    </row>
    <row r="346" spans="1:4" ht="14.25" customHeight="1" x14ac:dyDescent="0.25">
      <c r="A346" s="1"/>
      <c r="B346" s="1"/>
      <c r="C346" s="1"/>
      <c r="D346" s="1"/>
    </row>
    <row r="347" spans="1:4" ht="14.25" customHeight="1" x14ac:dyDescent="0.25">
      <c r="A347" s="1"/>
      <c r="B347" s="1"/>
      <c r="C347" s="1"/>
      <c r="D347" s="1"/>
    </row>
    <row r="348" spans="1:4" ht="14.25" customHeight="1" x14ac:dyDescent="0.25">
      <c r="A348" s="1"/>
      <c r="B348" s="1"/>
      <c r="C348" s="1"/>
      <c r="D348" s="1"/>
    </row>
    <row r="349" spans="1:4" ht="14.25" customHeight="1" x14ac:dyDescent="0.25">
      <c r="A349" s="1"/>
      <c r="B349" s="1"/>
      <c r="C349" s="1"/>
      <c r="D349" s="1"/>
    </row>
    <row r="350" spans="1:4" ht="14.25" customHeight="1" x14ac:dyDescent="0.25">
      <c r="A350" s="1"/>
      <c r="B350" s="1"/>
      <c r="C350" s="1"/>
      <c r="D350" s="1"/>
    </row>
    <row r="351" spans="1:4" ht="14.25" customHeight="1" x14ac:dyDescent="0.25">
      <c r="A351" s="1"/>
      <c r="B351" s="1"/>
      <c r="C351" s="1"/>
      <c r="D351" s="1"/>
    </row>
    <row r="352" spans="1:4" ht="14.25" customHeight="1" x14ac:dyDescent="0.25">
      <c r="A352" s="1"/>
      <c r="B352" s="1"/>
      <c r="C352" s="1"/>
      <c r="D352" s="1"/>
    </row>
    <row r="353" spans="1:4" ht="14.25" customHeight="1" x14ac:dyDescent="0.25">
      <c r="A353" s="1"/>
      <c r="B353" s="1"/>
      <c r="C353" s="1"/>
      <c r="D353" s="1"/>
    </row>
    <row r="354" spans="1:4" ht="14.25" customHeight="1" x14ac:dyDescent="0.25">
      <c r="A354" s="1"/>
      <c r="B354" s="1"/>
      <c r="C354" s="1"/>
      <c r="D354" s="1"/>
    </row>
    <row r="355" spans="1:4" ht="14.25" customHeight="1" x14ac:dyDescent="0.25">
      <c r="A355" s="1"/>
      <c r="B355" s="1"/>
      <c r="C355" s="1"/>
      <c r="D355" s="1"/>
    </row>
    <row r="356" spans="1:4" ht="14.25" customHeight="1" x14ac:dyDescent="0.25">
      <c r="A356" s="1"/>
      <c r="B356" s="1"/>
      <c r="C356" s="1"/>
      <c r="D356" s="1"/>
    </row>
    <row r="357" spans="1:4" ht="14.25" customHeight="1" x14ac:dyDescent="0.25">
      <c r="A357" s="1"/>
      <c r="B357" s="1"/>
      <c r="C357" s="1"/>
      <c r="D357" s="1"/>
    </row>
    <row r="358" spans="1:4" ht="14.25" customHeight="1" x14ac:dyDescent="0.25">
      <c r="A358" s="1"/>
      <c r="B358" s="1"/>
      <c r="C358" s="1"/>
      <c r="D358" s="1"/>
    </row>
    <row r="359" spans="1:4" ht="14.25" customHeight="1" x14ac:dyDescent="0.25">
      <c r="A359" s="1"/>
      <c r="B359" s="1"/>
      <c r="C359" s="1"/>
      <c r="D359" s="1"/>
    </row>
    <row r="360" spans="1:4" ht="14.25" customHeight="1" x14ac:dyDescent="0.25">
      <c r="A360" s="1"/>
      <c r="B360" s="1"/>
      <c r="C360" s="1"/>
      <c r="D360" s="1"/>
    </row>
    <row r="361" spans="1:4" ht="14.25" customHeight="1" x14ac:dyDescent="0.25">
      <c r="A361" s="1"/>
      <c r="B361" s="1"/>
      <c r="C361" s="1"/>
      <c r="D361" s="1"/>
    </row>
    <row r="362" spans="1:4" ht="14.25" customHeight="1" x14ac:dyDescent="0.25">
      <c r="A362" s="1"/>
      <c r="B362" s="1"/>
      <c r="C362" s="1"/>
      <c r="D362" s="1"/>
    </row>
    <row r="363" spans="1:4" ht="14.25" customHeight="1" x14ac:dyDescent="0.25">
      <c r="A363" s="1"/>
      <c r="B363" s="1"/>
      <c r="C363" s="1"/>
      <c r="D363" s="1"/>
    </row>
    <row r="364" spans="1:4" ht="14.25" customHeight="1" x14ac:dyDescent="0.25">
      <c r="A364" s="1"/>
      <c r="B364" s="1"/>
      <c r="C364" s="1"/>
      <c r="D364" s="1"/>
    </row>
    <row r="365" spans="1:4" ht="14.25" customHeight="1" x14ac:dyDescent="0.25">
      <c r="A365" s="1"/>
      <c r="B365" s="1"/>
      <c r="C365" s="1"/>
      <c r="D365" s="1"/>
    </row>
    <row r="366" spans="1:4" ht="14.25" customHeight="1" x14ac:dyDescent="0.25">
      <c r="A366" s="1"/>
      <c r="B366" s="1"/>
      <c r="C366" s="1"/>
      <c r="D366" s="1"/>
    </row>
    <row r="367" spans="1:4" ht="14.25" customHeight="1" x14ac:dyDescent="0.25">
      <c r="A367" s="1"/>
      <c r="B367" s="1"/>
      <c r="C367" s="1"/>
      <c r="D367" s="1"/>
    </row>
    <row r="368" spans="1:4" ht="14.25" customHeight="1" x14ac:dyDescent="0.25">
      <c r="A368" s="1"/>
      <c r="B368" s="1"/>
      <c r="C368" s="1"/>
      <c r="D368" s="1"/>
    </row>
    <row r="369" spans="1:4" ht="14.25" customHeight="1" x14ac:dyDescent="0.25">
      <c r="A369" s="1"/>
      <c r="B369" s="1"/>
      <c r="C369" s="1"/>
      <c r="D369" s="1"/>
    </row>
    <row r="370" spans="1:4" ht="14.25" customHeight="1" x14ac:dyDescent="0.25">
      <c r="A370" s="1"/>
      <c r="B370" s="1"/>
      <c r="C370" s="1"/>
      <c r="D370" s="1"/>
    </row>
    <row r="371" spans="1:4" ht="14.25" customHeight="1" x14ac:dyDescent="0.25">
      <c r="A371" s="1"/>
      <c r="B371" s="1"/>
      <c r="C371" s="1"/>
      <c r="D371" s="1"/>
    </row>
    <row r="372" spans="1:4" ht="14.25" customHeight="1" x14ac:dyDescent="0.25">
      <c r="A372" s="1"/>
      <c r="B372" s="1"/>
      <c r="C372" s="1"/>
      <c r="D372" s="1"/>
    </row>
    <row r="373" spans="1:4" ht="14.25" customHeight="1" x14ac:dyDescent="0.25">
      <c r="A373" s="1"/>
      <c r="B373" s="1"/>
      <c r="C373" s="1"/>
      <c r="D373" s="1"/>
    </row>
    <row r="374" spans="1:4" ht="14.25" customHeight="1" x14ac:dyDescent="0.25">
      <c r="A374" s="1"/>
      <c r="B374" s="1"/>
      <c r="C374" s="1"/>
      <c r="D374" s="1"/>
    </row>
    <row r="375" spans="1:4" ht="14.25" customHeight="1" x14ac:dyDescent="0.25">
      <c r="A375" s="1"/>
      <c r="B375" s="1"/>
      <c r="C375" s="1"/>
      <c r="D375" s="1"/>
    </row>
    <row r="376" spans="1:4" ht="14.25" customHeight="1" x14ac:dyDescent="0.25">
      <c r="A376" s="1"/>
      <c r="B376" s="1"/>
      <c r="C376" s="1"/>
      <c r="D376" s="1"/>
    </row>
    <row r="377" spans="1:4" ht="14.25" customHeight="1" x14ac:dyDescent="0.25">
      <c r="A377" s="1"/>
      <c r="B377" s="1"/>
      <c r="C377" s="1"/>
      <c r="D377" s="1"/>
    </row>
    <row r="378" spans="1:4" ht="14.25" customHeight="1" x14ac:dyDescent="0.25">
      <c r="A378" s="1"/>
      <c r="B378" s="1"/>
      <c r="C378" s="1"/>
      <c r="D378" s="1"/>
    </row>
    <row r="379" spans="1:4" ht="14.25" customHeight="1" x14ac:dyDescent="0.25">
      <c r="A379" s="1"/>
      <c r="B379" s="1"/>
      <c r="C379" s="1"/>
      <c r="D379" s="1"/>
    </row>
    <row r="380" spans="1:4" ht="14.25" customHeight="1" x14ac:dyDescent="0.25">
      <c r="A380" s="1"/>
      <c r="B380" s="1"/>
      <c r="C380" s="1"/>
      <c r="D380" s="1"/>
    </row>
    <row r="381" spans="1:4" ht="14.25" customHeight="1" x14ac:dyDescent="0.25">
      <c r="A381" s="1"/>
      <c r="B381" s="1"/>
      <c r="C381" s="1"/>
      <c r="D381" s="1"/>
    </row>
    <row r="382" spans="1:4" ht="14.25" customHeight="1" x14ac:dyDescent="0.25">
      <c r="A382" s="1"/>
      <c r="B382" s="1"/>
      <c r="C382" s="1"/>
      <c r="D382" s="1"/>
    </row>
    <row r="383" spans="1:4" ht="14.25" customHeight="1" x14ac:dyDescent="0.25">
      <c r="A383" s="1"/>
      <c r="B383" s="1"/>
      <c r="C383" s="1"/>
      <c r="D383" s="1"/>
    </row>
    <row r="384" spans="1:4" ht="14.25" customHeight="1" x14ac:dyDescent="0.25">
      <c r="A384" s="1"/>
      <c r="B384" s="1"/>
      <c r="C384" s="1"/>
      <c r="D384" s="1"/>
    </row>
    <row r="385" spans="1:4" ht="14.25" customHeight="1" x14ac:dyDescent="0.25">
      <c r="A385" s="1"/>
      <c r="B385" s="1"/>
      <c r="C385" s="1"/>
      <c r="D385" s="1"/>
    </row>
    <row r="386" spans="1:4" ht="14.25" customHeight="1" x14ac:dyDescent="0.25">
      <c r="A386" s="1"/>
      <c r="B386" s="1"/>
      <c r="C386" s="1"/>
      <c r="D386" s="1"/>
    </row>
    <row r="387" spans="1:4" ht="14.25" customHeight="1" x14ac:dyDescent="0.25">
      <c r="A387" s="1"/>
      <c r="B387" s="1"/>
      <c r="C387" s="1"/>
      <c r="D387" s="1"/>
    </row>
    <row r="388" spans="1:4" ht="14.25" customHeight="1" x14ac:dyDescent="0.25">
      <c r="A388" s="1"/>
      <c r="B388" s="1"/>
      <c r="C388" s="1"/>
      <c r="D388" s="1"/>
    </row>
    <row r="389" spans="1:4" ht="14.25" customHeight="1" x14ac:dyDescent="0.25">
      <c r="A389" s="1"/>
      <c r="B389" s="1"/>
      <c r="C389" s="1"/>
      <c r="D389" s="1"/>
    </row>
    <row r="390" spans="1:4" ht="14.25" customHeight="1" x14ac:dyDescent="0.25">
      <c r="A390" s="1"/>
      <c r="B390" s="1"/>
      <c r="C390" s="1"/>
      <c r="D390" s="1"/>
    </row>
    <row r="391" spans="1:4" ht="14.25" customHeight="1" x14ac:dyDescent="0.25">
      <c r="A391" s="1"/>
      <c r="B391" s="1"/>
      <c r="C391" s="1"/>
      <c r="D391" s="1"/>
    </row>
    <row r="392" spans="1:4" ht="14.25" customHeight="1" x14ac:dyDescent="0.25">
      <c r="A392" s="1"/>
      <c r="B392" s="1"/>
      <c r="C392" s="1"/>
      <c r="D392" s="1"/>
    </row>
    <row r="393" spans="1:4" ht="14.25" customHeight="1" x14ac:dyDescent="0.25">
      <c r="A393" s="1"/>
      <c r="B393" s="1"/>
      <c r="C393" s="1"/>
      <c r="D393" s="1"/>
    </row>
    <row r="394" spans="1:4" ht="14.25" customHeight="1" x14ac:dyDescent="0.25">
      <c r="A394" s="1"/>
      <c r="B394" s="1"/>
      <c r="C394" s="1"/>
      <c r="D394" s="1"/>
    </row>
    <row r="395" spans="1:4" ht="14.25" customHeight="1" x14ac:dyDescent="0.25">
      <c r="A395" s="1"/>
      <c r="B395" s="1"/>
      <c r="C395" s="1"/>
      <c r="D395" s="1"/>
    </row>
    <row r="396" spans="1:4" ht="14.25" customHeight="1" x14ac:dyDescent="0.25">
      <c r="A396" s="1"/>
      <c r="B396" s="1"/>
      <c r="C396" s="1"/>
      <c r="D396" s="1"/>
    </row>
    <row r="397" spans="1:4" ht="14.25" customHeight="1" x14ac:dyDescent="0.25">
      <c r="A397" s="1"/>
      <c r="B397" s="1"/>
      <c r="C397" s="1"/>
      <c r="D397" s="1"/>
    </row>
    <row r="398" spans="1:4" ht="14.25" customHeight="1" x14ac:dyDescent="0.25">
      <c r="A398" s="1"/>
      <c r="B398" s="1"/>
      <c r="C398" s="1"/>
      <c r="D398" s="1"/>
    </row>
    <row r="399" spans="1:4" ht="14.25" customHeight="1" x14ac:dyDescent="0.25">
      <c r="A399" s="1"/>
      <c r="B399" s="1"/>
      <c r="C399" s="1"/>
      <c r="D399" s="1"/>
    </row>
    <row r="400" spans="1:4" ht="14.25" customHeight="1" x14ac:dyDescent="0.25">
      <c r="A400" s="1"/>
      <c r="B400" s="1"/>
      <c r="C400" s="1"/>
      <c r="D400" s="1"/>
    </row>
    <row r="401" spans="1:4" ht="14.25" customHeight="1" x14ac:dyDescent="0.25">
      <c r="A401" s="1"/>
      <c r="B401" s="1"/>
      <c r="C401" s="1"/>
      <c r="D401" s="1"/>
    </row>
    <row r="402" spans="1:4" ht="14.25" customHeight="1" x14ac:dyDescent="0.25">
      <c r="A402" s="1"/>
      <c r="B402" s="1"/>
      <c r="C402" s="1"/>
      <c r="D402" s="1"/>
    </row>
    <row r="403" spans="1:4" ht="14.25" customHeight="1" x14ac:dyDescent="0.25">
      <c r="A403" s="1"/>
      <c r="B403" s="1"/>
      <c r="C403" s="1"/>
      <c r="D403" s="1"/>
    </row>
    <row r="404" spans="1:4" ht="14.25" customHeight="1" x14ac:dyDescent="0.25">
      <c r="A404" s="1"/>
      <c r="B404" s="1"/>
      <c r="C404" s="1"/>
      <c r="D404" s="1"/>
    </row>
    <row r="405" spans="1:4" ht="14.25" customHeight="1" x14ac:dyDescent="0.25">
      <c r="A405" s="1"/>
      <c r="B405" s="1"/>
      <c r="C405" s="1"/>
      <c r="D405" s="1"/>
    </row>
    <row r="406" spans="1:4" ht="14.25" customHeight="1" x14ac:dyDescent="0.25">
      <c r="A406" s="1"/>
      <c r="B406" s="1"/>
      <c r="C406" s="1"/>
      <c r="D406" s="1"/>
    </row>
    <row r="407" spans="1:4" ht="14.25" customHeight="1" x14ac:dyDescent="0.25">
      <c r="A407" s="1"/>
      <c r="B407" s="1"/>
      <c r="C407" s="1"/>
      <c r="D407" s="1"/>
    </row>
    <row r="408" spans="1:4" ht="14.25" customHeight="1" x14ac:dyDescent="0.25">
      <c r="A408" s="1"/>
      <c r="B408" s="1"/>
      <c r="C408" s="1"/>
      <c r="D408" s="1"/>
    </row>
    <row r="409" spans="1:4" ht="14.25" customHeight="1" x14ac:dyDescent="0.25">
      <c r="A409" s="1"/>
      <c r="B409" s="1"/>
      <c r="C409" s="1"/>
      <c r="D409" s="1"/>
    </row>
    <row r="410" spans="1:4" ht="14.25" customHeight="1" x14ac:dyDescent="0.25">
      <c r="A410" s="1"/>
      <c r="B410" s="1"/>
      <c r="C410" s="1"/>
      <c r="D410" s="1"/>
    </row>
    <row r="411" spans="1:4" ht="14.25" customHeight="1" x14ac:dyDescent="0.25">
      <c r="A411" s="1"/>
      <c r="B411" s="1"/>
      <c r="C411" s="1"/>
      <c r="D411" s="1"/>
    </row>
    <row r="412" spans="1:4" ht="14.25" customHeight="1" x14ac:dyDescent="0.25">
      <c r="A412" s="1"/>
      <c r="B412" s="1"/>
      <c r="C412" s="1"/>
      <c r="D412" s="1"/>
    </row>
    <row r="413" spans="1:4" ht="14.25" customHeight="1" x14ac:dyDescent="0.25">
      <c r="A413" s="1"/>
      <c r="B413" s="1"/>
      <c r="C413" s="1"/>
      <c r="D413" s="1"/>
    </row>
    <row r="414" spans="1:4" ht="14.25" customHeight="1" x14ac:dyDescent="0.25">
      <c r="A414" s="1"/>
      <c r="B414" s="1"/>
      <c r="C414" s="1"/>
      <c r="D414" s="1"/>
    </row>
    <row r="415" spans="1:4" ht="14.25" customHeight="1" x14ac:dyDescent="0.25">
      <c r="A415" s="1"/>
      <c r="B415" s="1"/>
      <c r="C415" s="1"/>
      <c r="D415" s="1"/>
    </row>
    <row r="416" spans="1:4" ht="14.25" customHeight="1" x14ac:dyDescent="0.25">
      <c r="A416" s="1"/>
      <c r="B416" s="1"/>
      <c r="C416" s="1"/>
      <c r="D416" s="1"/>
    </row>
    <row r="417" spans="1:4" ht="14.25" customHeight="1" x14ac:dyDescent="0.25">
      <c r="A417" s="1"/>
      <c r="B417" s="1"/>
      <c r="C417" s="1"/>
      <c r="D417" s="1"/>
    </row>
    <row r="418" spans="1:4" ht="14.25" customHeight="1" x14ac:dyDescent="0.25">
      <c r="A418" s="1"/>
      <c r="B418" s="1"/>
      <c r="C418" s="1"/>
      <c r="D418" s="1"/>
    </row>
    <row r="419" spans="1:4" ht="14.25" customHeight="1" x14ac:dyDescent="0.25">
      <c r="A419" s="1"/>
      <c r="B419" s="1"/>
      <c r="C419" s="1"/>
      <c r="D419" s="1"/>
    </row>
    <row r="420" spans="1:4" ht="14.25" customHeight="1" x14ac:dyDescent="0.25">
      <c r="A420" s="1"/>
      <c r="B420" s="1"/>
      <c r="C420" s="1"/>
      <c r="D420" s="1"/>
    </row>
    <row r="421" spans="1:4" ht="14.25" customHeight="1" x14ac:dyDescent="0.25">
      <c r="A421" s="1"/>
      <c r="B421" s="1"/>
      <c r="C421" s="1"/>
      <c r="D421" s="1"/>
    </row>
    <row r="422" spans="1:4" ht="14.25" customHeight="1" x14ac:dyDescent="0.25">
      <c r="A422" s="1"/>
      <c r="B422" s="1"/>
      <c r="C422" s="1"/>
      <c r="D422" s="1"/>
    </row>
    <row r="423" spans="1:4" ht="14.25" customHeight="1" x14ac:dyDescent="0.25">
      <c r="A423" s="1"/>
      <c r="B423" s="1"/>
      <c r="C423" s="1"/>
      <c r="D423" s="1"/>
    </row>
    <row r="424" spans="1:4" ht="14.25" customHeight="1" x14ac:dyDescent="0.25">
      <c r="A424" s="1"/>
      <c r="B424" s="1"/>
      <c r="C424" s="1"/>
      <c r="D424" s="1"/>
    </row>
    <row r="425" spans="1:4" ht="14.25" customHeight="1" x14ac:dyDescent="0.25">
      <c r="A425" s="1"/>
      <c r="B425" s="1"/>
      <c r="C425" s="1"/>
      <c r="D425" s="1"/>
    </row>
    <row r="426" spans="1:4" ht="14.25" customHeight="1" x14ac:dyDescent="0.25">
      <c r="A426" s="1"/>
      <c r="B426" s="1"/>
      <c r="C426" s="1"/>
      <c r="D426" s="1"/>
    </row>
    <row r="427" spans="1:4" ht="14.25" customHeight="1" x14ac:dyDescent="0.25">
      <c r="A427" s="1"/>
      <c r="B427" s="1"/>
      <c r="C427" s="1"/>
      <c r="D427" s="1"/>
    </row>
    <row r="428" spans="1:4" ht="14.25" customHeight="1" x14ac:dyDescent="0.25">
      <c r="A428" s="1"/>
      <c r="B428" s="1"/>
      <c r="C428" s="1"/>
      <c r="D428" s="1"/>
    </row>
    <row r="429" spans="1:4" ht="14.25" customHeight="1" x14ac:dyDescent="0.25">
      <c r="A429" s="1"/>
      <c r="B429" s="1"/>
      <c r="C429" s="1"/>
      <c r="D429" s="1"/>
    </row>
    <row r="430" spans="1:4" ht="14.25" customHeight="1" x14ac:dyDescent="0.25">
      <c r="A430" s="1"/>
      <c r="B430" s="1"/>
      <c r="C430" s="1"/>
      <c r="D430" s="1"/>
    </row>
    <row r="431" spans="1:4" ht="14.25" customHeight="1" x14ac:dyDescent="0.25">
      <c r="A431" s="1"/>
      <c r="B431" s="1"/>
      <c r="C431" s="1"/>
      <c r="D431" s="1"/>
    </row>
    <row r="432" spans="1:4" ht="14.25" customHeight="1" x14ac:dyDescent="0.25">
      <c r="A432" s="1"/>
      <c r="B432" s="1"/>
      <c r="C432" s="1"/>
      <c r="D432" s="1"/>
    </row>
    <row r="433" spans="1:4" ht="14.25" customHeight="1" x14ac:dyDescent="0.25">
      <c r="A433" s="1"/>
      <c r="B433" s="1"/>
      <c r="C433" s="1"/>
      <c r="D433" s="1"/>
    </row>
    <row r="434" spans="1:4" ht="14.25" customHeight="1" x14ac:dyDescent="0.25">
      <c r="A434" s="1"/>
      <c r="B434" s="1"/>
      <c r="C434" s="1"/>
      <c r="D434" s="1"/>
    </row>
    <row r="435" spans="1:4" ht="14.25" customHeight="1" x14ac:dyDescent="0.25">
      <c r="A435" s="1"/>
      <c r="B435" s="1"/>
      <c r="C435" s="1"/>
      <c r="D435" s="1"/>
    </row>
    <row r="436" spans="1:4" ht="14.25" customHeight="1" x14ac:dyDescent="0.25">
      <c r="A436" s="1"/>
      <c r="B436" s="1"/>
      <c r="C436" s="1"/>
      <c r="D436" s="1"/>
    </row>
    <row r="437" spans="1:4" ht="14.25" customHeight="1" x14ac:dyDescent="0.25">
      <c r="A437" s="1"/>
      <c r="B437" s="1"/>
      <c r="C437" s="1"/>
      <c r="D437" s="1"/>
    </row>
    <row r="438" spans="1:4" ht="14.25" customHeight="1" x14ac:dyDescent="0.25">
      <c r="A438" s="1"/>
      <c r="B438" s="1"/>
      <c r="C438" s="1"/>
      <c r="D438" s="1"/>
    </row>
    <row r="439" spans="1:4" ht="14.25" customHeight="1" x14ac:dyDescent="0.25">
      <c r="A439" s="1"/>
      <c r="B439" s="1"/>
      <c r="C439" s="1"/>
      <c r="D439" s="1"/>
    </row>
    <row r="440" spans="1:4" ht="14.25" customHeight="1" x14ac:dyDescent="0.25">
      <c r="A440" s="1"/>
      <c r="B440" s="1"/>
      <c r="C440" s="1"/>
      <c r="D440" s="1"/>
    </row>
    <row r="441" spans="1:4" ht="14.25" customHeight="1" x14ac:dyDescent="0.25">
      <c r="A441" s="1"/>
      <c r="B441" s="1"/>
      <c r="C441" s="1"/>
      <c r="D441" s="1"/>
    </row>
    <row r="442" spans="1:4" ht="14.25" customHeight="1" x14ac:dyDescent="0.25">
      <c r="A442" s="1"/>
      <c r="B442" s="1"/>
      <c r="C442" s="1"/>
      <c r="D442" s="1"/>
    </row>
    <row r="443" spans="1:4" ht="14.25" customHeight="1" x14ac:dyDescent="0.25">
      <c r="A443" s="1"/>
      <c r="B443" s="1"/>
      <c r="C443" s="1"/>
      <c r="D443" s="1"/>
    </row>
    <row r="444" spans="1:4" ht="14.25" customHeight="1" x14ac:dyDescent="0.25">
      <c r="A444" s="1"/>
      <c r="B444" s="1"/>
      <c r="C444" s="1"/>
      <c r="D444" s="1"/>
    </row>
    <row r="445" spans="1:4" ht="14.25" customHeight="1" x14ac:dyDescent="0.25">
      <c r="A445" s="1"/>
      <c r="B445" s="1"/>
      <c r="C445" s="1"/>
      <c r="D445" s="1"/>
    </row>
    <row r="446" spans="1:4" ht="14.25" customHeight="1" x14ac:dyDescent="0.25">
      <c r="A446" s="1"/>
      <c r="B446" s="1"/>
      <c r="C446" s="1"/>
      <c r="D446" s="1"/>
    </row>
    <row r="447" spans="1:4" ht="14.25" customHeight="1" x14ac:dyDescent="0.25">
      <c r="A447" s="1"/>
      <c r="B447" s="1"/>
      <c r="C447" s="1"/>
      <c r="D447" s="1"/>
    </row>
    <row r="448" spans="1:4" ht="14.25" customHeight="1" x14ac:dyDescent="0.25">
      <c r="A448" s="1"/>
      <c r="B448" s="1"/>
      <c r="C448" s="1"/>
      <c r="D448" s="1"/>
    </row>
    <row r="449" spans="1:4" ht="14.25" customHeight="1" x14ac:dyDescent="0.25">
      <c r="A449" s="1"/>
      <c r="B449" s="1"/>
      <c r="C449" s="1"/>
      <c r="D449" s="1"/>
    </row>
    <row r="450" spans="1:4" ht="14.25" customHeight="1" x14ac:dyDescent="0.25">
      <c r="A450" s="1"/>
      <c r="B450" s="1"/>
      <c r="C450" s="1"/>
      <c r="D450" s="1"/>
    </row>
    <row r="451" spans="1:4" ht="14.25" customHeight="1" x14ac:dyDescent="0.25">
      <c r="A451" s="1"/>
      <c r="B451" s="1"/>
      <c r="C451" s="1"/>
      <c r="D451" s="1"/>
    </row>
    <row r="452" spans="1:4" ht="14.25" customHeight="1" x14ac:dyDescent="0.25">
      <c r="A452" s="1"/>
      <c r="B452" s="1"/>
      <c r="C452" s="1"/>
      <c r="D452" s="1"/>
    </row>
    <row r="453" spans="1:4" ht="14.25" customHeight="1" x14ac:dyDescent="0.25">
      <c r="A453" s="1"/>
      <c r="B453" s="1"/>
      <c r="C453" s="1"/>
      <c r="D453" s="1"/>
    </row>
    <row r="454" spans="1:4" ht="14.25" customHeight="1" x14ac:dyDescent="0.25">
      <c r="A454" s="1"/>
      <c r="B454" s="1"/>
      <c r="C454" s="1"/>
      <c r="D454" s="1"/>
    </row>
    <row r="455" spans="1:4" ht="14.25" customHeight="1" x14ac:dyDescent="0.25">
      <c r="A455" s="1"/>
      <c r="B455" s="1"/>
      <c r="C455" s="1"/>
      <c r="D455" s="1"/>
    </row>
    <row r="456" spans="1:4" ht="14.25" customHeight="1" x14ac:dyDescent="0.25">
      <c r="A456" s="1"/>
      <c r="B456" s="1"/>
      <c r="C456" s="1"/>
      <c r="D456" s="1"/>
    </row>
    <row r="457" spans="1:4" ht="14.25" customHeight="1" x14ac:dyDescent="0.25">
      <c r="A457" s="1"/>
      <c r="B457" s="1"/>
      <c r="C457" s="1"/>
      <c r="D457" s="1"/>
    </row>
    <row r="458" spans="1:4" ht="14.25" customHeight="1" x14ac:dyDescent="0.25">
      <c r="A458" s="1"/>
      <c r="B458" s="1"/>
      <c r="C458" s="1"/>
      <c r="D458" s="1"/>
    </row>
    <row r="459" spans="1:4" ht="14.25" customHeight="1" x14ac:dyDescent="0.25">
      <c r="A459" s="1"/>
      <c r="B459" s="1"/>
      <c r="C459" s="1"/>
      <c r="D459" s="1"/>
    </row>
    <row r="460" spans="1:4" ht="14.25" customHeight="1" x14ac:dyDescent="0.25">
      <c r="A460" s="1"/>
      <c r="B460" s="1"/>
      <c r="C460" s="1"/>
      <c r="D460" s="1"/>
    </row>
    <row r="461" spans="1:4" ht="14.25" customHeight="1" x14ac:dyDescent="0.25">
      <c r="A461" s="1"/>
      <c r="B461" s="1"/>
      <c r="C461" s="1"/>
      <c r="D461" s="1"/>
    </row>
    <row r="462" spans="1:4" ht="14.25" customHeight="1" x14ac:dyDescent="0.25">
      <c r="A462" s="1"/>
      <c r="B462" s="1"/>
      <c r="C462" s="1"/>
      <c r="D462" s="1"/>
    </row>
    <row r="463" spans="1:4" ht="14.25" customHeight="1" x14ac:dyDescent="0.25">
      <c r="A463" s="1"/>
      <c r="B463" s="1"/>
      <c r="C463" s="1"/>
      <c r="D463" s="1"/>
    </row>
    <row r="464" spans="1:4" ht="14.25" customHeight="1" x14ac:dyDescent="0.25">
      <c r="A464" s="1"/>
      <c r="B464" s="1"/>
      <c r="C464" s="1"/>
      <c r="D464" s="1"/>
    </row>
    <row r="465" spans="1:4" ht="14.25" customHeight="1" x14ac:dyDescent="0.25">
      <c r="A465" s="1"/>
      <c r="B465" s="1"/>
      <c r="C465" s="1"/>
      <c r="D465" s="1"/>
    </row>
    <row r="466" spans="1:4" ht="14.25" customHeight="1" x14ac:dyDescent="0.25">
      <c r="A466" s="1"/>
      <c r="B466" s="1"/>
      <c r="C466" s="1"/>
      <c r="D466" s="1"/>
    </row>
    <row r="467" spans="1:4" ht="14.25" customHeight="1" x14ac:dyDescent="0.25">
      <c r="A467" s="1"/>
      <c r="B467" s="1"/>
      <c r="C467" s="1"/>
      <c r="D467" s="1"/>
    </row>
    <row r="468" spans="1:4" ht="14.25" customHeight="1" x14ac:dyDescent="0.25">
      <c r="A468" s="1"/>
      <c r="B468" s="1"/>
      <c r="C468" s="1"/>
      <c r="D468" s="1"/>
    </row>
    <row r="469" spans="1:4" ht="14.25" customHeight="1" x14ac:dyDescent="0.25">
      <c r="A469" s="1"/>
      <c r="B469" s="1"/>
      <c r="C469" s="1"/>
      <c r="D469" s="1"/>
    </row>
    <row r="470" spans="1:4" ht="14.25" customHeight="1" x14ac:dyDescent="0.25">
      <c r="A470" s="1"/>
      <c r="B470" s="1"/>
      <c r="C470" s="1"/>
      <c r="D470" s="1"/>
    </row>
    <row r="471" spans="1:4" ht="14.25" customHeight="1" x14ac:dyDescent="0.25">
      <c r="A471" s="1"/>
      <c r="B471" s="1"/>
      <c r="C471" s="1"/>
      <c r="D471" s="1"/>
    </row>
    <row r="472" spans="1:4" ht="14.25" customHeight="1" x14ac:dyDescent="0.25">
      <c r="A472" s="1"/>
      <c r="B472" s="1"/>
      <c r="C472" s="1"/>
      <c r="D472" s="1"/>
    </row>
    <row r="473" spans="1:4" ht="14.25" customHeight="1" x14ac:dyDescent="0.25">
      <c r="A473" s="1"/>
      <c r="B473" s="1"/>
      <c r="C473" s="1"/>
      <c r="D473" s="1"/>
    </row>
    <row r="474" spans="1:4" ht="14.25" customHeight="1" x14ac:dyDescent="0.25">
      <c r="A474" s="1"/>
      <c r="B474" s="1"/>
      <c r="C474" s="1"/>
      <c r="D474" s="1"/>
    </row>
    <row r="475" spans="1:4" ht="14.25" customHeight="1" x14ac:dyDescent="0.25">
      <c r="A475" s="1"/>
      <c r="B475" s="1"/>
      <c r="C475" s="1"/>
      <c r="D475" s="1"/>
    </row>
    <row r="476" spans="1:4" ht="14.25" customHeight="1" x14ac:dyDescent="0.25">
      <c r="A476" s="1"/>
      <c r="B476" s="1"/>
      <c r="C476" s="1"/>
      <c r="D476" s="1"/>
    </row>
    <row r="477" spans="1:4" ht="14.25" customHeight="1" x14ac:dyDescent="0.25">
      <c r="A477" s="1"/>
      <c r="B477" s="1"/>
      <c r="C477" s="1"/>
      <c r="D477" s="1"/>
    </row>
    <row r="478" spans="1:4" ht="14.25" customHeight="1" x14ac:dyDescent="0.25">
      <c r="A478" s="1"/>
      <c r="B478" s="1"/>
      <c r="C478" s="1"/>
      <c r="D478" s="1"/>
    </row>
    <row r="479" spans="1:4" ht="14.25" customHeight="1" x14ac:dyDescent="0.25">
      <c r="A479" s="1"/>
      <c r="B479" s="1"/>
      <c r="C479" s="1"/>
      <c r="D479" s="1"/>
    </row>
    <row r="480" spans="1:4" ht="14.25" customHeight="1" x14ac:dyDescent="0.25">
      <c r="A480" s="1"/>
      <c r="B480" s="1"/>
      <c r="C480" s="1"/>
      <c r="D480" s="1"/>
    </row>
    <row r="481" spans="1:4" ht="14.25" customHeight="1" x14ac:dyDescent="0.25">
      <c r="A481" s="1"/>
      <c r="B481" s="1"/>
      <c r="C481" s="1"/>
      <c r="D481" s="1"/>
    </row>
    <row r="482" spans="1:4" ht="14.25" customHeight="1" x14ac:dyDescent="0.25">
      <c r="A482" s="1"/>
      <c r="B482" s="1"/>
      <c r="C482" s="1"/>
      <c r="D482" s="1"/>
    </row>
    <row r="483" spans="1:4" ht="14.25" customHeight="1" x14ac:dyDescent="0.25">
      <c r="A483" s="1"/>
      <c r="B483" s="1"/>
      <c r="C483" s="1"/>
      <c r="D483" s="1"/>
    </row>
    <row r="484" spans="1:4" ht="14.25" customHeight="1" x14ac:dyDescent="0.25">
      <c r="A484" s="1"/>
      <c r="B484" s="1"/>
      <c r="C484" s="1"/>
      <c r="D484" s="1"/>
    </row>
    <row r="485" spans="1:4" ht="14.25" customHeight="1" x14ac:dyDescent="0.25">
      <c r="A485" s="1"/>
      <c r="B485" s="1"/>
      <c r="C485" s="1"/>
      <c r="D485" s="1"/>
    </row>
    <row r="486" spans="1:4" ht="14.25" customHeight="1" x14ac:dyDescent="0.25">
      <c r="A486" s="1"/>
      <c r="B486" s="1"/>
      <c r="C486" s="1"/>
      <c r="D486" s="1"/>
    </row>
    <row r="487" spans="1:4" ht="14.25" customHeight="1" x14ac:dyDescent="0.25">
      <c r="A487" s="1"/>
      <c r="B487" s="1"/>
      <c r="C487" s="1"/>
      <c r="D487" s="1"/>
    </row>
    <row r="488" spans="1:4" ht="14.25" customHeight="1" x14ac:dyDescent="0.25">
      <c r="A488" s="1"/>
      <c r="B488" s="1"/>
      <c r="C488" s="1"/>
      <c r="D488" s="1"/>
    </row>
    <row r="489" spans="1:4" ht="14.25" customHeight="1" x14ac:dyDescent="0.25">
      <c r="A489" s="1"/>
      <c r="B489" s="1"/>
      <c r="C489" s="1"/>
      <c r="D489" s="1"/>
    </row>
    <row r="490" spans="1:4" ht="14.25" customHeight="1" x14ac:dyDescent="0.25">
      <c r="A490" s="1"/>
      <c r="B490" s="1"/>
      <c r="C490" s="1"/>
      <c r="D490" s="1"/>
    </row>
    <row r="491" spans="1:4" ht="14.25" customHeight="1" x14ac:dyDescent="0.25">
      <c r="A491" s="1"/>
      <c r="B491" s="1"/>
      <c r="C491" s="1"/>
      <c r="D491" s="1"/>
    </row>
    <row r="492" spans="1:4" ht="14.25" customHeight="1" x14ac:dyDescent="0.25">
      <c r="A492" s="1"/>
      <c r="B492" s="1"/>
      <c r="C492" s="1"/>
      <c r="D492" s="1"/>
    </row>
    <row r="493" spans="1:4" ht="14.25" customHeight="1" x14ac:dyDescent="0.25">
      <c r="A493" s="1"/>
      <c r="B493" s="1"/>
      <c r="C493" s="1"/>
      <c r="D493" s="1"/>
    </row>
    <row r="494" spans="1:4" ht="14.25" customHeight="1" x14ac:dyDescent="0.25">
      <c r="A494" s="1"/>
      <c r="B494" s="1"/>
      <c r="C494" s="1"/>
      <c r="D494" s="1"/>
    </row>
    <row r="495" spans="1:4" ht="14.25" customHeight="1" x14ac:dyDescent="0.25">
      <c r="A495" s="1"/>
      <c r="B495" s="1"/>
      <c r="C495" s="1"/>
      <c r="D495" s="1"/>
    </row>
    <row r="496" spans="1:4" ht="14.25" customHeight="1" x14ac:dyDescent="0.25">
      <c r="A496" s="1"/>
      <c r="B496" s="1"/>
      <c r="C496" s="1"/>
      <c r="D496" s="1"/>
    </row>
    <row r="497" spans="1:4" ht="14.25" customHeight="1" x14ac:dyDescent="0.25">
      <c r="A497" s="1"/>
      <c r="B497" s="1"/>
      <c r="C497" s="1"/>
      <c r="D497" s="1"/>
    </row>
    <row r="498" spans="1:4" ht="14.25" customHeight="1" x14ac:dyDescent="0.25">
      <c r="A498" s="1"/>
      <c r="B498" s="1"/>
      <c r="C498" s="1"/>
      <c r="D498" s="1"/>
    </row>
    <row r="499" spans="1:4" ht="14.25" customHeight="1" x14ac:dyDescent="0.25">
      <c r="A499" s="1"/>
      <c r="B499" s="1"/>
      <c r="C499" s="1"/>
      <c r="D499" s="1"/>
    </row>
    <row r="500" spans="1:4" ht="14.25" customHeight="1" x14ac:dyDescent="0.25">
      <c r="A500" s="1"/>
      <c r="B500" s="1"/>
      <c r="C500" s="1"/>
      <c r="D500" s="1"/>
    </row>
    <row r="501" spans="1:4" ht="14.25" customHeight="1" x14ac:dyDescent="0.25">
      <c r="A501" s="1"/>
      <c r="B501" s="1"/>
      <c r="C501" s="1"/>
      <c r="D501" s="1"/>
    </row>
    <row r="502" spans="1:4" ht="14.25" customHeight="1" x14ac:dyDescent="0.25">
      <c r="A502" s="1"/>
      <c r="B502" s="1"/>
      <c r="C502" s="1"/>
      <c r="D502" s="1"/>
    </row>
    <row r="503" spans="1:4" ht="14.25" customHeight="1" x14ac:dyDescent="0.25">
      <c r="A503" s="1"/>
      <c r="B503" s="1"/>
      <c r="C503" s="1"/>
      <c r="D503" s="1"/>
    </row>
    <row r="504" spans="1:4" ht="14.25" customHeight="1" x14ac:dyDescent="0.25">
      <c r="A504" s="1"/>
      <c r="B504" s="1"/>
      <c r="C504" s="1"/>
      <c r="D504" s="1"/>
    </row>
    <row r="505" spans="1:4" ht="14.25" customHeight="1" x14ac:dyDescent="0.25">
      <c r="A505" s="1"/>
      <c r="B505" s="1"/>
      <c r="C505" s="1"/>
      <c r="D505" s="1"/>
    </row>
    <row r="506" spans="1:4" ht="14.25" customHeight="1" x14ac:dyDescent="0.25">
      <c r="A506" s="1"/>
      <c r="B506" s="1"/>
      <c r="C506" s="1"/>
      <c r="D506" s="1"/>
    </row>
    <row r="507" spans="1:4" ht="14.25" customHeight="1" x14ac:dyDescent="0.25">
      <c r="A507" s="1"/>
      <c r="B507" s="1"/>
      <c r="C507" s="1"/>
      <c r="D507" s="1"/>
    </row>
    <row r="508" spans="1:4" ht="14.25" customHeight="1" x14ac:dyDescent="0.25">
      <c r="A508" s="1"/>
      <c r="B508" s="1"/>
      <c r="C508" s="1"/>
      <c r="D508" s="1"/>
    </row>
    <row r="509" spans="1:4" ht="14.25" customHeight="1" x14ac:dyDescent="0.25">
      <c r="A509" s="1"/>
      <c r="B509" s="1"/>
      <c r="C509" s="1"/>
      <c r="D509" s="1"/>
    </row>
    <row r="510" spans="1:4" ht="14.25" customHeight="1" x14ac:dyDescent="0.25">
      <c r="A510" s="1"/>
      <c r="B510" s="1"/>
      <c r="C510" s="1"/>
      <c r="D510" s="1"/>
    </row>
    <row r="511" spans="1:4" ht="14.25" customHeight="1" x14ac:dyDescent="0.25">
      <c r="A511" s="1"/>
      <c r="B511" s="1"/>
      <c r="C511" s="1"/>
      <c r="D511" s="1"/>
    </row>
    <row r="512" spans="1:4" ht="14.25" customHeight="1" x14ac:dyDescent="0.25">
      <c r="A512" s="1"/>
      <c r="B512" s="1"/>
      <c r="C512" s="1"/>
      <c r="D512" s="1"/>
    </row>
    <row r="513" spans="1:4" ht="14.25" customHeight="1" x14ac:dyDescent="0.25">
      <c r="A513" s="1"/>
      <c r="B513" s="1"/>
      <c r="C513" s="1"/>
      <c r="D513" s="1"/>
    </row>
    <row r="514" spans="1:4" ht="14.25" customHeight="1" x14ac:dyDescent="0.25">
      <c r="A514" s="1"/>
      <c r="B514" s="1"/>
      <c r="C514" s="1"/>
      <c r="D514" s="1"/>
    </row>
    <row r="515" spans="1:4" ht="14.25" customHeight="1" x14ac:dyDescent="0.25">
      <c r="A515" s="1"/>
      <c r="B515" s="1"/>
      <c r="C515" s="1"/>
      <c r="D515" s="1"/>
    </row>
    <row r="516" spans="1:4" ht="14.25" customHeight="1" x14ac:dyDescent="0.25">
      <c r="A516" s="1"/>
      <c r="B516" s="1"/>
      <c r="C516" s="1"/>
      <c r="D516" s="1"/>
    </row>
    <row r="517" spans="1:4" ht="14.25" customHeight="1" x14ac:dyDescent="0.25">
      <c r="A517" s="1"/>
      <c r="B517" s="1"/>
      <c r="C517" s="1"/>
      <c r="D517" s="1"/>
    </row>
    <row r="518" spans="1:4" ht="14.25" customHeight="1" x14ac:dyDescent="0.25">
      <c r="A518" s="1"/>
      <c r="B518" s="1"/>
      <c r="C518" s="1"/>
      <c r="D518" s="1"/>
    </row>
    <row r="519" spans="1:4" ht="14.25" customHeight="1" x14ac:dyDescent="0.25">
      <c r="A519" s="1"/>
      <c r="B519" s="1"/>
      <c r="C519" s="1"/>
      <c r="D519" s="1"/>
    </row>
    <row r="520" spans="1:4" ht="14.25" customHeight="1" x14ac:dyDescent="0.25">
      <c r="A520" s="1"/>
      <c r="B520" s="1"/>
      <c r="C520" s="1"/>
      <c r="D520" s="1"/>
    </row>
    <row r="521" spans="1:4" ht="14.25" customHeight="1" x14ac:dyDescent="0.25">
      <c r="A521" s="1"/>
      <c r="B521" s="1"/>
      <c r="C521" s="1"/>
      <c r="D521" s="1"/>
    </row>
    <row r="522" spans="1:4" ht="14.25" customHeight="1" x14ac:dyDescent="0.25">
      <c r="A522" s="1"/>
      <c r="B522" s="1"/>
      <c r="C522" s="1"/>
      <c r="D522" s="1"/>
    </row>
    <row r="523" spans="1:4" ht="14.25" customHeight="1" x14ac:dyDescent="0.25">
      <c r="A523" s="1"/>
      <c r="B523" s="1"/>
      <c r="C523" s="1"/>
      <c r="D523" s="1"/>
    </row>
    <row r="524" spans="1:4" ht="14.25" customHeight="1" x14ac:dyDescent="0.25">
      <c r="A524" s="1"/>
      <c r="B524" s="1"/>
      <c r="C524" s="1"/>
      <c r="D524" s="1"/>
    </row>
    <row r="525" spans="1:4" ht="14.25" customHeight="1" x14ac:dyDescent="0.25">
      <c r="A525" s="1"/>
      <c r="B525" s="1"/>
      <c r="C525" s="1"/>
      <c r="D525" s="1"/>
    </row>
    <row r="526" spans="1:4" ht="14.25" customHeight="1" x14ac:dyDescent="0.25">
      <c r="A526" s="1"/>
      <c r="B526" s="1"/>
      <c r="C526" s="1"/>
      <c r="D526" s="1"/>
    </row>
    <row r="527" spans="1:4" ht="14.25" customHeight="1" x14ac:dyDescent="0.25">
      <c r="A527" s="1"/>
      <c r="B527" s="1"/>
      <c r="C527" s="1"/>
      <c r="D527" s="1"/>
    </row>
    <row r="528" spans="1:4" ht="14.25" customHeight="1" x14ac:dyDescent="0.25">
      <c r="A528" s="1"/>
      <c r="B528" s="1"/>
      <c r="C528" s="1"/>
      <c r="D528" s="1"/>
    </row>
    <row r="529" spans="1:4" ht="14.25" customHeight="1" x14ac:dyDescent="0.25">
      <c r="A529" s="1"/>
      <c r="B529" s="1"/>
      <c r="C529" s="1"/>
      <c r="D529" s="1"/>
    </row>
    <row r="530" spans="1:4" ht="14.25" customHeight="1" x14ac:dyDescent="0.25">
      <c r="A530" s="1"/>
      <c r="B530" s="1"/>
      <c r="C530" s="1"/>
      <c r="D530" s="1"/>
    </row>
    <row r="531" spans="1:4" ht="14.25" customHeight="1" x14ac:dyDescent="0.25">
      <c r="A531" s="1"/>
      <c r="B531" s="1"/>
      <c r="C531" s="1"/>
      <c r="D531" s="1"/>
    </row>
    <row r="532" spans="1:4" ht="14.25" customHeight="1" x14ac:dyDescent="0.25">
      <c r="A532" s="1"/>
      <c r="B532" s="1"/>
      <c r="C532" s="1"/>
      <c r="D532" s="1"/>
    </row>
    <row r="533" spans="1:4" ht="14.25" customHeight="1" x14ac:dyDescent="0.25">
      <c r="A533" s="1"/>
      <c r="B533" s="1"/>
      <c r="C533" s="1"/>
      <c r="D533" s="1"/>
    </row>
    <row r="534" spans="1:4" ht="14.25" customHeight="1" x14ac:dyDescent="0.25">
      <c r="A534" s="1"/>
      <c r="B534" s="1"/>
      <c r="C534" s="1"/>
      <c r="D534" s="1"/>
    </row>
    <row r="535" spans="1:4" ht="14.25" customHeight="1" x14ac:dyDescent="0.25">
      <c r="A535" s="1"/>
      <c r="B535" s="1"/>
      <c r="C535" s="1"/>
      <c r="D535" s="1"/>
    </row>
    <row r="536" spans="1:4" ht="14.25" customHeight="1" x14ac:dyDescent="0.25">
      <c r="A536" s="1"/>
      <c r="B536" s="1"/>
      <c r="C536" s="1"/>
      <c r="D536" s="1"/>
    </row>
    <row r="537" spans="1:4" ht="14.25" customHeight="1" x14ac:dyDescent="0.25">
      <c r="A537" s="1"/>
      <c r="B537" s="1"/>
      <c r="C537" s="1"/>
      <c r="D537" s="1"/>
    </row>
    <row r="538" spans="1:4" ht="14.25" customHeight="1" x14ac:dyDescent="0.25">
      <c r="A538" s="1"/>
      <c r="B538" s="1"/>
      <c r="C538" s="1"/>
      <c r="D538" s="1"/>
    </row>
    <row r="539" spans="1:4" ht="14.25" customHeight="1" x14ac:dyDescent="0.25">
      <c r="A539" s="1"/>
      <c r="B539" s="1"/>
      <c r="C539" s="1"/>
      <c r="D539" s="1"/>
    </row>
    <row r="540" spans="1:4" ht="14.25" customHeight="1" x14ac:dyDescent="0.25">
      <c r="A540" s="1"/>
      <c r="B540" s="1"/>
      <c r="C540" s="1"/>
      <c r="D540" s="1"/>
    </row>
    <row r="541" spans="1:4" ht="14.25" customHeight="1" x14ac:dyDescent="0.25">
      <c r="A541" s="1"/>
      <c r="B541" s="1"/>
      <c r="C541" s="1"/>
      <c r="D541" s="1"/>
    </row>
    <row r="542" spans="1:4" ht="14.25" customHeight="1" x14ac:dyDescent="0.25">
      <c r="A542" s="1"/>
      <c r="B542" s="1"/>
      <c r="C542" s="1"/>
      <c r="D542" s="1"/>
    </row>
    <row r="543" spans="1:4" ht="14.25" customHeight="1" x14ac:dyDescent="0.25">
      <c r="A543" s="1"/>
      <c r="B543" s="1"/>
      <c r="C543" s="1"/>
      <c r="D543" s="1"/>
    </row>
    <row r="544" spans="1:4" ht="14.25" customHeight="1" x14ac:dyDescent="0.25">
      <c r="A544" s="1"/>
      <c r="B544" s="1"/>
      <c r="C544" s="1"/>
      <c r="D544" s="1"/>
    </row>
    <row r="545" spans="1:4" ht="14.25" customHeight="1" x14ac:dyDescent="0.25">
      <c r="A545" s="1"/>
      <c r="B545" s="1"/>
      <c r="C545" s="1"/>
      <c r="D545" s="1"/>
    </row>
    <row r="546" spans="1:4" ht="14.25" customHeight="1" x14ac:dyDescent="0.25">
      <c r="A546" s="1"/>
      <c r="B546" s="1"/>
      <c r="C546" s="1"/>
      <c r="D546" s="1"/>
    </row>
    <row r="547" spans="1:4" ht="14.25" customHeight="1" x14ac:dyDescent="0.25">
      <c r="A547" s="1"/>
      <c r="B547" s="1"/>
      <c r="C547" s="1"/>
      <c r="D547" s="1"/>
    </row>
    <row r="548" spans="1:4" ht="14.25" customHeight="1" x14ac:dyDescent="0.25">
      <c r="A548" s="1"/>
      <c r="B548" s="1"/>
      <c r="C548" s="1"/>
      <c r="D548" s="1"/>
    </row>
    <row r="549" spans="1:4" ht="14.25" customHeight="1" x14ac:dyDescent="0.25">
      <c r="A549" s="1"/>
      <c r="B549" s="1"/>
      <c r="C549" s="1"/>
      <c r="D549" s="1"/>
    </row>
    <row r="550" spans="1:4" ht="14.25" customHeight="1" x14ac:dyDescent="0.25">
      <c r="A550" s="1"/>
      <c r="B550" s="1"/>
      <c r="C550" s="1"/>
      <c r="D550" s="1"/>
    </row>
    <row r="551" spans="1:4" ht="14.25" customHeight="1" x14ac:dyDescent="0.25">
      <c r="A551" s="1"/>
      <c r="B551" s="1"/>
      <c r="C551" s="1"/>
      <c r="D551" s="1"/>
    </row>
    <row r="552" spans="1:4" ht="14.25" customHeight="1" x14ac:dyDescent="0.25">
      <c r="A552" s="1"/>
      <c r="B552" s="1"/>
      <c r="C552" s="1"/>
      <c r="D552" s="1"/>
    </row>
    <row r="553" spans="1:4" ht="14.25" customHeight="1" x14ac:dyDescent="0.25">
      <c r="A553" s="1"/>
      <c r="B553" s="1"/>
      <c r="C553" s="1"/>
      <c r="D553" s="1"/>
    </row>
    <row r="554" spans="1:4" ht="14.25" customHeight="1" x14ac:dyDescent="0.25">
      <c r="A554" s="1"/>
      <c r="B554" s="1"/>
      <c r="C554" s="1"/>
      <c r="D554" s="1"/>
    </row>
    <row r="555" spans="1:4" ht="14.25" customHeight="1" x14ac:dyDescent="0.25">
      <c r="A555" s="1"/>
      <c r="B555" s="1"/>
      <c r="C555" s="1"/>
      <c r="D555" s="1"/>
    </row>
    <row r="556" spans="1:4" ht="14.25" customHeight="1" x14ac:dyDescent="0.25">
      <c r="A556" s="1"/>
      <c r="B556" s="1"/>
      <c r="C556" s="1"/>
      <c r="D556" s="1"/>
    </row>
    <row r="557" spans="1:4" ht="14.25" customHeight="1" x14ac:dyDescent="0.25">
      <c r="A557" s="1"/>
      <c r="B557" s="1"/>
      <c r="C557" s="1"/>
      <c r="D557" s="1"/>
    </row>
    <row r="558" spans="1:4" ht="14.25" customHeight="1" x14ac:dyDescent="0.25">
      <c r="A558" s="1"/>
      <c r="B558" s="1"/>
      <c r="C558" s="1"/>
      <c r="D558" s="1"/>
    </row>
    <row r="559" spans="1:4" ht="14.25" customHeight="1" x14ac:dyDescent="0.25">
      <c r="A559" s="1"/>
      <c r="B559" s="1"/>
      <c r="C559" s="1"/>
      <c r="D559" s="1"/>
    </row>
    <row r="560" spans="1:4" ht="14.25" customHeight="1" x14ac:dyDescent="0.25">
      <c r="A560" s="1"/>
      <c r="B560" s="1"/>
      <c r="C560" s="1"/>
      <c r="D560" s="1"/>
    </row>
    <row r="561" spans="1:4" ht="14.25" customHeight="1" x14ac:dyDescent="0.25">
      <c r="A561" s="1"/>
      <c r="B561" s="1"/>
      <c r="C561" s="1"/>
      <c r="D561" s="1"/>
    </row>
    <row r="562" spans="1:4" ht="14.25" customHeight="1" x14ac:dyDescent="0.25">
      <c r="A562" s="1"/>
      <c r="B562" s="1"/>
      <c r="C562" s="1"/>
      <c r="D562" s="1"/>
    </row>
    <row r="563" spans="1:4" ht="14.25" customHeight="1" x14ac:dyDescent="0.25">
      <c r="A563" s="1"/>
      <c r="B563" s="1"/>
      <c r="C563" s="1"/>
      <c r="D563" s="1"/>
    </row>
    <row r="564" spans="1:4" ht="14.25" customHeight="1" x14ac:dyDescent="0.25">
      <c r="A564" s="1"/>
      <c r="B564" s="1"/>
      <c r="C564" s="1"/>
      <c r="D564" s="1"/>
    </row>
    <row r="565" spans="1:4" ht="14.25" customHeight="1" x14ac:dyDescent="0.25">
      <c r="A565" s="1"/>
      <c r="B565" s="1"/>
      <c r="C565" s="1"/>
      <c r="D565" s="1"/>
    </row>
    <row r="566" spans="1:4" ht="14.25" customHeight="1" x14ac:dyDescent="0.25">
      <c r="A566" s="1"/>
      <c r="B566" s="1"/>
      <c r="C566" s="1"/>
      <c r="D566" s="1"/>
    </row>
    <row r="567" spans="1:4" ht="14.25" customHeight="1" x14ac:dyDescent="0.25">
      <c r="A567" s="1"/>
      <c r="B567" s="1"/>
      <c r="C567" s="1"/>
      <c r="D567" s="1"/>
    </row>
    <row r="568" spans="1:4" ht="14.25" customHeight="1" x14ac:dyDescent="0.25">
      <c r="A568" s="1"/>
      <c r="B568" s="1"/>
      <c r="C568" s="1"/>
      <c r="D568" s="1"/>
    </row>
    <row r="569" spans="1:4" ht="14.25" customHeight="1" x14ac:dyDescent="0.25">
      <c r="A569" s="1"/>
      <c r="B569" s="1"/>
      <c r="C569" s="1"/>
      <c r="D569" s="1"/>
    </row>
    <row r="570" spans="1:4" ht="14.25" customHeight="1" x14ac:dyDescent="0.25">
      <c r="A570" s="1"/>
      <c r="B570" s="1"/>
      <c r="C570" s="1"/>
      <c r="D570" s="1"/>
    </row>
    <row r="571" spans="1:4" ht="14.25" customHeight="1" x14ac:dyDescent="0.25">
      <c r="A571" s="1"/>
      <c r="B571" s="1"/>
      <c r="C571" s="1"/>
      <c r="D571" s="1"/>
    </row>
    <row r="572" spans="1:4" ht="14.25" customHeight="1" x14ac:dyDescent="0.25">
      <c r="A572" s="1"/>
      <c r="B572" s="1"/>
      <c r="C572" s="1"/>
      <c r="D572" s="1"/>
    </row>
    <row r="573" spans="1:4" ht="14.25" customHeight="1" x14ac:dyDescent="0.25">
      <c r="A573" s="1"/>
      <c r="B573" s="1"/>
      <c r="C573" s="1"/>
      <c r="D573" s="1"/>
    </row>
    <row r="574" spans="1:4" ht="14.25" customHeight="1" x14ac:dyDescent="0.25">
      <c r="A574" s="1"/>
      <c r="B574" s="1"/>
      <c r="C574" s="1"/>
      <c r="D574" s="1"/>
    </row>
    <row r="575" spans="1:4" ht="14.25" customHeight="1" x14ac:dyDescent="0.25">
      <c r="A575" s="1"/>
      <c r="B575" s="1"/>
      <c r="C575" s="1"/>
      <c r="D575" s="1"/>
    </row>
    <row r="576" spans="1:4" ht="14.25" customHeight="1" x14ac:dyDescent="0.25">
      <c r="A576" s="1"/>
      <c r="B576" s="1"/>
      <c r="C576" s="1"/>
      <c r="D576" s="1"/>
    </row>
    <row r="577" spans="1:4" ht="14.25" customHeight="1" x14ac:dyDescent="0.25">
      <c r="A577" s="1"/>
      <c r="B577" s="1"/>
      <c r="C577" s="1"/>
      <c r="D577" s="1"/>
    </row>
    <row r="578" spans="1:4" ht="14.25" customHeight="1" x14ac:dyDescent="0.25">
      <c r="A578" s="1"/>
      <c r="B578" s="1"/>
      <c r="C578" s="1"/>
      <c r="D578" s="1"/>
    </row>
    <row r="579" spans="1:4" ht="14.25" customHeight="1" x14ac:dyDescent="0.25">
      <c r="A579" s="1"/>
      <c r="B579" s="1"/>
      <c r="C579" s="1"/>
      <c r="D579" s="1"/>
    </row>
    <row r="580" spans="1:4" ht="14.25" customHeight="1" x14ac:dyDescent="0.25">
      <c r="A580" s="1"/>
      <c r="B580" s="1"/>
      <c r="C580" s="1"/>
      <c r="D580" s="1"/>
    </row>
    <row r="581" spans="1:4" ht="14.25" customHeight="1" x14ac:dyDescent="0.25">
      <c r="A581" s="1"/>
      <c r="B581" s="1"/>
      <c r="C581" s="1"/>
      <c r="D581" s="1"/>
    </row>
    <row r="582" spans="1:4" ht="14.25" customHeight="1" x14ac:dyDescent="0.25">
      <c r="A582" s="1"/>
      <c r="B582" s="1"/>
      <c r="C582" s="1"/>
      <c r="D582" s="1"/>
    </row>
    <row r="583" spans="1:4" ht="14.25" customHeight="1" x14ac:dyDescent="0.25">
      <c r="A583" s="1"/>
      <c r="B583" s="1"/>
      <c r="C583" s="1"/>
      <c r="D583" s="1"/>
    </row>
    <row r="584" spans="1:4" ht="14.25" customHeight="1" x14ac:dyDescent="0.25">
      <c r="A584" s="1"/>
      <c r="B584" s="1"/>
      <c r="C584" s="1"/>
      <c r="D584" s="1"/>
    </row>
    <row r="585" spans="1:4" ht="14.25" customHeight="1" x14ac:dyDescent="0.25">
      <c r="A585" s="1"/>
      <c r="B585" s="1"/>
      <c r="C585" s="1"/>
      <c r="D585" s="1"/>
    </row>
    <row r="586" spans="1:4" ht="14.25" customHeight="1" x14ac:dyDescent="0.25">
      <c r="A586" s="1"/>
      <c r="B586" s="1"/>
      <c r="C586" s="1"/>
      <c r="D586" s="1"/>
    </row>
    <row r="587" spans="1:4" ht="14.25" customHeight="1" x14ac:dyDescent="0.25">
      <c r="A587" s="1"/>
      <c r="B587" s="1"/>
      <c r="C587" s="1"/>
      <c r="D587" s="1"/>
    </row>
    <row r="588" spans="1:4" ht="14.25" customHeight="1" x14ac:dyDescent="0.25">
      <c r="A588" s="1"/>
      <c r="B588" s="1"/>
      <c r="C588" s="1"/>
      <c r="D588" s="1"/>
    </row>
    <row r="589" spans="1:4" ht="14.25" customHeight="1" x14ac:dyDescent="0.25">
      <c r="A589" s="1"/>
      <c r="B589" s="1"/>
      <c r="C589" s="1"/>
      <c r="D589" s="1"/>
    </row>
    <row r="590" spans="1:4" ht="14.25" customHeight="1" x14ac:dyDescent="0.25">
      <c r="A590" s="1"/>
      <c r="B590" s="1"/>
      <c r="C590" s="1"/>
      <c r="D590" s="1"/>
    </row>
    <row r="591" spans="1:4" ht="14.25" customHeight="1" x14ac:dyDescent="0.25">
      <c r="A591" s="1"/>
      <c r="B591" s="1"/>
      <c r="C591" s="1"/>
      <c r="D591" s="1"/>
    </row>
    <row r="592" spans="1:4" ht="14.25" customHeight="1" x14ac:dyDescent="0.25">
      <c r="A592" s="1"/>
      <c r="B592" s="1"/>
      <c r="C592" s="1"/>
      <c r="D592" s="1"/>
    </row>
    <row r="593" spans="1:4" ht="14.25" customHeight="1" x14ac:dyDescent="0.25">
      <c r="A593" s="1"/>
      <c r="B593" s="1"/>
      <c r="C593" s="1"/>
      <c r="D593" s="1"/>
    </row>
    <row r="594" spans="1:4" ht="14.25" customHeight="1" x14ac:dyDescent="0.25">
      <c r="A594" s="1"/>
      <c r="B594" s="1"/>
      <c r="C594" s="1"/>
      <c r="D594" s="1"/>
    </row>
    <row r="595" spans="1:4" ht="14.25" customHeight="1" x14ac:dyDescent="0.25">
      <c r="A595" s="1"/>
      <c r="B595" s="1"/>
      <c r="C595" s="1"/>
      <c r="D595" s="1"/>
    </row>
    <row r="596" spans="1:4" ht="14.25" customHeight="1" x14ac:dyDescent="0.25">
      <c r="A596" s="1"/>
      <c r="B596" s="1"/>
      <c r="C596" s="1"/>
      <c r="D596" s="1"/>
    </row>
    <row r="597" spans="1:4" ht="14.25" customHeight="1" x14ac:dyDescent="0.25">
      <c r="A597" s="1"/>
      <c r="B597" s="1"/>
      <c r="C597" s="1"/>
      <c r="D597" s="1"/>
    </row>
    <row r="598" spans="1:4" ht="14.25" customHeight="1" x14ac:dyDescent="0.25">
      <c r="A598" s="1"/>
      <c r="B598" s="1"/>
      <c r="C598" s="1"/>
      <c r="D598" s="1"/>
    </row>
    <row r="599" spans="1:4" ht="14.25" customHeight="1" x14ac:dyDescent="0.25">
      <c r="A599" s="1"/>
      <c r="B599" s="1"/>
      <c r="C599" s="1"/>
      <c r="D599" s="1"/>
    </row>
    <row r="600" spans="1:4" ht="14.25" customHeight="1" x14ac:dyDescent="0.25">
      <c r="A600" s="1"/>
      <c r="B600" s="1"/>
      <c r="C600" s="1"/>
      <c r="D600" s="1"/>
    </row>
    <row r="601" spans="1:4" ht="14.25" customHeight="1" x14ac:dyDescent="0.25">
      <c r="A601" s="1"/>
      <c r="B601" s="1"/>
      <c r="C601" s="1"/>
      <c r="D601" s="1"/>
    </row>
    <row r="602" spans="1:4" ht="14.25" customHeight="1" x14ac:dyDescent="0.25">
      <c r="A602" s="1"/>
      <c r="B602" s="1"/>
      <c r="C602" s="1"/>
      <c r="D602" s="1"/>
    </row>
    <row r="603" spans="1:4" ht="14.25" customHeight="1" x14ac:dyDescent="0.25">
      <c r="A603" s="1"/>
      <c r="B603" s="1"/>
      <c r="C603" s="1"/>
      <c r="D603" s="1"/>
    </row>
    <row r="604" spans="1:4" ht="14.25" customHeight="1" x14ac:dyDescent="0.25">
      <c r="A604" s="1"/>
      <c r="B604" s="1"/>
      <c r="C604" s="1"/>
      <c r="D604" s="1"/>
    </row>
    <row r="605" spans="1:4" ht="14.25" customHeight="1" x14ac:dyDescent="0.25">
      <c r="A605" s="1"/>
      <c r="B605" s="1"/>
      <c r="C605" s="1"/>
      <c r="D605" s="1"/>
    </row>
    <row r="606" spans="1:4" ht="14.25" customHeight="1" x14ac:dyDescent="0.25">
      <c r="A606" s="1"/>
      <c r="B606" s="1"/>
      <c r="C606" s="1"/>
      <c r="D606" s="1"/>
    </row>
    <row r="607" spans="1:4" ht="14.25" customHeight="1" x14ac:dyDescent="0.25">
      <c r="A607" s="1"/>
      <c r="B607" s="1"/>
      <c r="C607" s="1"/>
      <c r="D607" s="1"/>
    </row>
    <row r="608" spans="1:4" ht="14.25" customHeight="1" x14ac:dyDescent="0.25">
      <c r="A608" s="1"/>
      <c r="B608" s="1"/>
      <c r="C608" s="1"/>
      <c r="D608" s="1"/>
    </row>
    <row r="609" spans="1:4" ht="14.25" customHeight="1" x14ac:dyDescent="0.25">
      <c r="A609" s="1"/>
      <c r="B609" s="1"/>
      <c r="C609" s="1"/>
      <c r="D609" s="1"/>
    </row>
    <row r="610" spans="1:4" ht="14.25" customHeight="1" x14ac:dyDescent="0.25">
      <c r="A610" s="1"/>
      <c r="B610" s="1"/>
      <c r="C610" s="1"/>
      <c r="D610" s="1"/>
    </row>
    <row r="611" spans="1:4" ht="14.25" customHeight="1" x14ac:dyDescent="0.25">
      <c r="A611" s="1"/>
      <c r="B611" s="1"/>
      <c r="C611" s="1"/>
      <c r="D611" s="1"/>
    </row>
    <row r="612" spans="1:4" ht="14.25" customHeight="1" x14ac:dyDescent="0.25">
      <c r="A612" s="1"/>
      <c r="B612" s="1"/>
      <c r="C612" s="1"/>
      <c r="D612" s="1"/>
    </row>
    <row r="613" spans="1:4" ht="14.25" customHeight="1" x14ac:dyDescent="0.25">
      <c r="A613" s="1"/>
      <c r="B613" s="1"/>
      <c r="C613" s="1"/>
      <c r="D613" s="1"/>
    </row>
    <row r="614" spans="1:4" ht="14.25" customHeight="1" x14ac:dyDescent="0.25">
      <c r="A614" s="1"/>
      <c r="B614" s="1"/>
      <c r="C614" s="1"/>
      <c r="D614" s="1"/>
    </row>
    <row r="615" spans="1:4" ht="14.25" customHeight="1" x14ac:dyDescent="0.25">
      <c r="A615" s="1"/>
      <c r="B615" s="1"/>
      <c r="C615" s="1"/>
      <c r="D615" s="1"/>
    </row>
    <row r="616" spans="1:4" ht="14.25" customHeight="1" x14ac:dyDescent="0.25">
      <c r="A616" s="1"/>
      <c r="B616" s="1"/>
      <c r="C616" s="1"/>
      <c r="D616" s="1"/>
    </row>
    <row r="617" spans="1:4" ht="14.25" customHeight="1" x14ac:dyDescent="0.25">
      <c r="A617" s="1"/>
      <c r="B617" s="1"/>
      <c r="C617" s="1"/>
      <c r="D617" s="1"/>
    </row>
    <row r="618" spans="1:4" ht="14.25" customHeight="1" x14ac:dyDescent="0.25">
      <c r="A618" s="1"/>
      <c r="B618" s="1"/>
      <c r="C618" s="1"/>
      <c r="D618" s="1"/>
    </row>
    <row r="619" spans="1:4" ht="14.25" customHeight="1" x14ac:dyDescent="0.25">
      <c r="A619" s="1"/>
      <c r="B619" s="1"/>
      <c r="C619" s="1"/>
      <c r="D619" s="1"/>
    </row>
    <row r="620" spans="1:4" ht="14.25" customHeight="1" x14ac:dyDescent="0.25">
      <c r="A620" s="1"/>
      <c r="B620" s="1"/>
      <c r="C620" s="1"/>
      <c r="D620" s="1"/>
    </row>
    <row r="621" spans="1:4" ht="14.25" customHeight="1" x14ac:dyDescent="0.25">
      <c r="A621" s="1"/>
      <c r="B621" s="1"/>
      <c r="C621" s="1"/>
      <c r="D621" s="1"/>
    </row>
    <row r="622" spans="1:4" ht="14.25" customHeight="1" x14ac:dyDescent="0.25">
      <c r="A622" s="1"/>
      <c r="B622" s="1"/>
      <c r="C622" s="1"/>
      <c r="D622" s="1"/>
    </row>
    <row r="623" spans="1:4" ht="14.25" customHeight="1" x14ac:dyDescent="0.25">
      <c r="A623" s="1"/>
      <c r="B623" s="1"/>
      <c r="C623" s="1"/>
      <c r="D623" s="1"/>
    </row>
    <row r="624" spans="1:4" ht="14.25" customHeight="1" x14ac:dyDescent="0.25">
      <c r="A624" s="1"/>
      <c r="B624" s="1"/>
      <c r="C624" s="1"/>
      <c r="D624" s="1"/>
    </row>
    <row r="625" spans="1:4" ht="14.25" customHeight="1" x14ac:dyDescent="0.25">
      <c r="A625" s="1"/>
      <c r="B625" s="1"/>
      <c r="C625" s="1"/>
      <c r="D625" s="1"/>
    </row>
    <row r="626" spans="1:4" ht="14.25" customHeight="1" x14ac:dyDescent="0.25">
      <c r="A626" s="1"/>
      <c r="B626" s="1"/>
      <c r="C626" s="1"/>
      <c r="D626" s="1"/>
    </row>
    <row r="627" spans="1:4" ht="14.25" customHeight="1" x14ac:dyDescent="0.25">
      <c r="A627" s="1"/>
      <c r="B627" s="1"/>
      <c r="C627" s="1"/>
      <c r="D627" s="1"/>
    </row>
    <row r="628" spans="1:4" ht="14.25" customHeight="1" x14ac:dyDescent="0.25">
      <c r="A628" s="1"/>
      <c r="B628" s="1"/>
      <c r="C628" s="1"/>
      <c r="D628" s="1"/>
    </row>
    <row r="629" spans="1:4" ht="14.25" customHeight="1" x14ac:dyDescent="0.25">
      <c r="A629" s="1"/>
      <c r="B629" s="1"/>
      <c r="C629" s="1"/>
      <c r="D629" s="1"/>
    </row>
    <row r="630" spans="1:4" ht="14.25" customHeight="1" x14ac:dyDescent="0.25">
      <c r="A630" s="1"/>
      <c r="B630" s="1"/>
      <c r="C630" s="1"/>
      <c r="D630" s="1"/>
    </row>
    <row r="631" spans="1:4" ht="14.25" customHeight="1" x14ac:dyDescent="0.25">
      <c r="A631" s="1"/>
      <c r="B631" s="1"/>
      <c r="C631" s="1"/>
      <c r="D631" s="1"/>
    </row>
    <row r="632" spans="1:4" ht="14.25" customHeight="1" x14ac:dyDescent="0.25">
      <c r="A632" s="1"/>
      <c r="B632" s="1"/>
      <c r="C632" s="1"/>
      <c r="D632" s="1"/>
    </row>
    <row r="633" spans="1:4" ht="14.25" customHeight="1" x14ac:dyDescent="0.25">
      <c r="A633" s="1"/>
      <c r="B633" s="1"/>
      <c r="C633" s="1"/>
      <c r="D633" s="1"/>
    </row>
    <row r="634" spans="1:4" ht="14.25" customHeight="1" x14ac:dyDescent="0.25">
      <c r="A634" s="1"/>
      <c r="B634" s="1"/>
      <c r="C634" s="1"/>
      <c r="D634" s="1"/>
    </row>
    <row r="635" spans="1:4" ht="14.25" customHeight="1" x14ac:dyDescent="0.25">
      <c r="A635" s="1"/>
      <c r="B635" s="1"/>
      <c r="C635" s="1"/>
      <c r="D635" s="1"/>
    </row>
    <row r="636" spans="1:4" ht="14.25" customHeight="1" x14ac:dyDescent="0.25">
      <c r="A636" s="1"/>
      <c r="B636" s="1"/>
      <c r="C636" s="1"/>
      <c r="D636" s="1"/>
    </row>
    <row r="637" spans="1:4" ht="14.25" customHeight="1" x14ac:dyDescent="0.25">
      <c r="A637" s="1"/>
      <c r="B637" s="1"/>
      <c r="C637" s="1"/>
      <c r="D637" s="1"/>
    </row>
    <row r="638" spans="1:4" ht="14.25" customHeight="1" x14ac:dyDescent="0.25">
      <c r="A638" s="1"/>
      <c r="B638" s="1"/>
      <c r="C638" s="1"/>
      <c r="D638" s="1"/>
    </row>
    <row r="639" spans="1:4" ht="14.25" customHeight="1" x14ac:dyDescent="0.25">
      <c r="A639" s="1"/>
      <c r="B639" s="1"/>
      <c r="C639" s="1"/>
      <c r="D639" s="1"/>
    </row>
    <row r="640" spans="1:4" ht="14.25" customHeight="1" x14ac:dyDescent="0.25">
      <c r="A640" s="1"/>
      <c r="B640" s="1"/>
      <c r="C640" s="1"/>
      <c r="D640" s="1"/>
    </row>
    <row r="641" spans="1:4" ht="14.25" customHeight="1" x14ac:dyDescent="0.25">
      <c r="A641" s="1"/>
      <c r="B641" s="1"/>
      <c r="C641" s="1"/>
      <c r="D641" s="1"/>
    </row>
    <row r="642" spans="1:4" ht="14.25" customHeight="1" x14ac:dyDescent="0.25">
      <c r="A642" s="1"/>
      <c r="B642" s="1"/>
      <c r="C642" s="1"/>
      <c r="D642" s="1"/>
    </row>
    <row r="643" spans="1:4" ht="14.25" customHeight="1" x14ac:dyDescent="0.25">
      <c r="A643" s="1"/>
      <c r="B643" s="1"/>
      <c r="C643" s="1"/>
      <c r="D643" s="1"/>
    </row>
    <row r="644" spans="1:4" ht="14.25" customHeight="1" x14ac:dyDescent="0.25">
      <c r="A644" s="1"/>
      <c r="B644" s="1"/>
      <c r="C644" s="1"/>
      <c r="D644" s="1"/>
    </row>
    <row r="645" spans="1:4" ht="14.25" customHeight="1" x14ac:dyDescent="0.25">
      <c r="A645" s="1"/>
      <c r="B645" s="1"/>
      <c r="C645" s="1"/>
      <c r="D645" s="1"/>
    </row>
    <row r="646" spans="1:4" ht="14.25" customHeight="1" x14ac:dyDescent="0.25">
      <c r="A646" s="1"/>
      <c r="B646" s="1"/>
      <c r="C646" s="1"/>
      <c r="D646" s="1"/>
    </row>
    <row r="647" spans="1:4" ht="14.25" customHeight="1" x14ac:dyDescent="0.25">
      <c r="A647" s="1"/>
      <c r="B647" s="1"/>
      <c r="C647" s="1"/>
      <c r="D647" s="1"/>
    </row>
    <row r="648" spans="1:4" ht="14.25" customHeight="1" x14ac:dyDescent="0.25">
      <c r="A648" s="1"/>
      <c r="B648" s="1"/>
      <c r="C648" s="1"/>
      <c r="D648" s="1"/>
    </row>
    <row r="649" spans="1:4" ht="14.25" customHeight="1" x14ac:dyDescent="0.25">
      <c r="A649" s="1"/>
      <c r="B649" s="1"/>
      <c r="C649" s="1"/>
      <c r="D649" s="1"/>
    </row>
    <row r="650" spans="1:4" ht="14.25" customHeight="1" x14ac:dyDescent="0.25">
      <c r="A650" s="1"/>
      <c r="B650" s="1"/>
      <c r="C650" s="1"/>
      <c r="D650" s="1"/>
    </row>
    <row r="651" spans="1:4" ht="14.25" customHeight="1" x14ac:dyDescent="0.25">
      <c r="A651" s="1"/>
      <c r="B651" s="1"/>
      <c r="C651" s="1"/>
      <c r="D651" s="1"/>
    </row>
    <row r="652" spans="1:4" ht="14.25" customHeight="1" x14ac:dyDescent="0.25">
      <c r="A652" s="1"/>
      <c r="B652" s="1"/>
      <c r="C652" s="1"/>
      <c r="D652" s="1"/>
    </row>
    <row r="653" spans="1:4" ht="14.25" customHeight="1" x14ac:dyDescent="0.25">
      <c r="A653" s="1"/>
      <c r="B653" s="1"/>
      <c r="C653" s="1"/>
      <c r="D653" s="1"/>
    </row>
    <row r="654" spans="1:4" ht="14.25" customHeight="1" x14ac:dyDescent="0.25">
      <c r="A654" s="1"/>
      <c r="B654" s="1"/>
      <c r="C654" s="1"/>
      <c r="D654" s="1"/>
    </row>
    <row r="655" spans="1:4" ht="14.25" customHeight="1" x14ac:dyDescent="0.25">
      <c r="A655" s="1"/>
      <c r="B655" s="1"/>
      <c r="C655" s="1"/>
      <c r="D655" s="1"/>
    </row>
    <row r="656" spans="1:4" ht="14.25" customHeight="1" x14ac:dyDescent="0.25">
      <c r="A656" s="1"/>
      <c r="B656" s="1"/>
      <c r="C656" s="1"/>
      <c r="D656" s="1"/>
    </row>
    <row r="657" spans="1:4" ht="14.25" customHeight="1" x14ac:dyDescent="0.25">
      <c r="A657" s="1"/>
      <c r="B657" s="1"/>
      <c r="C657" s="1"/>
      <c r="D657" s="1"/>
    </row>
    <row r="658" spans="1:4" ht="14.25" customHeight="1" x14ac:dyDescent="0.25">
      <c r="A658" s="1"/>
      <c r="B658" s="1"/>
      <c r="C658" s="1"/>
      <c r="D658" s="1"/>
    </row>
    <row r="659" spans="1:4" ht="14.25" customHeight="1" x14ac:dyDescent="0.25">
      <c r="A659" s="1"/>
      <c r="B659" s="1"/>
      <c r="C659" s="1"/>
      <c r="D659" s="1"/>
    </row>
    <row r="660" spans="1:4" ht="14.25" customHeight="1" x14ac:dyDescent="0.25">
      <c r="A660" s="1"/>
      <c r="B660" s="1"/>
      <c r="C660" s="1"/>
      <c r="D660" s="1"/>
    </row>
    <row r="661" spans="1:4" ht="14.25" customHeight="1" x14ac:dyDescent="0.25">
      <c r="A661" s="1"/>
      <c r="B661" s="1"/>
      <c r="C661" s="1"/>
      <c r="D661" s="1"/>
    </row>
    <row r="662" spans="1:4" ht="14.25" customHeight="1" x14ac:dyDescent="0.25">
      <c r="A662" s="1"/>
      <c r="B662" s="1"/>
      <c r="C662" s="1"/>
      <c r="D662" s="1"/>
    </row>
    <row r="663" spans="1:4" ht="14.25" customHeight="1" x14ac:dyDescent="0.25">
      <c r="A663" s="1"/>
      <c r="B663" s="1"/>
      <c r="C663" s="1"/>
      <c r="D663" s="1"/>
    </row>
    <row r="664" spans="1:4" ht="14.25" customHeight="1" x14ac:dyDescent="0.25">
      <c r="A664" s="1"/>
      <c r="B664" s="1"/>
      <c r="C664" s="1"/>
      <c r="D664" s="1"/>
    </row>
    <row r="665" spans="1:4" ht="14.25" customHeight="1" x14ac:dyDescent="0.25">
      <c r="A665" s="1"/>
      <c r="B665" s="1"/>
      <c r="C665" s="1"/>
      <c r="D665" s="1"/>
    </row>
    <row r="666" spans="1:4" ht="14.25" customHeight="1" x14ac:dyDescent="0.25">
      <c r="A666" s="1"/>
      <c r="B666" s="1"/>
      <c r="C666" s="1"/>
      <c r="D666" s="1"/>
    </row>
    <row r="667" spans="1:4" ht="14.25" customHeight="1" x14ac:dyDescent="0.25">
      <c r="A667" s="1"/>
      <c r="B667" s="1"/>
      <c r="C667" s="1"/>
      <c r="D667" s="1"/>
    </row>
    <row r="668" spans="1:4" ht="14.25" customHeight="1" x14ac:dyDescent="0.25">
      <c r="A668" s="1"/>
      <c r="B668" s="1"/>
      <c r="C668" s="1"/>
      <c r="D668" s="1"/>
    </row>
    <row r="669" spans="1:4" ht="14.25" customHeight="1" x14ac:dyDescent="0.25">
      <c r="A669" s="1"/>
      <c r="B669" s="1"/>
      <c r="C669" s="1"/>
      <c r="D669" s="1"/>
    </row>
    <row r="670" spans="1:4" ht="14.25" customHeight="1" x14ac:dyDescent="0.25">
      <c r="A670" s="1"/>
      <c r="B670" s="1"/>
      <c r="C670" s="1"/>
      <c r="D670" s="1"/>
    </row>
    <row r="671" spans="1:4" ht="14.25" customHeight="1" x14ac:dyDescent="0.25">
      <c r="A671" s="1"/>
      <c r="B671" s="1"/>
      <c r="C671" s="1"/>
      <c r="D671" s="1"/>
    </row>
    <row r="672" spans="1:4" ht="14.25" customHeight="1" x14ac:dyDescent="0.25">
      <c r="A672" s="1"/>
      <c r="B672" s="1"/>
      <c r="C672" s="1"/>
      <c r="D672" s="1"/>
    </row>
    <row r="673" spans="1:4" ht="14.25" customHeight="1" x14ac:dyDescent="0.25">
      <c r="A673" s="1"/>
      <c r="B673" s="1"/>
      <c r="C673" s="1"/>
      <c r="D673" s="1"/>
    </row>
    <row r="674" spans="1:4" ht="14.25" customHeight="1" x14ac:dyDescent="0.25">
      <c r="A674" s="1"/>
      <c r="B674" s="1"/>
      <c r="C674" s="1"/>
      <c r="D674" s="1"/>
    </row>
    <row r="675" spans="1:4" ht="14.25" customHeight="1" x14ac:dyDescent="0.25">
      <c r="A675" s="1"/>
      <c r="B675" s="1"/>
      <c r="C675" s="1"/>
      <c r="D675" s="1"/>
    </row>
    <row r="676" spans="1:4" ht="14.25" customHeight="1" x14ac:dyDescent="0.25">
      <c r="A676" s="1"/>
      <c r="B676" s="1"/>
      <c r="C676" s="1"/>
      <c r="D676" s="1"/>
    </row>
    <row r="677" spans="1:4" ht="14.25" customHeight="1" x14ac:dyDescent="0.25">
      <c r="A677" s="1"/>
      <c r="B677" s="1"/>
      <c r="C677" s="1"/>
      <c r="D677" s="1"/>
    </row>
    <row r="678" spans="1:4" ht="14.25" customHeight="1" x14ac:dyDescent="0.25">
      <c r="A678" s="1"/>
      <c r="B678" s="1"/>
      <c r="C678" s="1"/>
      <c r="D678" s="1"/>
    </row>
    <row r="679" spans="1:4" ht="14.25" customHeight="1" x14ac:dyDescent="0.25">
      <c r="A679" s="1"/>
      <c r="B679" s="1"/>
      <c r="C679" s="1"/>
      <c r="D679" s="1"/>
    </row>
    <row r="680" spans="1:4" ht="14.25" customHeight="1" x14ac:dyDescent="0.25">
      <c r="A680" s="1"/>
      <c r="B680" s="1"/>
      <c r="C680" s="1"/>
      <c r="D680" s="1"/>
    </row>
    <row r="681" spans="1:4" ht="14.25" customHeight="1" x14ac:dyDescent="0.25">
      <c r="A681" s="1"/>
      <c r="B681" s="1"/>
      <c r="C681" s="1"/>
      <c r="D681" s="1"/>
    </row>
    <row r="682" spans="1:4" ht="14.25" customHeight="1" x14ac:dyDescent="0.25">
      <c r="A682" s="1"/>
      <c r="B682" s="1"/>
      <c r="C682" s="1"/>
      <c r="D682" s="1"/>
    </row>
    <row r="683" spans="1:4" ht="14.25" customHeight="1" x14ac:dyDescent="0.25">
      <c r="A683" s="1"/>
      <c r="B683" s="1"/>
      <c r="C683" s="1"/>
      <c r="D683" s="1"/>
    </row>
    <row r="684" spans="1:4" ht="14.25" customHeight="1" x14ac:dyDescent="0.25">
      <c r="A684" s="1"/>
      <c r="B684" s="1"/>
      <c r="C684" s="1"/>
      <c r="D684" s="1"/>
    </row>
    <row r="685" spans="1:4" ht="14.25" customHeight="1" x14ac:dyDescent="0.25">
      <c r="A685" s="1"/>
      <c r="B685" s="1"/>
      <c r="C685" s="1"/>
      <c r="D685" s="1"/>
    </row>
    <row r="686" spans="1:4" ht="14.25" customHeight="1" x14ac:dyDescent="0.25">
      <c r="A686" s="1"/>
      <c r="B686" s="1"/>
      <c r="C686" s="1"/>
      <c r="D686" s="1"/>
    </row>
    <row r="687" spans="1:4" ht="14.25" customHeight="1" x14ac:dyDescent="0.25">
      <c r="A687" s="1"/>
      <c r="B687" s="1"/>
      <c r="C687" s="1"/>
      <c r="D687" s="1"/>
    </row>
    <row r="688" spans="1:4" ht="14.25" customHeight="1" x14ac:dyDescent="0.25">
      <c r="A688" s="1"/>
      <c r="B688" s="1"/>
      <c r="C688" s="1"/>
      <c r="D688" s="1"/>
    </row>
    <row r="689" spans="1:4" ht="14.25" customHeight="1" x14ac:dyDescent="0.25">
      <c r="A689" s="1"/>
      <c r="B689" s="1"/>
      <c r="C689" s="1"/>
      <c r="D689" s="1"/>
    </row>
    <row r="690" spans="1:4" ht="14.25" customHeight="1" x14ac:dyDescent="0.25">
      <c r="A690" s="1"/>
      <c r="B690" s="1"/>
      <c r="C690" s="1"/>
      <c r="D690" s="1"/>
    </row>
    <row r="691" spans="1:4" ht="14.25" customHeight="1" x14ac:dyDescent="0.25">
      <c r="A691" s="1"/>
      <c r="B691" s="1"/>
      <c r="C691" s="1"/>
      <c r="D691" s="1"/>
    </row>
    <row r="692" spans="1:4" ht="14.25" customHeight="1" x14ac:dyDescent="0.25">
      <c r="A692" s="1"/>
      <c r="B692" s="1"/>
      <c r="C692" s="1"/>
      <c r="D692" s="1"/>
    </row>
    <row r="693" spans="1:4" ht="14.25" customHeight="1" x14ac:dyDescent="0.25">
      <c r="A693" s="1"/>
      <c r="B693" s="1"/>
      <c r="C693" s="1"/>
      <c r="D693" s="1"/>
    </row>
    <row r="694" spans="1:4" ht="14.25" customHeight="1" x14ac:dyDescent="0.25">
      <c r="A694" s="1"/>
      <c r="B694" s="1"/>
      <c r="C694" s="1"/>
      <c r="D694" s="1"/>
    </row>
    <row r="695" spans="1:4" ht="14.25" customHeight="1" x14ac:dyDescent="0.25">
      <c r="A695" s="1"/>
      <c r="B695" s="1"/>
      <c r="C695" s="1"/>
      <c r="D695" s="1"/>
    </row>
    <row r="696" spans="1:4" ht="14.25" customHeight="1" x14ac:dyDescent="0.25">
      <c r="A696" s="1"/>
      <c r="B696" s="1"/>
      <c r="C696" s="1"/>
      <c r="D696" s="1"/>
    </row>
    <row r="697" spans="1:4" ht="14.25" customHeight="1" x14ac:dyDescent="0.25">
      <c r="A697" s="1"/>
      <c r="B697" s="1"/>
      <c r="C697" s="1"/>
      <c r="D697" s="1"/>
    </row>
    <row r="698" spans="1:4" ht="14.25" customHeight="1" x14ac:dyDescent="0.25">
      <c r="A698" s="1"/>
      <c r="B698" s="1"/>
      <c r="C698" s="1"/>
      <c r="D698" s="1"/>
    </row>
    <row r="699" spans="1:4" ht="14.25" customHeight="1" x14ac:dyDescent="0.25">
      <c r="A699" s="1"/>
      <c r="B699" s="1"/>
      <c r="C699" s="1"/>
      <c r="D699" s="1"/>
    </row>
    <row r="700" spans="1:4" ht="14.25" customHeight="1" x14ac:dyDescent="0.25">
      <c r="A700" s="1"/>
      <c r="B700" s="1"/>
      <c r="C700" s="1"/>
      <c r="D700" s="1"/>
    </row>
    <row r="701" spans="1:4" ht="14.25" customHeight="1" x14ac:dyDescent="0.25">
      <c r="A701" s="1"/>
      <c r="B701" s="1"/>
      <c r="C701" s="1"/>
      <c r="D701" s="1"/>
    </row>
    <row r="702" spans="1:4" ht="14.25" customHeight="1" x14ac:dyDescent="0.25">
      <c r="A702" s="1"/>
      <c r="B702" s="1"/>
      <c r="C702" s="1"/>
      <c r="D702" s="1"/>
    </row>
    <row r="703" spans="1:4" ht="14.25" customHeight="1" x14ac:dyDescent="0.25">
      <c r="A703" s="1"/>
      <c r="B703" s="1"/>
      <c r="C703" s="1"/>
      <c r="D703" s="1"/>
    </row>
    <row r="704" spans="1:4" ht="14.25" customHeight="1" x14ac:dyDescent="0.25">
      <c r="A704" s="1"/>
      <c r="B704" s="1"/>
      <c r="C704" s="1"/>
      <c r="D704" s="1"/>
    </row>
    <row r="705" spans="1:4" ht="14.25" customHeight="1" x14ac:dyDescent="0.25">
      <c r="A705" s="1"/>
      <c r="B705" s="1"/>
      <c r="C705" s="1"/>
      <c r="D705" s="1"/>
    </row>
    <row r="706" spans="1:4" ht="14.25" customHeight="1" x14ac:dyDescent="0.25">
      <c r="A706" s="1"/>
      <c r="B706" s="1"/>
      <c r="C706" s="1"/>
      <c r="D706" s="1"/>
    </row>
    <row r="707" spans="1:4" ht="14.25" customHeight="1" x14ac:dyDescent="0.25">
      <c r="A707" s="1"/>
      <c r="B707" s="1"/>
      <c r="C707" s="1"/>
      <c r="D707" s="1"/>
    </row>
    <row r="708" spans="1:4" ht="14.25" customHeight="1" x14ac:dyDescent="0.25">
      <c r="A708" s="1"/>
      <c r="B708" s="1"/>
      <c r="C708" s="1"/>
      <c r="D708" s="1"/>
    </row>
    <row r="709" spans="1:4" ht="14.25" customHeight="1" x14ac:dyDescent="0.25">
      <c r="A709" s="1"/>
      <c r="B709" s="1"/>
      <c r="C709" s="1"/>
      <c r="D709" s="1"/>
    </row>
    <row r="710" spans="1:4" ht="14.25" customHeight="1" x14ac:dyDescent="0.25">
      <c r="A710" s="1"/>
      <c r="B710" s="1"/>
      <c r="C710" s="1"/>
      <c r="D710" s="1"/>
    </row>
    <row r="711" spans="1:4" ht="14.25" customHeight="1" x14ac:dyDescent="0.25">
      <c r="A711" s="1"/>
      <c r="B711" s="1"/>
      <c r="C711" s="1"/>
      <c r="D711" s="1"/>
    </row>
    <row r="712" spans="1:4" ht="14.25" customHeight="1" x14ac:dyDescent="0.25">
      <c r="A712" s="1"/>
      <c r="B712" s="1"/>
      <c r="C712" s="1"/>
      <c r="D712" s="1"/>
    </row>
    <row r="713" spans="1:4" ht="14.25" customHeight="1" x14ac:dyDescent="0.25">
      <c r="A713" s="1"/>
      <c r="B713" s="1"/>
      <c r="C713" s="1"/>
      <c r="D713" s="1"/>
    </row>
    <row r="714" spans="1:4" ht="14.25" customHeight="1" x14ac:dyDescent="0.25">
      <c r="A714" s="1"/>
      <c r="B714" s="1"/>
      <c r="C714" s="1"/>
      <c r="D714" s="1"/>
    </row>
    <row r="715" spans="1:4" ht="14.25" customHeight="1" x14ac:dyDescent="0.25">
      <c r="A715" s="1"/>
      <c r="B715" s="1"/>
      <c r="C715" s="1"/>
      <c r="D715" s="1"/>
    </row>
    <row r="716" spans="1:4" ht="14.25" customHeight="1" x14ac:dyDescent="0.25">
      <c r="A716" s="1"/>
      <c r="B716" s="1"/>
      <c r="C716" s="1"/>
      <c r="D716" s="1"/>
    </row>
    <row r="717" spans="1:4" ht="14.25" customHeight="1" x14ac:dyDescent="0.25">
      <c r="A717" s="1"/>
      <c r="B717" s="1"/>
      <c r="C717" s="1"/>
      <c r="D717" s="1"/>
    </row>
    <row r="718" spans="1:4" ht="14.25" customHeight="1" x14ac:dyDescent="0.25">
      <c r="A718" s="1"/>
      <c r="B718" s="1"/>
      <c r="C718" s="1"/>
      <c r="D718" s="1"/>
    </row>
    <row r="719" spans="1:4" ht="14.25" customHeight="1" x14ac:dyDescent="0.25">
      <c r="A719" s="1"/>
      <c r="B719" s="1"/>
      <c r="C719" s="1"/>
      <c r="D719" s="1"/>
    </row>
    <row r="720" spans="1:4" ht="14.25" customHeight="1" x14ac:dyDescent="0.25">
      <c r="A720" s="1"/>
      <c r="B720" s="1"/>
      <c r="C720" s="1"/>
      <c r="D720" s="1"/>
    </row>
    <row r="721" spans="1:4" ht="14.25" customHeight="1" x14ac:dyDescent="0.25">
      <c r="A721" s="1"/>
      <c r="B721" s="1"/>
      <c r="C721" s="1"/>
      <c r="D721" s="1"/>
    </row>
    <row r="722" spans="1:4" ht="14.25" customHeight="1" x14ac:dyDescent="0.25">
      <c r="A722" s="1"/>
      <c r="B722" s="1"/>
      <c r="C722" s="1"/>
      <c r="D722" s="1"/>
    </row>
    <row r="723" spans="1:4" ht="14.25" customHeight="1" x14ac:dyDescent="0.25">
      <c r="A723" s="1"/>
      <c r="B723" s="1"/>
      <c r="C723" s="1"/>
      <c r="D723" s="1"/>
    </row>
    <row r="724" spans="1:4" ht="14.25" customHeight="1" x14ac:dyDescent="0.25">
      <c r="A724" s="1"/>
      <c r="B724" s="1"/>
      <c r="C724" s="1"/>
      <c r="D724" s="1"/>
    </row>
    <row r="725" spans="1:4" ht="14.25" customHeight="1" x14ac:dyDescent="0.25">
      <c r="A725" s="1"/>
      <c r="B725" s="1"/>
      <c r="C725" s="1"/>
      <c r="D725" s="1"/>
    </row>
    <row r="726" spans="1:4" ht="14.25" customHeight="1" x14ac:dyDescent="0.25">
      <c r="A726" s="1"/>
      <c r="B726" s="1"/>
      <c r="C726" s="1"/>
      <c r="D726" s="1"/>
    </row>
    <row r="727" spans="1:4" ht="14.25" customHeight="1" x14ac:dyDescent="0.25">
      <c r="A727" s="1"/>
      <c r="B727" s="1"/>
      <c r="C727" s="1"/>
      <c r="D727" s="1"/>
    </row>
    <row r="728" spans="1:4" ht="14.25" customHeight="1" x14ac:dyDescent="0.25">
      <c r="A728" s="1"/>
      <c r="B728" s="1"/>
      <c r="C728" s="1"/>
      <c r="D728" s="1"/>
    </row>
    <row r="729" spans="1:4" ht="14.25" customHeight="1" x14ac:dyDescent="0.25">
      <c r="A729" s="1"/>
      <c r="B729" s="1"/>
      <c r="C729" s="1"/>
      <c r="D729" s="1"/>
    </row>
    <row r="730" spans="1:4" ht="14.25" customHeight="1" x14ac:dyDescent="0.25">
      <c r="A730" s="1"/>
      <c r="B730" s="1"/>
      <c r="C730" s="1"/>
      <c r="D730" s="1"/>
    </row>
    <row r="731" spans="1:4" ht="14.25" customHeight="1" x14ac:dyDescent="0.25">
      <c r="A731" s="1"/>
      <c r="B731" s="1"/>
      <c r="C731" s="1"/>
      <c r="D731" s="1"/>
    </row>
    <row r="732" spans="1:4" ht="14.25" customHeight="1" x14ac:dyDescent="0.25">
      <c r="A732" s="1"/>
      <c r="B732" s="1"/>
      <c r="C732" s="1"/>
      <c r="D732" s="1"/>
    </row>
    <row r="733" spans="1:4" ht="14.25" customHeight="1" x14ac:dyDescent="0.25">
      <c r="A733" s="1"/>
      <c r="B733" s="1"/>
      <c r="C733" s="1"/>
      <c r="D733" s="1"/>
    </row>
    <row r="734" spans="1:4" ht="14.25" customHeight="1" x14ac:dyDescent="0.25">
      <c r="A734" s="1"/>
      <c r="B734" s="1"/>
      <c r="C734" s="1"/>
      <c r="D734" s="1"/>
    </row>
    <row r="735" spans="1:4" ht="14.25" customHeight="1" x14ac:dyDescent="0.25">
      <c r="A735" s="1"/>
      <c r="B735" s="1"/>
      <c r="C735" s="1"/>
      <c r="D735" s="1"/>
    </row>
    <row r="736" spans="1:4" ht="14.25" customHeight="1" x14ac:dyDescent="0.25">
      <c r="A736" s="1"/>
      <c r="B736" s="1"/>
      <c r="C736" s="1"/>
      <c r="D736" s="1"/>
    </row>
    <row r="737" spans="1:4" ht="14.25" customHeight="1" x14ac:dyDescent="0.25">
      <c r="A737" s="1"/>
      <c r="B737" s="1"/>
      <c r="C737" s="1"/>
      <c r="D737" s="1"/>
    </row>
    <row r="738" spans="1:4" ht="14.25" customHeight="1" x14ac:dyDescent="0.25">
      <c r="A738" s="1"/>
      <c r="B738" s="1"/>
      <c r="C738" s="1"/>
      <c r="D738" s="1"/>
    </row>
    <row r="739" spans="1:4" ht="14.25" customHeight="1" x14ac:dyDescent="0.25">
      <c r="A739" s="1"/>
      <c r="B739" s="1"/>
      <c r="C739" s="1"/>
      <c r="D739" s="1"/>
    </row>
    <row r="740" spans="1:4" ht="14.25" customHeight="1" x14ac:dyDescent="0.25">
      <c r="A740" s="1"/>
      <c r="B740" s="1"/>
      <c r="C740" s="1"/>
      <c r="D740" s="1"/>
    </row>
    <row r="741" spans="1:4" ht="14.25" customHeight="1" x14ac:dyDescent="0.25">
      <c r="A741" s="1"/>
      <c r="B741" s="1"/>
      <c r="C741" s="1"/>
      <c r="D741" s="1"/>
    </row>
    <row r="742" spans="1:4" ht="14.25" customHeight="1" x14ac:dyDescent="0.25">
      <c r="A742" s="1"/>
      <c r="B742" s="1"/>
      <c r="C742" s="1"/>
      <c r="D742" s="1"/>
    </row>
    <row r="743" spans="1:4" ht="14.25" customHeight="1" x14ac:dyDescent="0.25">
      <c r="A743" s="1"/>
      <c r="B743" s="1"/>
      <c r="C743" s="1"/>
      <c r="D743" s="1"/>
    </row>
    <row r="744" spans="1:4" ht="14.25" customHeight="1" x14ac:dyDescent="0.25">
      <c r="A744" s="1"/>
      <c r="B744" s="1"/>
      <c r="C744" s="1"/>
      <c r="D744" s="1"/>
    </row>
    <row r="745" spans="1:4" ht="14.25" customHeight="1" x14ac:dyDescent="0.25">
      <c r="A745" s="1"/>
      <c r="B745" s="1"/>
      <c r="C745" s="1"/>
      <c r="D745" s="1"/>
    </row>
    <row r="746" spans="1:4" ht="14.25" customHeight="1" x14ac:dyDescent="0.25">
      <c r="A746" s="1"/>
      <c r="B746" s="1"/>
      <c r="C746" s="1"/>
      <c r="D746" s="1"/>
    </row>
    <row r="747" spans="1:4" ht="14.25" customHeight="1" x14ac:dyDescent="0.25">
      <c r="A747" s="1"/>
      <c r="B747" s="1"/>
      <c r="C747" s="1"/>
      <c r="D747" s="1"/>
    </row>
    <row r="748" spans="1:4" ht="14.25" customHeight="1" x14ac:dyDescent="0.25">
      <c r="A748" s="1"/>
      <c r="B748" s="1"/>
      <c r="C748" s="1"/>
      <c r="D748" s="1"/>
    </row>
    <row r="749" spans="1:4" ht="14.25" customHeight="1" x14ac:dyDescent="0.25">
      <c r="A749" s="1"/>
      <c r="B749" s="1"/>
      <c r="C749" s="1"/>
      <c r="D749" s="1"/>
    </row>
    <row r="750" spans="1:4" ht="14.25" customHeight="1" x14ac:dyDescent="0.25">
      <c r="A750" s="1"/>
      <c r="B750" s="1"/>
      <c r="C750" s="1"/>
      <c r="D750" s="1"/>
    </row>
    <row r="751" spans="1:4" ht="14.25" customHeight="1" x14ac:dyDescent="0.25">
      <c r="A751" s="1"/>
      <c r="B751" s="1"/>
      <c r="C751" s="1"/>
      <c r="D751" s="1"/>
    </row>
    <row r="752" spans="1:4" ht="14.25" customHeight="1" x14ac:dyDescent="0.25">
      <c r="A752" s="1"/>
      <c r="B752" s="1"/>
      <c r="C752" s="1"/>
      <c r="D752" s="1"/>
    </row>
    <row r="753" spans="1:4" ht="14.25" customHeight="1" x14ac:dyDescent="0.25">
      <c r="A753" s="1"/>
      <c r="B753" s="1"/>
      <c r="C753" s="1"/>
      <c r="D753" s="1"/>
    </row>
    <row r="754" spans="1:4" ht="14.25" customHeight="1" x14ac:dyDescent="0.25">
      <c r="A754" s="1"/>
      <c r="B754" s="1"/>
      <c r="C754" s="1"/>
      <c r="D754" s="1"/>
    </row>
    <row r="755" spans="1:4" ht="14.25" customHeight="1" x14ac:dyDescent="0.25">
      <c r="A755" s="1"/>
      <c r="B755" s="1"/>
      <c r="C755" s="1"/>
      <c r="D755" s="1"/>
    </row>
    <row r="756" spans="1:4" ht="14.25" customHeight="1" x14ac:dyDescent="0.25">
      <c r="A756" s="1"/>
      <c r="B756" s="1"/>
      <c r="C756" s="1"/>
      <c r="D756" s="1"/>
    </row>
    <row r="757" spans="1:4" ht="14.25" customHeight="1" x14ac:dyDescent="0.25">
      <c r="A757" s="1"/>
      <c r="B757" s="1"/>
      <c r="C757" s="1"/>
      <c r="D757" s="1"/>
    </row>
    <row r="758" spans="1:4" ht="14.25" customHeight="1" x14ac:dyDescent="0.25">
      <c r="A758" s="1"/>
      <c r="B758" s="1"/>
      <c r="C758" s="1"/>
      <c r="D758" s="1"/>
    </row>
    <row r="759" spans="1:4" ht="14.25" customHeight="1" x14ac:dyDescent="0.25">
      <c r="A759" s="1"/>
      <c r="B759" s="1"/>
      <c r="C759" s="1"/>
      <c r="D759" s="1"/>
    </row>
    <row r="760" spans="1:4" ht="14.25" customHeight="1" x14ac:dyDescent="0.25">
      <c r="A760" s="1"/>
      <c r="B760" s="1"/>
      <c r="C760" s="1"/>
      <c r="D760" s="1"/>
    </row>
    <row r="761" spans="1:4" ht="14.25" customHeight="1" x14ac:dyDescent="0.25">
      <c r="A761" s="1"/>
      <c r="B761" s="1"/>
      <c r="C761" s="1"/>
      <c r="D761" s="1"/>
    </row>
    <row r="762" spans="1:4" ht="14.25" customHeight="1" x14ac:dyDescent="0.25">
      <c r="A762" s="1"/>
      <c r="B762" s="1"/>
      <c r="C762" s="1"/>
      <c r="D762" s="1"/>
    </row>
    <row r="763" spans="1:4" ht="14.25" customHeight="1" x14ac:dyDescent="0.25">
      <c r="A763" s="1"/>
      <c r="B763" s="1"/>
      <c r="C763" s="1"/>
      <c r="D763" s="1"/>
    </row>
    <row r="764" spans="1:4" ht="14.25" customHeight="1" x14ac:dyDescent="0.25">
      <c r="A764" s="1"/>
      <c r="B764" s="1"/>
      <c r="C764" s="1"/>
      <c r="D764" s="1"/>
    </row>
    <row r="765" spans="1:4" ht="14.25" customHeight="1" x14ac:dyDescent="0.25">
      <c r="A765" s="1"/>
      <c r="B765" s="1"/>
      <c r="C765" s="1"/>
      <c r="D765" s="1"/>
    </row>
    <row r="766" spans="1:4" ht="14.25" customHeight="1" x14ac:dyDescent="0.25">
      <c r="A766" s="1"/>
      <c r="B766" s="1"/>
      <c r="C766" s="1"/>
      <c r="D766" s="1"/>
    </row>
    <row r="767" spans="1:4" ht="14.25" customHeight="1" x14ac:dyDescent="0.25">
      <c r="A767" s="1"/>
      <c r="B767" s="1"/>
      <c r="C767" s="1"/>
      <c r="D767" s="1"/>
    </row>
    <row r="768" spans="1:4" ht="14.25" customHeight="1" x14ac:dyDescent="0.25">
      <c r="A768" s="1"/>
      <c r="B768" s="1"/>
      <c r="C768" s="1"/>
      <c r="D768" s="1"/>
    </row>
    <row r="769" spans="1:4" ht="14.25" customHeight="1" x14ac:dyDescent="0.25">
      <c r="A769" s="1"/>
      <c r="B769" s="1"/>
      <c r="C769" s="1"/>
      <c r="D769" s="1"/>
    </row>
    <row r="770" spans="1:4" ht="14.25" customHeight="1" x14ac:dyDescent="0.25">
      <c r="A770" s="1"/>
      <c r="B770" s="1"/>
      <c r="C770" s="1"/>
      <c r="D770" s="1"/>
    </row>
    <row r="771" spans="1:4" ht="14.25" customHeight="1" x14ac:dyDescent="0.25">
      <c r="A771" s="1"/>
      <c r="B771" s="1"/>
      <c r="C771" s="1"/>
      <c r="D771" s="1"/>
    </row>
    <row r="772" spans="1:4" ht="14.25" customHeight="1" x14ac:dyDescent="0.25">
      <c r="A772" s="1"/>
      <c r="B772" s="1"/>
      <c r="C772" s="1"/>
      <c r="D772" s="1"/>
    </row>
    <row r="773" spans="1:4" ht="14.25" customHeight="1" x14ac:dyDescent="0.25">
      <c r="A773" s="1"/>
      <c r="B773" s="1"/>
      <c r="C773" s="1"/>
      <c r="D773" s="1"/>
    </row>
    <row r="774" spans="1:4" ht="14.25" customHeight="1" x14ac:dyDescent="0.25">
      <c r="A774" s="1"/>
      <c r="B774" s="1"/>
      <c r="C774" s="1"/>
      <c r="D774" s="1"/>
    </row>
    <row r="775" spans="1:4" ht="14.25" customHeight="1" x14ac:dyDescent="0.25">
      <c r="A775" s="1"/>
      <c r="B775" s="1"/>
      <c r="C775" s="1"/>
      <c r="D775" s="1"/>
    </row>
    <row r="776" spans="1:4" ht="14.25" customHeight="1" x14ac:dyDescent="0.25">
      <c r="A776" s="1"/>
      <c r="B776" s="1"/>
      <c r="C776" s="1"/>
      <c r="D776" s="1"/>
    </row>
    <row r="777" spans="1:4" ht="14.25" customHeight="1" x14ac:dyDescent="0.25">
      <c r="A777" s="1"/>
      <c r="B777" s="1"/>
      <c r="C777" s="1"/>
      <c r="D777" s="1"/>
    </row>
    <row r="778" spans="1:4" ht="14.25" customHeight="1" x14ac:dyDescent="0.25">
      <c r="A778" s="1"/>
      <c r="B778" s="1"/>
      <c r="C778" s="1"/>
      <c r="D778" s="1"/>
    </row>
    <row r="779" spans="1:4" ht="14.25" customHeight="1" x14ac:dyDescent="0.25">
      <c r="A779" s="1"/>
      <c r="B779" s="1"/>
      <c r="C779" s="1"/>
      <c r="D779" s="1"/>
    </row>
    <row r="780" spans="1:4" ht="14.25" customHeight="1" x14ac:dyDescent="0.25">
      <c r="A780" s="1"/>
      <c r="B780" s="1"/>
      <c r="C780" s="1"/>
      <c r="D780" s="1"/>
    </row>
    <row r="781" spans="1:4" ht="14.25" customHeight="1" x14ac:dyDescent="0.25">
      <c r="A781" s="1"/>
      <c r="B781" s="1"/>
      <c r="C781" s="1"/>
      <c r="D781" s="1"/>
    </row>
    <row r="782" spans="1:4" ht="14.25" customHeight="1" x14ac:dyDescent="0.25">
      <c r="A782" s="1"/>
      <c r="B782" s="1"/>
      <c r="C782" s="1"/>
      <c r="D782" s="1"/>
    </row>
    <row r="783" spans="1:4" ht="14.25" customHeight="1" x14ac:dyDescent="0.25">
      <c r="A783" s="1"/>
      <c r="B783" s="1"/>
      <c r="C783" s="1"/>
      <c r="D783" s="1"/>
    </row>
    <row r="784" spans="1:4" ht="14.25" customHeight="1" x14ac:dyDescent="0.25">
      <c r="A784" s="1"/>
      <c r="B784" s="1"/>
      <c r="C784" s="1"/>
      <c r="D784" s="1"/>
    </row>
    <row r="785" spans="1:4" ht="14.25" customHeight="1" x14ac:dyDescent="0.25">
      <c r="A785" s="1"/>
      <c r="B785" s="1"/>
      <c r="C785" s="1"/>
      <c r="D785" s="1"/>
    </row>
    <row r="786" spans="1:4" ht="14.25" customHeight="1" x14ac:dyDescent="0.25">
      <c r="A786" s="1"/>
      <c r="B786" s="1"/>
      <c r="C786" s="1"/>
      <c r="D786" s="1"/>
    </row>
    <row r="787" spans="1:4" ht="14.25" customHeight="1" x14ac:dyDescent="0.25">
      <c r="A787" s="1"/>
      <c r="B787" s="1"/>
      <c r="C787" s="1"/>
      <c r="D787" s="1"/>
    </row>
    <row r="788" spans="1:4" ht="14.25" customHeight="1" x14ac:dyDescent="0.25">
      <c r="A788" s="1"/>
      <c r="B788" s="1"/>
      <c r="C788" s="1"/>
      <c r="D788" s="1"/>
    </row>
    <row r="789" spans="1:4" ht="14.25" customHeight="1" x14ac:dyDescent="0.25">
      <c r="A789" s="1"/>
      <c r="B789" s="1"/>
      <c r="C789" s="1"/>
      <c r="D789" s="1"/>
    </row>
    <row r="790" spans="1:4" ht="14.25" customHeight="1" x14ac:dyDescent="0.25">
      <c r="A790" s="1"/>
      <c r="B790" s="1"/>
      <c r="C790" s="1"/>
      <c r="D790" s="1"/>
    </row>
    <row r="791" spans="1:4" ht="14.25" customHeight="1" x14ac:dyDescent="0.25">
      <c r="A791" s="1"/>
      <c r="B791" s="1"/>
      <c r="C791" s="1"/>
      <c r="D791" s="1"/>
    </row>
    <row r="792" spans="1:4" ht="14.25" customHeight="1" x14ac:dyDescent="0.25">
      <c r="A792" s="1"/>
      <c r="B792" s="1"/>
      <c r="C792" s="1"/>
      <c r="D792" s="1"/>
    </row>
    <row r="793" spans="1:4" ht="14.25" customHeight="1" x14ac:dyDescent="0.25">
      <c r="A793" s="1"/>
      <c r="B793" s="1"/>
      <c r="C793" s="1"/>
      <c r="D793" s="1"/>
    </row>
    <row r="794" spans="1:4" ht="14.25" customHeight="1" x14ac:dyDescent="0.25">
      <c r="A794" s="1"/>
      <c r="B794" s="1"/>
      <c r="C794" s="1"/>
      <c r="D794" s="1"/>
    </row>
    <row r="795" spans="1:4" ht="14.25" customHeight="1" x14ac:dyDescent="0.25">
      <c r="A795" s="1"/>
      <c r="B795" s="1"/>
      <c r="C795" s="1"/>
      <c r="D795" s="1"/>
    </row>
    <row r="796" spans="1:4" ht="14.25" customHeight="1" x14ac:dyDescent="0.25">
      <c r="A796" s="1"/>
      <c r="B796" s="1"/>
      <c r="C796" s="1"/>
      <c r="D796" s="1"/>
    </row>
    <row r="797" spans="1:4" ht="14.25" customHeight="1" x14ac:dyDescent="0.25">
      <c r="A797" s="1"/>
      <c r="B797" s="1"/>
      <c r="C797" s="1"/>
      <c r="D797" s="1"/>
    </row>
    <row r="798" spans="1:4" ht="14.25" customHeight="1" x14ac:dyDescent="0.25">
      <c r="A798" s="1"/>
      <c r="B798" s="1"/>
      <c r="C798" s="1"/>
      <c r="D798" s="1"/>
    </row>
    <row r="799" spans="1:4" ht="14.25" customHeight="1" x14ac:dyDescent="0.25">
      <c r="A799" s="1"/>
      <c r="B799" s="1"/>
      <c r="C799" s="1"/>
      <c r="D799" s="1"/>
    </row>
    <row r="800" spans="1:4" ht="14.25" customHeight="1" x14ac:dyDescent="0.25">
      <c r="A800" s="1"/>
      <c r="B800" s="1"/>
      <c r="C800" s="1"/>
      <c r="D800" s="1"/>
    </row>
    <row r="801" spans="1:4" ht="14.25" customHeight="1" x14ac:dyDescent="0.25">
      <c r="A801" s="1"/>
      <c r="B801" s="1"/>
      <c r="C801" s="1"/>
      <c r="D801" s="1"/>
    </row>
    <row r="802" spans="1:4" ht="14.25" customHeight="1" x14ac:dyDescent="0.25">
      <c r="A802" s="1"/>
      <c r="B802" s="1"/>
      <c r="C802" s="1"/>
      <c r="D802" s="1"/>
    </row>
    <row r="803" spans="1:4" ht="14.25" customHeight="1" x14ac:dyDescent="0.25">
      <c r="A803" s="1"/>
      <c r="B803" s="1"/>
      <c r="C803" s="1"/>
      <c r="D803" s="1"/>
    </row>
    <row r="804" spans="1:4" ht="14.25" customHeight="1" x14ac:dyDescent="0.25">
      <c r="A804" s="1"/>
      <c r="B804" s="1"/>
      <c r="C804" s="1"/>
      <c r="D804" s="1"/>
    </row>
    <row r="805" spans="1:4" ht="14.25" customHeight="1" x14ac:dyDescent="0.25">
      <c r="A805" s="1"/>
      <c r="B805" s="1"/>
      <c r="C805" s="1"/>
      <c r="D805" s="1"/>
    </row>
    <row r="806" spans="1:4" ht="14.25" customHeight="1" x14ac:dyDescent="0.25">
      <c r="A806" s="1"/>
      <c r="B806" s="1"/>
      <c r="C806" s="1"/>
      <c r="D806" s="1"/>
    </row>
    <row r="807" spans="1:4" ht="14.25" customHeight="1" x14ac:dyDescent="0.25">
      <c r="A807" s="1"/>
      <c r="B807" s="1"/>
      <c r="C807" s="1"/>
      <c r="D807" s="1"/>
    </row>
    <row r="808" spans="1:4" ht="14.25" customHeight="1" x14ac:dyDescent="0.25">
      <c r="A808" s="1"/>
      <c r="B808" s="1"/>
      <c r="C808" s="1"/>
      <c r="D808" s="1"/>
    </row>
    <row r="809" spans="1:4" ht="14.25" customHeight="1" x14ac:dyDescent="0.25">
      <c r="A809" s="1"/>
      <c r="B809" s="1"/>
      <c r="C809" s="1"/>
      <c r="D809" s="1"/>
    </row>
    <row r="810" spans="1:4" ht="14.25" customHeight="1" x14ac:dyDescent="0.25">
      <c r="A810" s="1"/>
      <c r="B810" s="1"/>
      <c r="C810" s="1"/>
      <c r="D810" s="1"/>
    </row>
    <row r="811" spans="1:4" ht="14.25" customHeight="1" x14ac:dyDescent="0.25">
      <c r="A811" s="1"/>
      <c r="B811" s="1"/>
      <c r="C811" s="1"/>
      <c r="D811" s="1"/>
    </row>
    <row r="812" spans="1:4" ht="14.25" customHeight="1" x14ac:dyDescent="0.25">
      <c r="A812" s="1"/>
      <c r="B812" s="1"/>
      <c r="C812" s="1"/>
      <c r="D812" s="1"/>
    </row>
    <row r="813" spans="1:4" ht="14.25" customHeight="1" x14ac:dyDescent="0.25">
      <c r="A813" s="1"/>
      <c r="B813" s="1"/>
      <c r="C813" s="1"/>
      <c r="D813" s="1"/>
    </row>
    <row r="814" spans="1:4" ht="14.25" customHeight="1" x14ac:dyDescent="0.25">
      <c r="A814" s="1"/>
      <c r="B814" s="1"/>
      <c r="C814" s="1"/>
      <c r="D814" s="1"/>
    </row>
    <row r="815" spans="1:4" ht="14.25" customHeight="1" x14ac:dyDescent="0.25">
      <c r="A815" s="1"/>
      <c r="B815" s="1"/>
      <c r="C815" s="1"/>
      <c r="D815" s="1"/>
    </row>
    <row r="816" spans="1:4" ht="14.25" customHeight="1" x14ac:dyDescent="0.25">
      <c r="A816" s="1"/>
      <c r="B816" s="1"/>
      <c r="C816" s="1"/>
      <c r="D816" s="1"/>
    </row>
    <row r="817" spans="1:4" ht="14.25" customHeight="1" x14ac:dyDescent="0.25">
      <c r="A817" s="1"/>
      <c r="B817" s="1"/>
      <c r="C817" s="1"/>
      <c r="D817" s="1"/>
    </row>
    <row r="818" spans="1:4" ht="14.25" customHeight="1" x14ac:dyDescent="0.25">
      <c r="A818" s="1"/>
      <c r="B818" s="1"/>
      <c r="C818" s="1"/>
      <c r="D818" s="1"/>
    </row>
    <row r="819" spans="1:4" ht="14.25" customHeight="1" x14ac:dyDescent="0.25">
      <c r="A819" s="1"/>
      <c r="B819" s="1"/>
      <c r="C819" s="1"/>
      <c r="D819" s="1"/>
    </row>
    <row r="820" spans="1:4" ht="14.25" customHeight="1" x14ac:dyDescent="0.25">
      <c r="A820" s="1"/>
      <c r="B820" s="1"/>
      <c r="C820" s="1"/>
      <c r="D820" s="1"/>
    </row>
    <row r="821" spans="1:4" ht="14.25" customHeight="1" x14ac:dyDescent="0.25">
      <c r="A821" s="1"/>
      <c r="B821" s="1"/>
      <c r="C821" s="1"/>
      <c r="D821" s="1"/>
    </row>
    <row r="822" spans="1:4" ht="14.25" customHeight="1" x14ac:dyDescent="0.25">
      <c r="A822" s="1"/>
      <c r="B822" s="1"/>
      <c r="C822" s="1"/>
      <c r="D822" s="1"/>
    </row>
    <row r="823" spans="1:4" ht="14.25" customHeight="1" x14ac:dyDescent="0.25">
      <c r="A823" s="1"/>
      <c r="B823" s="1"/>
      <c r="C823" s="1"/>
      <c r="D823" s="1"/>
    </row>
    <row r="824" spans="1:4" ht="14.25" customHeight="1" x14ac:dyDescent="0.25">
      <c r="A824" s="1"/>
      <c r="B824" s="1"/>
      <c r="C824" s="1"/>
      <c r="D824" s="1"/>
    </row>
    <row r="825" spans="1:4" ht="14.25" customHeight="1" x14ac:dyDescent="0.25">
      <c r="A825" s="1"/>
      <c r="B825" s="1"/>
      <c r="C825" s="1"/>
      <c r="D825" s="1"/>
    </row>
    <row r="826" spans="1:4" ht="14.25" customHeight="1" x14ac:dyDescent="0.25">
      <c r="A826" s="1"/>
      <c r="B826" s="1"/>
      <c r="C826" s="1"/>
      <c r="D826" s="1"/>
    </row>
    <row r="827" spans="1:4" ht="14.25" customHeight="1" x14ac:dyDescent="0.25">
      <c r="A827" s="1"/>
      <c r="B827" s="1"/>
      <c r="C827" s="1"/>
      <c r="D827" s="1"/>
    </row>
    <row r="828" spans="1:4" ht="14.25" customHeight="1" x14ac:dyDescent="0.25">
      <c r="A828" s="1"/>
      <c r="B828" s="1"/>
      <c r="C828" s="1"/>
      <c r="D828" s="1"/>
    </row>
    <row r="829" spans="1:4" ht="14.25" customHeight="1" x14ac:dyDescent="0.25">
      <c r="A829" s="1"/>
      <c r="B829" s="1"/>
      <c r="C829" s="1"/>
      <c r="D829" s="1"/>
    </row>
    <row r="830" spans="1:4" ht="14.25" customHeight="1" x14ac:dyDescent="0.25">
      <c r="A830" s="1"/>
      <c r="B830" s="1"/>
      <c r="C830" s="1"/>
      <c r="D830" s="1"/>
    </row>
    <row r="831" spans="1:4" ht="14.25" customHeight="1" x14ac:dyDescent="0.25">
      <c r="A831" s="1"/>
      <c r="B831" s="1"/>
      <c r="C831" s="1"/>
      <c r="D831" s="1"/>
    </row>
    <row r="832" spans="1:4" ht="14.25" customHeight="1" x14ac:dyDescent="0.25">
      <c r="A832" s="1"/>
      <c r="B832" s="1"/>
      <c r="C832" s="1"/>
      <c r="D832" s="1"/>
    </row>
    <row r="833" spans="1:4" ht="14.25" customHeight="1" x14ac:dyDescent="0.25">
      <c r="A833" s="1"/>
      <c r="B833" s="1"/>
      <c r="C833" s="1"/>
      <c r="D833" s="1"/>
    </row>
    <row r="834" spans="1:4" ht="14.25" customHeight="1" x14ac:dyDescent="0.25">
      <c r="A834" s="1"/>
      <c r="B834" s="1"/>
      <c r="C834" s="1"/>
      <c r="D834" s="1"/>
    </row>
    <row r="835" spans="1:4" ht="14.25" customHeight="1" x14ac:dyDescent="0.25">
      <c r="A835" s="1"/>
      <c r="B835" s="1"/>
      <c r="C835" s="1"/>
      <c r="D835" s="1"/>
    </row>
    <row r="836" spans="1:4" ht="14.25" customHeight="1" x14ac:dyDescent="0.25">
      <c r="A836" s="1"/>
      <c r="B836" s="1"/>
      <c r="C836" s="1"/>
      <c r="D836" s="1"/>
    </row>
    <row r="837" spans="1:4" ht="14.25" customHeight="1" x14ac:dyDescent="0.25">
      <c r="A837" s="1"/>
      <c r="B837" s="1"/>
      <c r="C837" s="1"/>
      <c r="D837" s="1"/>
    </row>
    <row r="838" spans="1:4" ht="14.25" customHeight="1" x14ac:dyDescent="0.25">
      <c r="A838" s="1"/>
      <c r="B838" s="1"/>
      <c r="C838" s="1"/>
      <c r="D838" s="1"/>
    </row>
    <row r="839" spans="1:4" ht="14.25" customHeight="1" x14ac:dyDescent="0.25">
      <c r="A839" s="1"/>
      <c r="B839" s="1"/>
      <c r="C839" s="1"/>
      <c r="D839" s="1"/>
    </row>
    <row r="840" spans="1:4" ht="14.25" customHeight="1" x14ac:dyDescent="0.25">
      <c r="A840" s="1"/>
      <c r="B840" s="1"/>
      <c r="C840" s="1"/>
      <c r="D840" s="1"/>
    </row>
    <row r="841" spans="1:4" ht="14.25" customHeight="1" x14ac:dyDescent="0.25">
      <c r="A841" s="1"/>
      <c r="B841" s="1"/>
      <c r="C841" s="1"/>
      <c r="D841" s="1"/>
    </row>
    <row r="842" spans="1:4" ht="14.25" customHeight="1" x14ac:dyDescent="0.25">
      <c r="A842" s="1"/>
      <c r="B842" s="1"/>
      <c r="C842" s="1"/>
      <c r="D842" s="1"/>
    </row>
    <row r="843" spans="1:4" ht="14.25" customHeight="1" x14ac:dyDescent="0.25">
      <c r="A843" s="1"/>
      <c r="B843" s="1"/>
      <c r="C843" s="1"/>
      <c r="D843" s="1"/>
    </row>
    <row r="844" spans="1:4" ht="14.25" customHeight="1" x14ac:dyDescent="0.25">
      <c r="A844" s="1"/>
      <c r="B844" s="1"/>
      <c r="C844" s="1"/>
      <c r="D844" s="1"/>
    </row>
    <row r="845" spans="1:4" ht="14.25" customHeight="1" x14ac:dyDescent="0.25">
      <c r="A845" s="1"/>
      <c r="B845" s="1"/>
      <c r="C845" s="1"/>
      <c r="D845" s="1"/>
    </row>
    <row r="846" spans="1:4" ht="14.25" customHeight="1" x14ac:dyDescent="0.25">
      <c r="A846" s="1"/>
      <c r="B846" s="1"/>
      <c r="C846" s="1"/>
      <c r="D846" s="1"/>
    </row>
    <row r="847" spans="1:4" ht="14.25" customHeight="1" x14ac:dyDescent="0.25">
      <c r="A847" s="1"/>
      <c r="B847" s="1"/>
      <c r="C847" s="1"/>
      <c r="D847" s="1"/>
    </row>
    <row r="848" spans="1:4" ht="14.25" customHeight="1" x14ac:dyDescent="0.25">
      <c r="A848" s="1"/>
      <c r="B848" s="1"/>
      <c r="C848" s="1"/>
      <c r="D848" s="1"/>
    </row>
    <row r="849" spans="1:4" ht="14.25" customHeight="1" x14ac:dyDescent="0.25">
      <c r="A849" s="1"/>
      <c r="B849" s="1"/>
      <c r="C849" s="1"/>
      <c r="D849" s="1"/>
    </row>
    <row r="850" spans="1:4" ht="14.25" customHeight="1" x14ac:dyDescent="0.25">
      <c r="A850" s="1"/>
      <c r="B850" s="1"/>
      <c r="C850" s="1"/>
      <c r="D850" s="1"/>
    </row>
    <row r="851" spans="1:4" ht="14.25" customHeight="1" x14ac:dyDescent="0.25">
      <c r="A851" s="1"/>
      <c r="B851" s="1"/>
      <c r="C851" s="1"/>
      <c r="D851" s="1"/>
    </row>
    <row r="852" spans="1:4" ht="14.25" customHeight="1" x14ac:dyDescent="0.25">
      <c r="A852" s="1"/>
      <c r="B852" s="1"/>
      <c r="C852" s="1"/>
      <c r="D852" s="1"/>
    </row>
    <row r="853" spans="1:4" ht="14.25" customHeight="1" x14ac:dyDescent="0.25">
      <c r="A853" s="1"/>
      <c r="B853" s="1"/>
      <c r="C853" s="1"/>
      <c r="D853" s="1"/>
    </row>
    <row r="854" spans="1:4" ht="14.25" customHeight="1" x14ac:dyDescent="0.25">
      <c r="A854" s="1"/>
      <c r="B854" s="1"/>
      <c r="C854" s="1"/>
      <c r="D854" s="1"/>
    </row>
    <row r="855" spans="1:4" ht="14.25" customHeight="1" x14ac:dyDescent="0.25">
      <c r="A855" s="1"/>
      <c r="B855" s="1"/>
      <c r="C855" s="1"/>
      <c r="D855" s="1"/>
    </row>
    <row r="856" spans="1:4" ht="14.25" customHeight="1" x14ac:dyDescent="0.25">
      <c r="A856" s="1"/>
      <c r="B856" s="1"/>
      <c r="C856" s="1"/>
      <c r="D856" s="1"/>
    </row>
    <row r="857" spans="1:4" ht="14.25" customHeight="1" x14ac:dyDescent="0.25">
      <c r="A857" s="1"/>
      <c r="B857" s="1"/>
      <c r="C857" s="1"/>
      <c r="D857" s="1"/>
    </row>
    <row r="858" spans="1:4" ht="14.25" customHeight="1" x14ac:dyDescent="0.25">
      <c r="A858" s="1"/>
      <c r="B858" s="1"/>
      <c r="C858" s="1"/>
      <c r="D858" s="1"/>
    </row>
    <row r="859" spans="1:4" ht="14.25" customHeight="1" x14ac:dyDescent="0.25">
      <c r="A859" s="1"/>
      <c r="B859" s="1"/>
      <c r="C859" s="1"/>
      <c r="D859" s="1"/>
    </row>
    <row r="860" spans="1:4" ht="14.25" customHeight="1" x14ac:dyDescent="0.25">
      <c r="A860" s="1"/>
      <c r="B860" s="1"/>
      <c r="C860" s="1"/>
      <c r="D860" s="1"/>
    </row>
    <row r="861" spans="1:4" ht="14.25" customHeight="1" x14ac:dyDescent="0.25">
      <c r="A861" s="1"/>
      <c r="B861" s="1"/>
      <c r="C861" s="1"/>
      <c r="D861" s="1"/>
    </row>
    <row r="862" spans="1:4" ht="14.25" customHeight="1" x14ac:dyDescent="0.25">
      <c r="A862" s="1"/>
      <c r="B862" s="1"/>
      <c r="C862" s="1"/>
      <c r="D862" s="1"/>
    </row>
    <row r="863" spans="1:4" ht="14.25" customHeight="1" x14ac:dyDescent="0.25">
      <c r="A863" s="1"/>
      <c r="B863" s="1"/>
      <c r="C863" s="1"/>
      <c r="D863" s="1"/>
    </row>
    <row r="864" spans="1:4" ht="14.25" customHeight="1" x14ac:dyDescent="0.25">
      <c r="A864" s="1"/>
      <c r="B864" s="1"/>
      <c r="C864" s="1"/>
      <c r="D864" s="1"/>
    </row>
    <row r="865" spans="1:4" ht="14.25" customHeight="1" x14ac:dyDescent="0.25">
      <c r="A865" s="1"/>
      <c r="B865" s="1"/>
      <c r="C865" s="1"/>
      <c r="D865" s="1"/>
    </row>
    <row r="866" spans="1:4" ht="14.25" customHeight="1" x14ac:dyDescent="0.25">
      <c r="A866" s="1"/>
      <c r="B866" s="1"/>
      <c r="C866" s="1"/>
      <c r="D866" s="1"/>
    </row>
    <row r="867" spans="1:4" ht="14.25" customHeight="1" x14ac:dyDescent="0.25">
      <c r="A867" s="1"/>
      <c r="B867" s="1"/>
      <c r="C867" s="1"/>
      <c r="D867" s="1"/>
    </row>
    <row r="868" spans="1:4" ht="14.25" customHeight="1" x14ac:dyDescent="0.25">
      <c r="A868" s="1"/>
      <c r="B868" s="1"/>
      <c r="C868" s="1"/>
      <c r="D868" s="1"/>
    </row>
    <row r="869" spans="1:4" ht="14.25" customHeight="1" x14ac:dyDescent="0.25">
      <c r="A869" s="1"/>
      <c r="B869" s="1"/>
      <c r="C869" s="1"/>
      <c r="D869" s="1"/>
    </row>
    <row r="870" spans="1:4" ht="14.25" customHeight="1" x14ac:dyDescent="0.25">
      <c r="A870" s="1"/>
      <c r="B870" s="1"/>
      <c r="C870" s="1"/>
      <c r="D870" s="1"/>
    </row>
    <row r="871" spans="1:4" ht="14.25" customHeight="1" x14ac:dyDescent="0.25">
      <c r="A871" s="1"/>
      <c r="B871" s="1"/>
      <c r="C871" s="1"/>
      <c r="D871" s="1"/>
    </row>
    <row r="872" spans="1:4" ht="14.25" customHeight="1" x14ac:dyDescent="0.25">
      <c r="A872" s="1"/>
      <c r="B872" s="1"/>
      <c r="C872" s="1"/>
      <c r="D872" s="1"/>
    </row>
    <row r="873" spans="1:4" ht="14.25" customHeight="1" x14ac:dyDescent="0.25">
      <c r="A873" s="1"/>
      <c r="B873" s="1"/>
      <c r="C873" s="1"/>
      <c r="D873" s="1"/>
    </row>
    <row r="874" spans="1:4" ht="14.25" customHeight="1" x14ac:dyDescent="0.25">
      <c r="A874" s="1"/>
      <c r="B874" s="1"/>
      <c r="C874" s="1"/>
      <c r="D874" s="1"/>
    </row>
    <row r="875" spans="1:4" ht="14.25" customHeight="1" x14ac:dyDescent="0.25">
      <c r="A875" s="1"/>
      <c r="B875" s="1"/>
      <c r="C875" s="1"/>
      <c r="D875" s="1"/>
    </row>
    <row r="876" spans="1:4" ht="14.25" customHeight="1" x14ac:dyDescent="0.25">
      <c r="A876" s="1"/>
      <c r="B876" s="1"/>
      <c r="C876" s="1"/>
      <c r="D876" s="1"/>
    </row>
    <row r="877" spans="1:4" ht="14.25" customHeight="1" x14ac:dyDescent="0.25">
      <c r="A877" s="1"/>
      <c r="B877" s="1"/>
      <c r="C877" s="1"/>
      <c r="D877" s="1"/>
    </row>
    <row r="878" spans="1:4" ht="14.25" customHeight="1" x14ac:dyDescent="0.25">
      <c r="A878" s="1"/>
      <c r="B878" s="1"/>
      <c r="C878" s="1"/>
      <c r="D878" s="1"/>
    </row>
    <row r="879" spans="1:4" ht="14.25" customHeight="1" x14ac:dyDescent="0.25">
      <c r="A879" s="1"/>
      <c r="B879" s="1"/>
      <c r="C879" s="1"/>
      <c r="D879" s="1"/>
    </row>
    <row r="880" spans="1:4" ht="14.25" customHeight="1" x14ac:dyDescent="0.25">
      <c r="A880" s="1"/>
      <c r="B880" s="1"/>
      <c r="C880" s="1"/>
      <c r="D880" s="1"/>
    </row>
    <row r="881" spans="1:4" ht="14.25" customHeight="1" x14ac:dyDescent="0.25">
      <c r="A881" s="1"/>
      <c r="B881" s="1"/>
      <c r="C881" s="1"/>
      <c r="D881" s="1"/>
    </row>
    <row r="882" spans="1:4" ht="14.25" customHeight="1" x14ac:dyDescent="0.25">
      <c r="A882" s="1"/>
      <c r="B882" s="1"/>
      <c r="C882" s="1"/>
      <c r="D882" s="1"/>
    </row>
    <row r="883" spans="1:4" ht="14.25" customHeight="1" x14ac:dyDescent="0.25">
      <c r="A883" s="1"/>
      <c r="B883" s="1"/>
      <c r="C883" s="1"/>
      <c r="D883" s="1"/>
    </row>
    <row r="884" spans="1:4" ht="14.25" customHeight="1" x14ac:dyDescent="0.25">
      <c r="A884" s="1"/>
      <c r="B884" s="1"/>
      <c r="C884" s="1"/>
      <c r="D884" s="1"/>
    </row>
    <row r="885" spans="1:4" ht="14.25" customHeight="1" x14ac:dyDescent="0.25">
      <c r="A885" s="1"/>
      <c r="B885" s="1"/>
      <c r="C885" s="1"/>
      <c r="D885" s="1"/>
    </row>
    <row r="886" spans="1:4" ht="14.25" customHeight="1" x14ac:dyDescent="0.25">
      <c r="A886" s="1"/>
      <c r="B886" s="1"/>
      <c r="C886" s="1"/>
      <c r="D886" s="1"/>
    </row>
    <row r="887" spans="1:4" ht="14.25" customHeight="1" x14ac:dyDescent="0.25">
      <c r="A887" s="1"/>
      <c r="B887" s="1"/>
      <c r="C887" s="1"/>
      <c r="D887" s="1"/>
    </row>
    <row r="888" spans="1:4" ht="14.25" customHeight="1" x14ac:dyDescent="0.25">
      <c r="A888" s="1"/>
      <c r="B888" s="1"/>
      <c r="C888" s="1"/>
      <c r="D888" s="1"/>
    </row>
    <row r="889" spans="1:4" ht="14.25" customHeight="1" x14ac:dyDescent="0.25">
      <c r="A889" s="1"/>
      <c r="B889" s="1"/>
      <c r="C889" s="1"/>
      <c r="D889" s="1"/>
    </row>
    <row r="890" spans="1:4" ht="14.25" customHeight="1" x14ac:dyDescent="0.25">
      <c r="A890" s="1"/>
      <c r="B890" s="1"/>
      <c r="C890" s="1"/>
      <c r="D890" s="1"/>
    </row>
    <row r="891" spans="1:4" ht="14.25" customHeight="1" x14ac:dyDescent="0.25">
      <c r="A891" s="1"/>
      <c r="B891" s="1"/>
      <c r="C891" s="1"/>
      <c r="D891" s="1"/>
    </row>
    <row r="892" spans="1:4" ht="14.25" customHeight="1" x14ac:dyDescent="0.25">
      <c r="A892" s="1"/>
      <c r="B892" s="1"/>
      <c r="C892" s="1"/>
      <c r="D892" s="1"/>
    </row>
    <row r="893" spans="1:4" ht="14.25" customHeight="1" x14ac:dyDescent="0.25">
      <c r="A893" s="1"/>
      <c r="B893" s="1"/>
      <c r="C893" s="1"/>
      <c r="D893" s="1"/>
    </row>
    <row r="894" spans="1:4" ht="14.25" customHeight="1" x14ac:dyDescent="0.25">
      <c r="A894" s="1"/>
      <c r="B894" s="1"/>
      <c r="C894" s="1"/>
      <c r="D894" s="1"/>
    </row>
    <row r="895" spans="1:4" ht="14.25" customHeight="1" x14ac:dyDescent="0.25">
      <c r="A895" s="1"/>
      <c r="B895" s="1"/>
      <c r="C895" s="1"/>
      <c r="D895" s="1"/>
    </row>
    <row r="896" spans="1:4" ht="14.25" customHeight="1" x14ac:dyDescent="0.25">
      <c r="A896" s="1"/>
      <c r="B896" s="1"/>
      <c r="C896" s="1"/>
      <c r="D896" s="1"/>
    </row>
    <row r="897" spans="1:4" ht="14.25" customHeight="1" x14ac:dyDescent="0.25">
      <c r="A897" s="1"/>
      <c r="B897" s="1"/>
      <c r="C897" s="1"/>
      <c r="D897" s="1"/>
    </row>
    <row r="898" spans="1:4" ht="14.25" customHeight="1" x14ac:dyDescent="0.25">
      <c r="A898" s="1"/>
      <c r="B898" s="1"/>
      <c r="C898" s="1"/>
      <c r="D898" s="1"/>
    </row>
    <row r="899" spans="1:4" ht="14.25" customHeight="1" x14ac:dyDescent="0.25">
      <c r="A899" s="1"/>
      <c r="B899" s="1"/>
      <c r="C899" s="1"/>
      <c r="D899" s="1"/>
    </row>
    <row r="900" spans="1:4" ht="14.25" customHeight="1" x14ac:dyDescent="0.25">
      <c r="A900" s="1"/>
      <c r="B900" s="1"/>
      <c r="C900" s="1"/>
      <c r="D900" s="1"/>
    </row>
    <row r="901" spans="1:4" ht="14.25" customHeight="1" x14ac:dyDescent="0.25">
      <c r="A901" s="1"/>
      <c r="B901" s="1"/>
      <c r="C901" s="1"/>
      <c r="D901" s="1"/>
    </row>
    <row r="902" spans="1:4" ht="14.25" customHeight="1" x14ac:dyDescent="0.25">
      <c r="A902" s="1"/>
      <c r="B902" s="1"/>
      <c r="C902" s="1"/>
      <c r="D902" s="1"/>
    </row>
    <row r="903" spans="1:4" ht="14.25" customHeight="1" x14ac:dyDescent="0.25">
      <c r="A903" s="1"/>
      <c r="B903" s="1"/>
      <c r="C903" s="1"/>
      <c r="D903" s="1"/>
    </row>
    <row r="904" spans="1:4" ht="14.25" customHeight="1" x14ac:dyDescent="0.25">
      <c r="A904" s="1"/>
      <c r="B904" s="1"/>
      <c r="C904" s="1"/>
      <c r="D904" s="1"/>
    </row>
    <row r="905" spans="1:4" ht="14.25" customHeight="1" x14ac:dyDescent="0.25">
      <c r="A905" s="1"/>
      <c r="B905" s="1"/>
      <c r="C905" s="1"/>
      <c r="D905" s="1"/>
    </row>
    <row r="906" spans="1:4" ht="14.25" customHeight="1" x14ac:dyDescent="0.25">
      <c r="A906" s="1"/>
      <c r="B906" s="1"/>
      <c r="C906" s="1"/>
      <c r="D906" s="1"/>
    </row>
    <row r="907" spans="1:4" ht="14.25" customHeight="1" x14ac:dyDescent="0.25">
      <c r="A907" s="1"/>
      <c r="B907" s="1"/>
      <c r="C907" s="1"/>
      <c r="D907" s="1"/>
    </row>
    <row r="908" spans="1:4" ht="14.25" customHeight="1" x14ac:dyDescent="0.25">
      <c r="A908" s="1"/>
      <c r="B908" s="1"/>
      <c r="C908" s="1"/>
      <c r="D908" s="1"/>
    </row>
    <row r="909" spans="1:4" ht="14.25" customHeight="1" x14ac:dyDescent="0.25">
      <c r="A909" s="1"/>
      <c r="B909" s="1"/>
      <c r="C909" s="1"/>
      <c r="D909" s="1"/>
    </row>
    <row r="910" spans="1:4" ht="14.25" customHeight="1" x14ac:dyDescent="0.25">
      <c r="A910" s="1"/>
      <c r="B910" s="1"/>
      <c r="C910" s="1"/>
      <c r="D910" s="1"/>
    </row>
    <row r="911" spans="1:4" ht="14.25" customHeight="1" x14ac:dyDescent="0.25">
      <c r="A911" s="1"/>
      <c r="B911" s="1"/>
      <c r="C911" s="1"/>
      <c r="D911" s="1"/>
    </row>
    <row r="912" spans="1:4" ht="14.25" customHeight="1" x14ac:dyDescent="0.25">
      <c r="A912" s="1"/>
      <c r="B912" s="1"/>
      <c r="C912" s="1"/>
      <c r="D912" s="1"/>
    </row>
    <row r="913" spans="1:4" ht="14.25" customHeight="1" x14ac:dyDescent="0.25">
      <c r="A913" s="1"/>
      <c r="B913" s="1"/>
      <c r="C913" s="1"/>
      <c r="D913" s="1"/>
    </row>
    <row r="914" spans="1:4" ht="14.25" customHeight="1" x14ac:dyDescent="0.25">
      <c r="A914" s="1"/>
      <c r="B914" s="1"/>
      <c r="C914" s="1"/>
      <c r="D914" s="1"/>
    </row>
    <row r="915" spans="1:4" ht="14.25" customHeight="1" x14ac:dyDescent="0.25">
      <c r="A915" s="1"/>
      <c r="B915" s="1"/>
      <c r="C915" s="1"/>
      <c r="D915" s="1"/>
    </row>
    <row r="916" spans="1:4" ht="14.25" customHeight="1" x14ac:dyDescent="0.25">
      <c r="A916" s="1"/>
      <c r="B916" s="1"/>
      <c r="C916" s="1"/>
      <c r="D916" s="1"/>
    </row>
    <row r="917" spans="1:4" ht="14.25" customHeight="1" x14ac:dyDescent="0.25">
      <c r="A917" s="1"/>
      <c r="B917" s="1"/>
      <c r="C917" s="1"/>
      <c r="D917" s="1"/>
    </row>
    <row r="918" spans="1:4" ht="14.25" customHeight="1" x14ac:dyDescent="0.25">
      <c r="A918" s="1"/>
      <c r="B918" s="1"/>
      <c r="C918" s="1"/>
      <c r="D918" s="1"/>
    </row>
    <row r="919" spans="1:4" ht="14.25" customHeight="1" x14ac:dyDescent="0.25">
      <c r="A919" s="1"/>
      <c r="B919" s="1"/>
      <c r="C919" s="1"/>
      <c r="D919" s="1"/>
    </row>
    <row r="920" spans="1:4" ht="14.25" customHeight="1" x14ac:dyDescent="0.25">
      <c r="A920" s="1"/>
      <c r="B920" s="1"/>
      <c r="C920" s="1"/>
      <c r="D920" s="1"/>
    </row>
    <row r="921" spans="1:4" ht="14.25" customHeight="1" x14ac:dyDescent="0.25">
      <c r="A921" s="1"/>
      <c r="B921" s="1"/>
      <c r="C921" s="1"/>
      <c r="D921" s="1"/>
    </row>
    <row r="922" spans="1:4" ht="14.25" customHeight="1" x14ac:dyDescent="0.25">
      <c r="A922" s="1"/>
      <c r="B922" s="1"/>
      <c r="C922" s="1"/>
      <c r="D922" s="1"/>
    </row>
    <row r="923" spans="1:4" ht="14.25" customHeight="1" x14ac:dyDescent="0.25">
      <c r="A923" s="1"/>
      <c r="B923" s="1"/>
      <c r="C923" s="1"/>
      <c r="D923" s="1"/>
    </row>
    <row r="924" spans="1:4" ht="14.25" customHeight="1" x14ac:dyDescent="0.25">
      <c r="A924" s="1"/>
      <c r="B924" s="1"/>
      <c r="C924" s="1"/>
      <c r="D924" s="1"/>
    </row>
    <row r="925" spans="1:4" ht="14.25" customHeight="1" x14ac:dyDescent="0.25">
      <c r="A925" s="1"/>
      <c r="B925" s="1"/>
      <c r="C925" s="1"/>
      <c r="D925" s="1"/>
    </row>
    <row r="926" spans="1:4" ht="14.25" customHeight="1" x14ac:dyDescent="0.25">
      <c r="A926" s="1"/>
      <c r="B926" s="1"/>
      <c r="C926" s="1"/>
      <c r="D926" s="1"/>
    </row>
    <row r="927" spans="1:4" ht="14.25" customHeight="1" x14ac:dyDescent="0.25">
      <c r="A927" s="1"/>
      <c r="B927" s="1"/>
      <c r="C927" s="1"/>
      <c r="D927" s="1"/>
    </row>
    <row r="928" spans="1:4" ht="14.25" customHeight="1" x14ac:dyDescent="0.25">
      <c r="A928" s="1"/>
      <c r="B928" s="1"/>
      <c r="C928" s="1"/>
      <c r="D928" s="1"/>
    </row>
    <row r="929" spans="1:4" ht="14.25" customHeight="1" x14ac:dyDescent="0.25">
      <c r="A929" s="1"/>
      <c r="B929" s="1"/>
      <c r="C929" s="1"/>
      <c r="D929" s="1"/>
    </row>
    <row r="930" spans="1:4" ht="14.25" customHeight="1" x14ac:dyDescent="0.25">
      <c r="A930" s="1"/>
      <c r="B930" s="1"/>
      <c r="C930" s="1"/>
      <c r="D930" s="1"/>
    </row>
    <row r="931" spans="1:4" ht="14.25" customHeight="1" x14ac:dyDescent="0.25">
      <c r="A931" s="1"/>
      <c r="B931" s="1"/>
      <c r="C931" s="1"/>
      <c r="D931" s="1"/>
    </row>
    <row r="932" spans="1:4" ht="14.25" customHeight="1" x14ac:dyDescent="0.25">
      <c r="A932" s="1"/>
      <c r="B932" s="1"/>
      <c r="C932" s="1"/>
      <c r="D932" s="1"/>
    </row>
    <row r="933" spans="1:4" ht="14.25" customHeight="1" x14ac:dyDescent="0.25">
      <c r="A933" s="1"/>
      <c r="B933" s="1"/>
      <c r="C933" s="1"/>
      <c r="D933" s="1"/>
    </row>
    <row r="934" spans="1:4" ht="14.25" customHeight="1" x14ac:dyDescent="0.25">
      <c r="A934" s="1"/>
      <c r="B934" s="1"/>
      <c r="C934" s="1"/>
      <c r="D934" s="1"/>
    </row>
    <row r="935" spans="1:4" ht="14.25" customHeight="1" x14ac:dyDescent="0.25">
      <c r="A935" s="1"/>
      <c r="B935" s="1"/>
      <c r="C935" s="1"/>
      <c r="D935" s="1"/>
    </row>
    <row r="936" spans="1:4" ht="14.25" customHeight="1" x14ac:dyDescent="0.25">
      <c r="A936" s="1"/>
      <c r="B936" s="1"/>
      <c r="C936" s="1"/>
      <c r="D936" s="1"/>
    </row>
    <row r="937" spans="1:4" ht="14.25" customHeight="1" x14ac:dyDescent="0.25">
      <c r="A937" s="1"/>
      <c r="B937" s="1"/>
      <c r="C937" s="1"/>
      <c r="D937" s="1"/>
    </row>
    <row r="938" spans="1:4" ht="14.25" customHeight="1" x14ac:dyDescent="0.25">
      <c r="A938" s="1"/>
      <c r="B938" s="1"/>
      <c r="C938" s="1"/>
      <c r="D938" s="1"/>
    </row>
    <row r="939" spans="1:4" ht="14.25" customHeight="1" x14ac:dyDescent="0.25">
      <c r="A939" s="1"/>
      <c r="B939" s="1"/>
      <c r="C939" s="1"/>
      <c r="D939" s="1"/>
    </row>
    <row r="940" spans="1:4" ht="14.25" customHeight="1" x14ac:dyDescent="0.25">
      <c r="A940" s="1"/>
      <c r="B940" s="1"/>
      <c r="C940" s="1"/>
      <c r="D940" s="1"/>
    </row>
    <row r="941" spans="1:4" ht="14.25" customHeight="1" x14ac:dyDescent="0.25">
      <c r="A941" s="1"/>
      <c r="B941" s="1"/>
      <c r="C941" s="1"/>
      <c r="D941" s="1"/>
    </row>
    <row r="942" spans="1:4" ht="14.25" customHeight="1" x14ac:dyDescent="0.25">
      <c r="A942" s="1"/>
      <c r="B942" s="1"/>
      <c r="C942" s="1"/>
      <c r="D942" s="1"/>
    </row>
    <row r="943" spans="1:4" ht="14.25" customHeight="1" x14ac:dyDescent="0.25">
      <c r="A943" s="1"/>
      <c r="B943" s="1"/>
      <c r="C943" s="1"/>
      <c r="D943" s="1"/>
    </row>
    <row r="944" spans="1:4" ht="14.25" customHeight="1" x14ac:dyDescent="0.25">
      <c r="A944" s="1"/>
      <c r="B944" s="1"/>
      <c r="C944" s="1"/>
      <c r="D944" s="1"/>
    </row>
    <row r="945" spans="1:4" ht="14.25" customHeight="1" x14ac:dyDescent="0.25">
      <c r="A945" s="1"/>
      <c r="B945" s="1"/>
      <c r="C945" s="1"/>
      <c r="D945" s="1"/>
    </row>
    <row r="946" spans="1:4" ht="14.25" customHeight="1" x14ac:dyDescent="0.25">
      <c r="A946" s="1"/>
      <c r="B946" s="1"/>
      <c r="C946" s="1"/>
      <c r="D946" s="1"/>
    </row>
    <row r="947" spans="1:4" ht="14.25" customHeight="1" x14ac:dyDescent="0.25">
      <c r="A947" s="1"/>
      <c r="B947" s="1"/>
      <c r="C947" s="1"/>
      <c r="D947" s="1"/>
    </row>
    <row r="948" spans="1:4" ht="14.25" customHeight="1" x14ac:dyDescent="0.25">
      <c r="A948" s="1"/>
      <c r="B948" s="1"/>
      <c r="C948" s="1"/>
      <c r="D948" s="1"/>
    </row>
    <row r="949" spans="1:4" ht="14.25" customHeight="1" x14ac:dyDescent="0.25">
      <c r="A949" s="1"/>
      <c r="B949" s="1"/>
      <c r="C949" s="1"/>
      <c r="D949" s="1"/>
    </row>
    <row r="950" spans="1:4" ht="14.25" customHeight="1" x14ac:dyDescent="0.25">
      <c r="A950" s="1"/>
      <c r="B950" s="1"/>
      <c r="C950" s="1"/>
      <c r="D950" s="1"/>
    </row>
    <row r="951" spans="1:4" ht="14.25" customHeight="1" x14ac:dyDescent="0.25">
      <c r="A951" s="1"/>
      <c r="B951" s="1"/>
      <c r="C951" s="1"/>
      <c r="D951" s="1"/>
    </row>
    <row r="952" spans="1:4" ht="14.25" customHeight="1" x14ac:dyDescent="0.25">
      <c r="A952" s="1"/>
      <c r="B952" s="1"/>
      <c r="C952" s="1"/>
      <c r="D952" s="1"/>
    </row>
    <row r="953" spans="1:4" ht="14.25" customHeight="1" x14ac:dyDescent="0.25">
      <c r="A953" s="1"/>
      <c r="B953" s="1"/>
      <c r="C953" s="1"/>
      <c r="D953" s="1"/>
    </row>
    <row r="954" spans="1:4" ht="14.25" customHeight="1" x14ac:dyDescent="0.25">
      <c r="A954" s="1"/>
      <c r="B954" s="1"/>
      <c r="C954" s="1"/>
      <c r="D954" s="1"/>
    </row>
    <row r="955" spans="1:4" ht="14.25" customHeight="1" x14ac:dyDescent="0.25">
      <c r="A955" s="1"/>
      <c r="B955" s="1"/>
      <c r="C955" s="1"/>
      <c r="D955" s="1"/>
    </row>
    <row r="956" spans="1:4" ht="14.25" customHeight="1" x14ac:dyDescent="0.25">
      <c r="A956" s="1"/>
      <c r="B956" s="1"/>
      <c r="C956" s="1"/>
      <c r="D956" s="1"/>
    </row>
    <row r="957" spans="1:4" ht="14.25" customHeight="1" x14ac:dyDescent="0.25">
      <c r="A957" s="1"/>
      <c r="B957" s="1"/>
      <c r="C957" s="1"/>
      <c r="D957" s="1"/>
    </row>
    <row r="958" spans="1:4" ht="14.25" customHeight="1" x14ac:dyDescent="0.25">
      <c r="A958" s="1"/>
      <c r="B958" s="1"/>
      <c r="C958" s="1"/>
      <c r="D958" s="1"/>
    </row>
    <row r="959" spans="1:4" ht="14.25" customHeight="1" x14ac:dyDescent="0.25">
      <c r="A959" s="1"/>
      <c r="B959" s="1"/>
      <c r="C959" s="1"/>
      <c r="D959" s="1"/>
    </row>
    <row r="960" spans="1:4" ht="14.25" customHeight="1" x14ac:dyDescent="0.25">
      <c r="A960" s="1"/>
      <c r="B960" s="1"/>
      <c r="C960" s="1"/>
      <c r="D960" s="1"/>
    </row>
    <row r="961" spans="1:4" ht="14.25" customHeight="1" x14ac:dyDescent="0.25">
      <c r="A961" s="1"/>
      <c r="B961" s="1"/>
      <c r="C961" s="1"/>
      <c r="D961" s="1"/>
    </row>
    <row r="962" spans="1:4" ht="14.25" customHeight="1" x14ac:dyDescent="0.25">
      <c r="A962" s="1"/>
      <c r="B962" s="1"/>
      <c r="C962" s="1"/>
      <c r="D962" s="1"/>
    </row>
    <row r="963" spans="1:4" ht="14.25" customHeight="1" x14ac:dyDescent="0.25">
      <c r="A963" s="1"/>
      <c r="B963" s="1"/>
      <c r="C963" s="1"/>
      <c r="D963" s="1"/>
    </row>
    <row r="964" spans="1:4" ht="14.25" customHeight="1" x14ac:dyDescent="0.25">
      <c r="A964" s="1"/>
      <c r="B964" s="1"/>
      <c r="C964" s="1"/>
      <c r="D964" s="1"/>
    </row>
    <row r="965" spans="1:4" ht="14.25" customHeight="1" x14ac:dyDescent="0.25">
      <c r="A965" s="1"/>
      <c r="B965" s="1"/>
      <c r="C965" s="1"/>
      <c r="D965" s="1"/>
    </row>
    <row r="966" spans="1:4" ht="14.25" customHeight="1" x14ac:dyDescent="0.25">
      <c r="A966" s="1"/>
      <c r="B966" s="1"/>
      <c r="C966" s="1"/>
      <c r="D966" s="1"/>
    </row>
    <row r="967" spans="1:4" ht="14.25" customHeight="1" x14ac:dyDescent="0.25">
      <c r="A967" s="1"/>
      <c r="B967" s="1"/>
      <c r="C967" s="1"/>
      <c r="D967" s="1"/>
    </row>
    <row r="968" spans="1:4" ht="14.25" customHeight="1" x14ac:dyDescent="0.25">
      <c r="A968" s="1"/>
      <c r="B968" s="1"/>
      <c r="C968" s="1"/>
      <c r="D968" s="1"/>
    </row>
    <row r="969" spans="1:4" ht="14.25" customHeight="1" x14ac:dyDescent="0.25">
      <c r="A969" s="1"/>
      <c r="B969" s="1"/>
      <c r="C969" s="1"/>
      <c r="D969" s="1"/>
    </row>
    <row r="970" spans="1:4" ht="14.25" customHeight="1" x14ac:dyDescent="0.25">
      <c r="A970" s="1"/>
      <c r="B970" s="1"/>
      <c r="C970" s="1"/>
      <c r="D970" s="1"/>
    </row>
    <row r="971" spans="1:4" ht="14.25" customHeight="1" x14ac:dyDescent="0.25">
      <c r="A971" s="1"/>
      <c r="B971" s="1"/>
      <c r="C971" s="1"/>
      <c r="D971" s="1"/>
    </row>
    <row r="972" spans="1:4" ht="14.25" customHeight="1" x14ac:dyDescent="0.25">
      <c r="A972" s="1"/>
      <c r="B972" s="1"/>
      <c r="C972" s="1"/>
      <c r="D972" s="1"/>
    </row>
    <row r="973" spans="1:4" ht="14.25" customHeight="1" x14ac:dyDescent="0.25">
      <c r="A973" s="1"/>
      <c r="B973" s="1"/>
      <c r="C973" s="1"/>
      <c r="D973" s="1"/>
    </row>
    <row r="974" spans="1:4" ht="14.25" customHeight="1" x14ac:dyDescent="0.25">
      <c r="A974" s="1"/>
      <c r="B974" s="1"/>
      <c r="C974" s="1"/>
      <c r="D974" s="1"/>
    </row>
    <row r="975" spans="1:4" ht="14.25" customHeight="1" x14ac:dyDescent="0.25">
      <c r="A975" s="1"/>
      <c r="B975" s="1"/>
      <c r="C975" s="1"/>
      <c r="D975" s="1"/>
    </row>
    <row r="976" spans="1:4" ht="14.25" customHeight="1" x14ac:dyDescent="0.25">
      <c r="A976" s="1"/>
      <c r="B976" s="1"/>
      <c r="C976" s="1"/>
      <c r="D976" s="1"/>
    </row>
    <row r="977" spans="1:4" ht="14.25" customHeight="1" x14ac:dyDescent="0.25">
      <c r="A977" s="1"/>
      <c r="B977" s="1"/>
      <c r="C977" s="1"/>
      <c r="D977" s="1"/>
    </row>
    <row r="978" spans="1:4" ht="14.25" customHeight="1" x14ac:dyDescent="0.25">
      <c r="A978" s="1"/>
      <c r="B978" s="1"/>
      <c r="C978" s="1"/>
      <c r="D978" s="1"/>
    </row>
    <row r="979" spans="1:4" ht="14.25" customHeight="1" x14ac:dyDescent="0.25">
      <c r="A979" s="1"/>
      <c r="B979" s="1"/>
      <c r="C979" s="1"/>
      <c r="D979" s="1"/>
    </row>
    <row r="980" spans="1:4" ht="14.25" customHeight="1" x14ac:dyDescent="0.25">
      <c r="A980" s="1"/>
      <c r="B980" s="1"/>
      <c r="C980" s="1"/>
      <c r="D980" s="1"/>
    </row>
    <row r="981" spans="1:4" ht="14.25" customHeight="1" x14ac:dyDescent="0.25">
      <c r="A981" s="1"/>
      <c r="B981" s="1"/>
      <c r="C981" s="1"/>
      <c r="D981" s="1"/>
    </row>
    <row r="982" spans="1:4" ht="14.25" customHeight="1" x14ac:dyDescent="0.25">
      <c r="A982" s="1"/>
      <c r="B982" s="1"/>
      <c r="C982" s="1"/>
      <c r="D982" s="1"/>
    </row>
    <row r="983" spans="1:4" ht="14.25" customHeight="1" x14ac:dyDescent="0.25">
      <c r="A983" s="1"/>
      <c r="B983" s="1"/>
      <c r="C983" s="1"/>
      <c r="D983" s="1"/>
    </row>
    <row r="984" spans="1:4" ht="14.25" customHeight="1" x14ac:dyDescent="0.25">
      <c r="A984" s="1"/>
      <c r="B984" s="1"/>
      <c r="C984" s="1"/>
      <c r="D984" s="1"/>
    </row>
    <row r="985" spans="1:4" ht="14.25" customHeight="1" x14ac:dyDescent="0.25">
      <c r="A985" s="1"/>
      <c r="B985" s="1"/>
      <c r="C985" s="1"/>
      <c r="D985" s="1"/>
    </row>
    <row r="986" spans="1:4" ht="14.25" customHeight="1" x14ac:dyDescent="0.25">
      <c r="A986" s="1"/>
      <c r="B986" s="1"/>
      <c r="C986" s="1"/>
      <c r="D986" s="1"/>
    </row>
    <row r="987" spans="1:4" ht="14.25" customHeight="1" x14ac:dyDescent="0.25">
      <c r="A987" s="1"/>
      <c r="B987" s="1"/>
      <c r="C987" s="1"/>
      <c r="D987" s="1"/>
    </row>
    <row r="988" spans="1:4" ht="14.25" customHeight="1" x14ac:dyDescent="0.25">
      <c r="A988" s="1"/>
      <c r="B988" s="1"/>
      <c r="C988" s="1"/>
      <c r="D988" s="1"/>
    </row>
    <row r="989" spans="1:4" ht="14.25" customHeight="1" x14ac:dyDescent="0.25">
      <c r="A989" s="1"/>
      <c r="B989" s="1"/>
      <c r="C989" s="1"/>
      <c r="D989" s="1"/>
    </row>
    <row r="990" spans="1:4" ht="14.25" customHeight="1" x14ac:dyDescent="0.25">
      <c r="A990" s="1"/>
      <c r="B990" s="1"/>
      <c r="C990" s="1"/>
      <c r="D990" s="1"/>
    </row>
    <row r="991" spans="1:4" ht="14.25" customHeight="1" x14ac:dyDescent="0.25">
      <c r="A991" s="1"/>
      <c r="B991" s="1"/>
      <c r="C991" s="1"/>
      <c r="D991" s="1"/>
    </row>
    <row r="992" spans="1:4" ht="14.25" customHeight="1" x14ac:dyDescent="0.25">
      <c r="A992" s="1"/>
      <c r="B992" s="1"/>
      <c r="C992" s="1"/>
      <c r="D992" s="1"/>
    </row>
    <row r="993" spans="1:4" ht="14.25" customHeight="1" x14ac:dyDescent="0.25">
      <c r="A993" s="1"/>
      <c r="B993" s="1"/>
      <c r="C993" s="1"/>
      <c r="D993" s="1"/>
    </row>
    <row r="994" spans="1:4" ht="14.25" customHeight="1" x14ac:dyDescent="0.25">
      <c r="A994" s="1"/>
      <c r="B994" s="1"/>
      <c r="C994" s="1"/>
      <c r="D994" s="1"/>
    </row>
    <row r="995" spans="1:4" ht="14.25" customHeight="1" x14ac:dyDescent="0.25">
      <c r="A995" s="1"/>
      <c r="B995" s="1"/>
      <c r="C995" s="1"/>
      <c r="D995" s="1"/>
    </row>
    <row r="996" spans="1:4" ht="14.25" customHeight="1" x14ac:dyDescent="0.25">
      <c r="A996" s="1"/>
      <c r="B996" s="1"/>
      <c r="C996" s="1"/>
      <c r="D996" s="1"/>
    </row>
    <row r="997" spans="1:4" ht="14.25" customHeight="1" x14ac:dyDescent="0.25">
      <c r="A997" s="1"/>
      <c r="B997" s="1"/>
      <c r="C997" s="1"/>
      <c r="D997" s="1"/>
    </row>
    <row r="998" spans="1:4" ht="14.25" customHeight="1" x14ac:dyDescent="0.25">
      <c r="A998" s="1"/>
      <c r="B998" s="1"/>
      <c r="C998" s="1"/>
      <c r="D998" s="1"/>
    </row>
    <row r="999" spans="1:4" ht="14.25" customHeight="1" x14ac:dyDescent="0.25">
      <c r="A999" s="1"/>
      <c r="B999" s="1"/>
      <c r="C999" s="1"/>
      <c r="D999" s="1"/>
    </row>
  </sheetData>
  <sheetProtection algorithmName="SHA-512" hashValue="ai/1x27xNT5o44FBrCPDDaQawDHopQEww9CV9fB4+AfTvBmOyFFMjFxk+SXDOi2FXTKavDR9YbzbYNGKjLGwzg==" saltValue="t7jRZO8U3loNltV6O0FsMQ==" spinCount="100000" sheet="1" objects="1" scenarios="1"/>
  <autoFilter ref="A1:D16" xr:uid="{00000000-0009-0000-0000-000004000000}"/>
  <mergeCells count="2">
    <mergeCell ref="A18:D18"/>
    <mergeCell ref="A19:D19"/>
  </mergeCells>
  <pageMargins left="3.7109375E-2" right="5.832356770833333" top="0.33747329059829062" bottom="0.74803149606299213" header="0" footer="0"/>
  <pageSetup scale="19" orientation="portrait" r:id="rId1"/>
  <headerFooter>
    <oddHeader>&amp;L&amp;G
CÓDIGO: CCE-DES-FM-15
VERSIÓN: 04 DEL 11 DE DICIEMBRE DE 2023&amp;C &amp;"Century Gothic,Negrita"&amp;12&amp;K46589CAGENCIA NACIONALDE CONTRATACIÓN
 PÚBLICA -COLOMBIA COMPRA EFICIENTE-&amp;R&amp;G</oddHeader>
    <oddFooter>&amp;C&amp;G</oddFooter>
  </headerFooter>
  <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33CC33"/>
  </sheetPr>
  <dimension ref="A1:S67"/>
  <sheetViews>
    <sheetView zoomScale="80" zoomScaleNormal="80" workbookViewId="0">
      <pane xSplit="3" ySplit="4" topLeftCell="D10" activePane="bottomRight" state="frozenSplit"/>
      <selection pane="topRight" activeCell="C1" sqref="C1"/>
      <selection pane="bottomLeft" activeCell="A4" sqref="A4"/>
      <selection pane="bottomRight" activeCell="D12" sqref="D12"/>
    </sheetView>
  </sheetViews>
  <sheetFormatPr baseColWidth="10" defaultColWidth="14.42578125" defaultRowHeight="15" customHeight="1" x14ac:dyDescent="0.25"/>
  <cols>
    <col min="1" max="1" width="4.28515625" style="58" customWidth="1"/>
    <col min="2" max="2" width="13.42578125" style="58" customWidth="1"/>
    <col min="3" max="3" width="47.85546875" style="56" customWidth="1"/>
    <col min="4" max="4" width="58.42578125" style="58" customWidth="1"/>
    <col min="5" max="6" width="13" style="58" bestFit="1" customWidth="1"/>
    <col min="7" max="7" width="8.42578125" style="58" customWidth="1"/>
    <col min="8" max="8" width="7.7109375" style="58" customWidth="1"/>
    <col min="9" max="9" width="8.28515625" style="58" customWidth="1"/>
    <col min="10" max="10" width="6.140625" style="58" customWidth="1"/>
    <col min="11" max="11" width="8" style="58" customWidth="1"/>
    <col min="12" max="12" width="8" style="58" bestFit="1" customWidth="1"/>
    <col min="13" max="13" width="81.7109375" style="56" customWidth="1"/>
    <col min="14" max="14" width="18.7109375" style="58" customWidth="1"/>
    <col min="15" max="15" width="18" style="58" customWidth="1"/>
    <col min="16" max="16" width="30.140625" style="58" customWidth="1"/>
    <col min="17" max="19" width="14.42578125" style="55"/>
  </cols>
  <sheetData>
    <row r="1" spans="1:16" ht="100.5" customHeight="1" thickBot="1" x14ac:dyDescent="0.3">
      <c r="A1" s="626" t="s">
        <v>57</v>
      </c>
      <c r="B1" s="627"/>
      <c r="C1" s="114" t="s">
        <v>58</v>
      </c>
      <c r="D1" s="631" t="s">
        <v>59</v>
      </c>
      <c r="E1" s="631"/>
      <c r="F1" s="631"/>
      <c r="G1" s="631"/>
      <c r="H1" s="631"/>
      <c r="I1" s="631"/>
      <c r="J1" s="631"/>
      <c r="K1" s="631"/>
      <c r="L1" s="631"/>
      <c r="M1" s="631"/>
      <c r="N1" s="631"/>
      <c r="O1" s="631"/>
      <c r="P1" s="631"/>
    </row>
    <row r="2" spans="1:16" ht="14.25" customHeight="1" x14ac:dyDescent="0.25">
      <c r="A2" s="623" t="s">
        <v>60</v>
      </c>
      <c r="B2" s="624"/>
      <c r="C2" s="624"/>
      <c r="D2" s="624"/>
      <c r="E2" s="624"/>
      <c r="F2" s="624"/>
      <c r="G2" s="624"/>
      <c r="H2" s="624"/>
      <c r="I2" s="624"/>
      <c r="J2" s="624"/>
      <c r="K2" s="624"/>
      <c r="L2" s="624"/>
      <c r="M2" s="624"/>
      <c r="N2" s="624"/>
      <c r="O2" s="624"/>
      <c r="P2" s="624"/>
    </row>
    <row r="3" spans="1:16" ht="12.75" customHeight="1" x14ac:dyDescent="0.25">
      <c r="A3" s="628" t="s">
        <v>61</v>
      </c>
      <c r="B3" s="621"/>
      <c r="C3" s="622"/>
      <c r="D3" s="622"/>
      <c r="E3" s="621" t="s">
        <v>62</v>
      </c>
      <c r="F3" s="622"/>
      <c r="G3" s="621" t="s">
        <v>63</v>
      </c>
      <c r="H3" s="622"/>
      <c r="I3" s="622"/>
      <c r="J3" s="622"/>
      <c r="K3" s="622"/>
      <c r="L3" s="622"/>
      <c r="M3" s="622"/>
      <c r="N3" s="625" t="s">
        <v>64</v>
      </c>
      <c r="O3" s="621" t="s">
        <v>65</v>
      </c>
      <c r="P3" s="630"/>
    </row>
    <row r="4" spans="1:16" ht="32.25" customHeight="1" x14ac:dyDescent="0.25">
      <c r="A4" s="629"/>
      <c r="B4" s="64" t="s">
        <v>66</v>
      </c>
      <c r="C4" s="64" t="s">
        <v>67</v>
      </c>
      <c r="D4" s="64" t="s">
        <v>68</v>
      </c>
      <c r="E4" s="64" t="s">
        <v>69</v>
      </c>
      <c r="F4" s="64" t="s">
        <v>70</v>
      </c>
      <c r="G4" s="64" t="s">
        <v>71</v>
      </c>
      <c r="H4" s="64" t="s">
        <v>72</v>
      </c>
      <c r="I4" s="64" t="s">
        <v>73</v>
      </c>
      <c r="J4" s="64" t="s">
        <v>74</v>
      </c>
      <c r="K4" s="64" t="s">
        <v>75</v>
      </c>
      <c r="L4" s="64" t="s">
        <v>76</v>
      </c>
      <c r="M4" s="113" t="s">
        <v>77</v>
      </c>
      <c r="N4" s="625"/>
      <c r="O4" s="64" t="s">
        <v>78</v>
      </c>
      <c r="P4" s="64" t="s">
        <v>79</v>
      </c>
    </row>
    <row r="5" spans="1:16" ht="84" customHeight="1" x14ac:dyDescent="0.25">
      <c r="A5" s="620" t="s">
        <v>80</v>
      </c>
      <c r="B5" s="65" t="s">
        <v>81</v>
      </c>
      <c r="C5" s="66" t="s">
        <v>82</v>
      </c>
      <c r="D5" s="66" t="s">
        <v>83</v>
      </c>
      <c r="E5" s="67">
        <v>45352</v>
      </c>
      <c r="F5" s="68">
        <v>45657</v>
      </c>
      <c r="G5" s="69">
        <f>SUM(H5:K5)</f>
        <v>3</v>
      </c>
      <c r="H5" s="66"/>
      <c r="I5" s="66">
        <v>1</v>
      </c>
      <c r="J5" s="66"/>
      <c r="K5" s="66">
        <v>2</v>
      </c>
      <c r="L5" s="70">
        <v>0.2</v>
      </c>
      <c r="M5" s="71" t="s">
        <v>84</v>
      </c>
      <c r="N5" s="66" t="s">
        <v>85</v>
      </c>
      <c r="O5" s="66" t="s">
        <v>86</v>
      </c>
      <c r="P5" s="66" t="s">
        <v>87</v>
      </c>
    </row>
    <row r="6" spans="1:16" ht="84" customHeight="1" x14ac:dyDescent="0.25">
      <c r="A6" s="620"/>
      <c r="B6" s="65" t="s">
        <v>88</v>
      </c>
      <c r="C6" s="66" t="s">
        <v>89</v>
      </c>
      <c r="D6" s="66" t="s">
        <v>90</v>
      </c>
      <c r="E6" s="67">
        <v>45444</v>
      </c>
      <c r="F6" s="67">
        <v>45536</v>
      </c>
      <c r="G6" s="69">
        <f t="shared" ref="G6:G12" si="0">SUM(H6:K6)</f>
        <v>1</v>
      </c>
      <c r="H6" s="65"/>
      <c r="I6" s="65"/>
      <c r="J6" s="66">
        <v>1</v>
      </c>
      <c r="K6" s="65"/>
      <c r="L6" s="70">
        <v>0.2</v>
      </c>
      <c r="M6" s="71" t="s">
        <v>84</v>
      </c>
      <c r="N6" s="66" t="s">
        <v>91</v>
      </c>
      <c r="O6" s="66" t="s">
        <v>86</v>
      </c>
      <c r="P6" s="66" t="s">
        <v>92</v>
      </c>
    </row>
    <row r="7" spans="1:16" ht="84" customHeight="1" x14ac:dyDescent="0.25">
      <c r="A7" s="620"/>
      <c r="B7" s="65" t="s">
        <v>93</v>
      </c>
      <c r="C7" s="66" t="s">
        <v>94</v>
      </c>
      <c r="D7" s="66" t="s">
        <v>95</v>
      </c>
      <c r="E7" s="67">
        <v>45293</v>
      </c>
      <c r="F7" s="67">
        <v>45657</v>
      </c>
      <c r="G7" s="69">
        <f t="shared" si="0"/>
        <v>4</v>
      </c>
      <c r="H7" s="66">
        <v>1</v>
      </c>
      <c r="I7" s="66">
        <v>1</v>
      </c>
      <c r="J7" s="66"/>
      <c r="K7" s="66">
        <v>2</v>
      </c>
      <c r="L7" s="70">
        <v>0.05</v>
      </c>
      <c r="M7" s="71" t="s">
        <v>84</v>
      </c>
      <c r="N7" s="71" t="s">
        <v>96</v>
      </c>
      <c r="O7" s="66" t="s">
        <v>86</v>
      </c>
      <c r="P7" s="66" t="s">
        <v>92</v>
      </c>
    </row>
    <row r="8" spans="1:16" ht="84" customHeight="1" x14ac:dyDescent="0.25">
      <c r="A8" s="620"/>
      <c r="B8" s="65" t="s">
        <v>97</v>
      </c>
      <c r="C8" s="66" t="s">
        <v>98</v>
      </c>
      <c r="D8" s="66" t="s">
        <v>99</v>
      </c>
      <c r="E8" s="67">
        <v>45293</v>
      </c>
      <c r="F8" s="67">
        <v>45657</v>
      </c>
      <c r="G8" s="69">
        <f t="shared" si="0"/>
        <v>1</v>
      </c>
      <c r="H8" s="66"/>
      <c r="I8" s="66"/>
      <c r="J8" s="66"/>
      <c r="K8" s="66">
        <v>1</v>
      </c>
      <c r="L8" s="70">
        <v>0.05</v>
      </c>
      <c r="M8" s="71" t="s">
        <v>100</v>
      </c>
      <c r="N8" s="71" t="s">
        <v>101</v>
      </c>
      <c r="O8" s="66" t="s">
        <v>102</v>
      </c>
      <c r="P8" s="66" t="s">
        <v>103</v>
      </c>
    </row>
    <row r="9" spans="1:16" ht="84" customHeight="1" x14ac:dyDescent="0.25">
      <c r="A9" s="620"/>
      <c r="B9" s="65" t="s">
        <v>104</v>
      </c>
      <c r="C9" s="72" t="s">
        <v>105</v>
      </c>
      <c r="D9" s="72" t="s">
        <v>106</v>
      </c>
      <c r="E9" s="68">
        <v>45323</v>
      </c>
      <c r="F9" s="68">
        <v>45565</v>
      </c>
      <c r="G9" s="69">
        <f t="shared" si="0"/>
        <v>1</v>
      </c>
      <c r="H9" s="72"/>
      <c r="I9" s="72"/>
      <c r="J9" s="72">
        <v>1</v>
      </c>
      <c r="K9" s="72"/>
      <c r="L9" s="73">
        <v>0.1</v>
      </c>
      <c r="M9" s="71" t="s">
        <v>107</v>
      </c>
      <c r="N9" s="71" t="s">
        <v>108</v>
      </c>
      <c r="O9" s="74" t="s">
        <v>109</v>
      </c>
      <c r="P9" s="74" t="s">
        <v>110</v>
      </c>
    </row>
    <row r="10" spans="1:16" ht="84" customHeight="1" x14ac:dyDescent="0.25">
      <c r="A10" s="620"/>
      <c r="B10" s="65" t="s">
        <v>111</v>
      </c>
      <c r="C10" s="72" t="s">
        <v>112</v>
      </c>
      <c r="D10" s="72" t="s">
        <v>113</v>
      </c>
      <c r="E10" s="68">
        <v>45323</v>
      </c>
      <c r="F10" s="68">
        <v>45626</v>
      </c>
      <c r="G10" s="69">
        <f t="shared" si="0"/>
        <v>3</v>
      </c>
      <c r="H10" s="72"/>
      <c r="I10" s="72">
        <v>1</v>
      </c>
      <c r="J10" s="72">
        <v>1</v>
      </c>
      <c r="K10" s="72">
        <v>1</v>
      </c>
      <c r="L10" s="73">
        <v>0.1</v>
      </c>
      <c r="M10" s="71" t="s">
        <v>107</v>
      </c>
      <c r="N10" s="71" t="s">
        <v>85</v>
      </c>
      <c r="O10" s="74" t="s">
        <v>109</v>
      </c>
      <c r="P10" s="74" t="s">
        <v>110</v>
      </c>
    </row>
    <row r="11" spans="1:16" ht="120.75" customHeight="1" x14ac:dyDescent="0.25">
      <c r="A11" s="620"/>
      <c r="B11" s="65" t="s">
        <v>114</v>
      </c>
      <c r="C11" s="75" t="s">
        <v>115</v>
      </c>
      <c r="D11" s="76" t="s">
        <v>116</v>
      </c>
      <c r="E11" s="77">
        <v>45323</v>
      </c>
      <c r="F11" s="77">
        <v>45657</v>
      </c>
      <c r="G11" s="69">
        <f t="shared" si="0"/>
        <v>13</v>
      </c>
      <c r="H11" s="78">
        <v>3</v>
      </c>
      <c r="I11" s="78">
        <v>3</v>
      </c>
      <c r="J11" s="78">
        <v>3</v>
      </c>
      <c r="K11" s="78">
        <v>4</v>
      </c>
      <c r="L11" s="79">
        <v>0.1</v>
      </c>
      <c r="M11" s="80" t="s">
        <v>84</v>
      </c>
      <c r="N11" s="81" t="s">
        <v>91</v>
      </c>
      <c r="O11" s="75" t="s">
        <v>117</v>
      </c>
      <c r="P11" s="75" t="s">
        <v>118</v>
      </c>
    </row>
    <row r="12" spans="1:16" ht="84" customHeight="1" x14ac:dyDescent="0.25">
      <c r="A12" s="620"/>
      <c r="B12" s="65" t="s">
        <v>119</v>
      </c>
      <c r="C12" s="72" t="s">
        <v>120</v>
      </c>
      <c r="D12" s="72" t="s">
        <v>121</v>
      </c>
      <c r="E12" s="68">
        <v>45306</v>
      </c>
      <c r="F12" s="68">
        <v>45657</v>
      </c>
      <c r="G12" s="69">
        <f t="shared" si="0"/>
        <v>2</v>
      </c>
      <c r="H12" s="72">
        <v>1</v>
      </c>
      <c r="I12" s="73"/>
      <c r="J12" s="73"/>
      <c r="K12" s="82">
        <v>1</v>
      </c>
      <c r="L12" s="73">
        <v>0.2</v>
      </c>
      <c r="M12" s="71" t="s">
        <v>107</v>
      </c>
      <c r="N12" s="71" t="s">
        <v>91</v>
      </c>
      <c r="O12" s="74" t="s">
        <v>122</v>
      </c>
      <c r="P12" s="74" t="s">
        <v>123</v>
      </c>
    </row>
    <row r="13" spans="1:16" ht="21" customHeight="1" x14ac:dyDescent="0.25">
      <c r="A13" s="617"/>
      <c r="B13" s="618"/>
      <c r="C13" s="618"/>
      <c r="D13" s="618"/>
      <c r="E13" s="618"/>
      <c r="F13" s="618"/>
      <c r="G13" s="618"/>
      <c r="H13" s="618"/>
      <c r="I13" s="618"/>
      <c r="J13" s="618"/>
      <c r="K13" s="619"/>
      <c r="L13" s="83">
        <f>SUM(L5:L12)</f>
        <v>1</v>
      </c>
      <c r="M13" s="84"/>
      <c r="N13" s="84"/>
      <c r="O13" s="85"/>
      <c r="P13" s="85"/>
    </row>
    <row r="14" spans="1:16" ht="84" customHeight="1" x14ac:dyDescent="0.25">
      <c r="A14" s="620" t="s">
        <v>124</v>
      </c>
      <c r="B14" s="86" t="s">
        <v>125</v>
      </c>
      <c r="C14" s="72" t="s">
        <v>126</v>
      </c>
      <c r="D14" s="87" t="s">
        <v>127</v>
      </c>
      <c r="E14" s="88">
        <v>45293</v>
      </c>
      <c r="F14" s="88">
        <v>45657</v>
      </c>
      <c r="G14" s="75">
        <v>5</v>
      </c>
      <c r="H14" s="75"/>
      <c r="I14" s="87"/>
      <c r="J14" s="75">
        <v>3</v>
      </c>
      <c r="K14" s="87">
        <v>2</v>
      </c>
      <c r="L14" s="80">
        <v>0.2</v>
      </c>
      <c r="M14" s="80" t="s">
        <v>100</v>
      </c>
      <c r="N14" s="81" t="s">
        <v>108</v>
      </c>
      <c r="O14" s="75" t="s">
        <v>128</v>
      </c>
      <c r="P14" s="75" t="s">
        <v>129</v>
      </c>
    </row>
    <row r="15" spans="1:16" ht="84" customHeight="1" x14ac:dyDescent="0.25">
      <c r="A15" s="620"/>
      <c r="B15" s="86" t="s">
        <v>130</v>
      </c>
      <c r="C15" s="72" t="s">
        <v>131</v>
      </c>
      <c r="D15" s="75" t="s">
        <v>132</v>
      </c>
      <c r="E15" s="88">
        <v>45293</v>
      </c>
      <c r="F15" s="88">
        <v>45657</v>
      </c>
      <c r="G15" s="75">
        <f t="shared" ref="G15:G23" si="1">SUM(H15:K15)</f>
        <v>4</v>
      </c>
      <c r="H15" s="75">
        <v>1</v>
      </c>
      <c r="I15" s="75">
        <v>1</v>
      </c>
      <c r="J15" s="75">
        <v>1</v>
      </c>
      <c r="K15" s="75">
        <v>1</v>
      </c>
      <c r="L15" s="80">
        <v>0.05</v>
      </c>
      <c r="M15" s="80" t="s">
        <v>100</v>
      </c>
      <c r="N15" s="81" t="s">
        <v>133</v>
      </c>
      <c r="O15" s="75" t="s">
        <v>128</v>
      </c>
      <c r="P15" s="75" t="s">
        <v>129</v>
      </c>
    </row>
    <row r="16" spans="1:16" ht="84" customHeight="1" x14ac:dyDescent="0.25">
      <c r="A16" s="620"/>
      <c r="B16" s="86" t="s">
        <v>134</v>
      </c>
      <c r="C16" s="72" t="s">
        <v>135</v>
      </c>
      <c r="D16" s="75" t="s">
        <v>136</v>
      </c>
      <c r="E16" s="88">
        <v>45293</v>
      </c>
      <c r="F16" s="88">
        <v>45657</v>
      </c>
      <c r="G16" s="75">
        <f t="shared" si="1"/>
        <v>8</v>
      </c>
      <c r="H16" s="75">
        <v>2</v>
      </c>
      <c r="I16" s="75">
        <v>2</v>
      </c>
      <c r="J16" s="75">
        <v>2</v>
      </c>
      <c r="K16" s="75">
        <v>2</v>
      </c>
      <c r="L16" s="80">
        <v>0.05</v>
      </c>
      <c r="M16" s="80" t="s">
        <v>100</v>
      </c>
      <c r="N16" s="81" t="s">
        <v>133</v>
      </c>
      <c r="O16" s="75" t="s">
        <v>128</v>
      </c>
      <c r="P16" s="75" t="s">
        <v>129</v>
      </c>
    </row>
    <row r="17" spans="1:16" ht="84" customHeight="1" x14ac:dyDescent="0.25">
      <c r="A17" s="620"/>
      <c r="B17" s="86" t="s">
        <v>137</v>
      </c>
      <c r="C17" s="72" t="s">
        <v>138</v>
      </c>
      <c r="D17" s="75" t="s">
        <v>139</v>
      </c>
      <c r="E17" s="88">
        <v>45293</v>
      </c>
      <c r="F17" s="88">
        <v>45657</v>
      </c>
      <c r="G17" s="75">
        <f t="shared" si="1"/>
        <v>8</v>
      </c>
      <c r="H17" s="75">
        <v>2</v>
      </c>
      <c r="I17" s="75">
        <v>2</v>
      </c>
      <c r="J17" s="75">
        <v>2</v>
      </c>
      <c r="K17" s="75">
        <v>2</v>
      </c>
      <c r="L17" s="80">
        <v>0.05</v>
      </c>
      <c r="M17" s="80" t="s">
        <v>100</v>
      </c>
      <c r="N17" s="81" t="s">
        <v>133</v>
      </c>
      <c r="O17" s="75" t="s">
        <v>128</v>
      </c>
      <c r="P17" s="75" t="s">
        <v>129</v>
      </c>
    </row>
    <row r="18" spans="1:16" ht="96" customHeight="1" x14ac:dyDescent="0.25">
      <c r="A18" s="620"/>
      <c r="B18" s="89" t="s">
        <v>140</v>
      </c>
      <c r="C18" s="74" t="s">
        <v>141</v>
      </c>
      <c r="D18" s="90" t="s">
        <v>142</v>
      </c>
      <c r="E18" s="88">
        <v>45293</v>
      </c>
      <c r="F18" s="88">
        <v>45657</v>
      </c>
      <c r="G18" s="75">
        <f t="shared" si="1"/>
        <v>4</v>
      </c>
      <c r="H18" s="90">
        <v>1</v>
      </c>
      <c r="I18" s="90">
        <v>1</v>
      </c>
      <c r="J18" s="90">
        <v>1</v>
      </c>
      <c r="K18" s="90">
        <v>1</v>
      </c>
      <c r="L18" s="71">
        <v>0.1</v>
      </c>
      <c r="M18" s="81" t="s">
        <v>100</v>
      </c>
      <c r="N18" s="81" t="s">
        <v>108</v>
      </c>
      <c r="O18" s="75" t="s">
        <v>128</v>
      </c>
      <c r="P18" s="75" t="s">
        <v>129</v>
      </c>
    </row>
    <row r="19" spans="1:16" ht="84" customHeight="1" x14ac:dyDescent="0.25">
      <c r="A19" s="620"/>
      <c r="B19" s="86" t="s">
        <v>143</v>
      </c>
      <c r="C19" s="72" t="s">
        <v>144</v>
      </c>
      <c r="D19" s="75" t="s">
        <v>145</v>
      </c>
      <c r="E19" s="88">
        <v>45293</v>
      </c>
      <c r="F19" s="88">
        <v>45657</v>
      </c>
      <c r="G19" s="75">
        <f t="shared" si="1"/>
        <v>8</v>
      </c>
      <c r="H19" s="91"/>
      <c r="I19" s="91">
        <v>2</v>
      </c>
      <c r="J19" s="91">
        <v>3</v>
      </c>
      <c r="K19" s="91">
        <v>3</v>
      </c>
      <c r="L19" s="80">
        <v>0.1</v>
      </c>
      <c r="M19" s="80" t="s">
        <v>100</v>
      </c>
      <c r="N19" s="81" t="s">
        <v>85</v>
      </c>
      <c r="O19" s="75" t="s">
        <v>128</v>
      </c>
      <c r="P19" s="75" t="s">
        <v>129</v>
      </c>
    </row>
    <row r="20" spans="1:16" ht="84" customHeight="1" x14ac:dyDescent="0.25">
      <c r="A20" s="620"/>
      <c r="B20" s="86" t="s">
        <v>146</v>
      </c>
      <c r="C20" s="72" t="s">
        <v>147</v>
      </c>
      <c r="D20" s="75" t="s">
        <v>148</v>
      </c>
      <c r="E20" s="88">
        <v>45293</v>
      </c>
      <c r="F20" s="88">
        <v>45657</v>
      </c>
      <c r="G20" s="75">
        <f t="shared" si="1"/>
        <v>6</v>
      </c>
      <c r="H20" s="91"/>
      <c r="I20" s="91">
        <v>2</v>
      </c>
      <c r="J20" s="91">
        <v>1</v>
      </c>
      <c r="K20" s="91">
        <v>3</v>
      </c>
      <c r="L20" s="80">
        <v>0.1</v>
      </c>
      <c r="M20" s="80" t="s">
        <v>100</v>
      </c>
      <c r="N20" s="81" t="s">
        <v>149</v>
      </c>
      <c r="O20" s="75" t="s">
        <v>128</v>
      </c>
      <c r="P20" s="75" t="s">
        <v>129</v>
      </c>
    </row>
    <row r="21" spans="1:16" ht="84" customHeight="1" x14ac:dyDescent="0.25">
      <c r="A21" s="620"/>
      <c r="B21" s="86" t="s">
        <v>150</v>
      </c>
      <c r="C21" s="72" t="s">
        <v>151</v>
      </c>
      <c r="D21" s="75" t="s">
        <v>152</v>
      </c>
      <c r="E21" s="88">
        <v>45293</v>
      </c>
      <c r="F21" s="88">
        <v>45657</v>
      </c>
      <c r="G21" s="75">
        <f t="shared" si="1"/>
        <v>1</v>
      </c>
      <c r="H21" s="91"/>
      <c r="I21" s="91"/>
      <c r="J21" s="91"/>
      <c r="K21" s="91">
        <v>1</v>
      </c>
      <c r="L21" s="80">
        <v>0.05</v>
      </c>
      <c r="M21" s="80" t="s">
        <v>100</v>
      </c>
      <c r="N21" s="81" t="s">
        <v>108</v>
      </c>
      <c r="O21" s="75" t="s">
        <v>128</v>
      </c>
      <c r="P21" s="75" t="s">
        <v>129</v>
      </c>
    </row>
    <row r="22" spans="1:16" ht="84" customHeight="1" x14ac:dyDescent="0.25">
      <c r="A22" s="620"/>
      <c r="B22" s="86" t="s">
        <v>153</v>
      </c>
      <c r="C22" s="72" t="s">
        <v>154</v>
      </c>
      <c r="D22" s="75" t="s">
        <v>155</v>
      </c>
      <c r="E22" s="88">
        <v>45293</v>
      </c>
      <c r="F22" s="88">
        <v>45657</v>
      </c>
      <c r="G22" s="75">
        <f t="shared" si="1"/>
        <v>1</v>
      </c>
      <c r="H22" s="91"/>
      <c r="I22" s="91"/>
      <c r="J22" s="91"/>
      <c r="K22" s="91">
        <v>1</v>
      </c>
      <c r="L22" s="80">
        <v>0.1</v>
      </c>
      <c r="M22" s="80" t="s">
        <v>100</v>
      </c>
      <c r="N22" s="81" t="s">
        <v>101</v>
      </c>
      <c r="O22" s="75" t="s">
        <v>128</v>
      </c>
      <c r="P22" s="75" t="s">
        <v>129</v>
      </c>
    </row>
    <row r="23" spans="1:16" ht="84" customHeight="1" x14ac:dyDescent="0.25">
      <c r="A23" s="620"/>
      <c r="B23" s="86" t="s">
        <v>156</v>
      </c>
      <c r="C23" s="72" t="s">
        <v>157</v>
      </c>
      <c r="D23" s="87" t="s">
        <v>158</v>
      </c>
      <c r="E23" s="88">
        <v>45292</v>
      </c>
      <c r="F23" s="88">
        <v>45657</v>
      </c>
      <c r="G23" s="75">
        <f t="shared" si="1"/>
        <v>2</v>
      </c>
      <c r="H23" s="91"/>
      <c r="I23" s="91"/>
      <c r="J23" s="91">
        <v>2</v>
      </c>
      <c r="K23" s="92"/>
      <c r="L23" s="80">
        <v>0.1</v>
      </c>
      <c r="M23" s="80" t="s">
        <v>100</v>
      </c>
      <c r="N23" s="81" t="s">
        <v>149</v>
      </c>
      <c r="O23" s="75" t="s">
        <v>128</v>
      </c>
      <c r="P23" s="75" t="s">
        <v>129</v>
      </c>
    </row>
    <row r="24" spans="1:16" ht="26.25" customHeight="1" x14ac:dyDescent="0.25">
      <c r="A24" s="617"/>
      <c r="B24" s="618"/>
      <c r="C24" s="618"/>
      <c r="D24" s="618"/>
      <c r="E24" s="618"/>
      <c r="F24" s="618"/>
      <c r="G24" s="618"/>
      <c r="H24" s="618"/>
      <c r="I24" s="618"/>
      <c r="J24" s="618"/>
      <c r="K24" s="619"/>
      <c r="L24" s="83">
        <f>SUM(L14:L23)</f>
        <v>0.89999999999999991</v>
      </c>
      <c r="M24" s="84"/>
      <c r="N24" s="84"/>
      <c r="O24" s="85"/>
      <c r="P24" s="85"/>
    </row>
    <row r="25" spans="1:16" ht="84" customHeight="1" x14ac:dyDescent="0.25">
      <c r="A25" s="620" t="s">
        <v>159</v>
      </c>
      <c r="B25" s="93" t="s">
        <v>160</v>
      </c>
      <c r="C25" s="94" t="s">
        <v>161</v>
      </c>
      <c r="D25" s="95" t="s">
        <v>162</v>
      </c>
      <c r="E25" s="96">
        <v>45293</v>
      </c>
      <c r="F25" s="96">
        <v>45657</v>
      </c>
      <c r="G25" s="94" t="s">
        <v>163</v>
      </c>
      <c r="H25" s="94"/>
      <c r="I25" s="97">
        <v>1</v>
      </c>
      <c r="J25" s="97">
        <v>3</v>
      </c>
      <c r="K25" s="97">
        <v>4</v>
      </c>
      <c r="L25" s="98">
        <v>0.3</v>
      </c>
      <c r="M25" s="99" t="s">
        <v>164</v>
      </c>
      <c r="N25" s="100" t="s">
        <v>149</v>
      </c>
      <c r="O25" s="97" t="s">
        <v>165</v>
      </c>
      <c r="P25" s="97" t="s">
        <v>166</v>
      </c>
    </row>
    <row r="26" spans="1:16" ht="121.5" customHeight="1" x14ac:dyDescent="0.25">
      <c r="A26" s="620"/>
      <c r="B26" s="93" t="s">
        <v>167</v>
      </c>
      <c r="C26" s="94" t="s">
        <v>168</v>
      </c>
      <c r="D26" s="94" t="s">
        <v>169</v>
      </c>
      <c r="E26" s="96">
        <v>45293</v>
      </c>
      <c r="F26" s="96">
        <v>45657</v>
      </c>
      <c r="G26" s="94">
        <v>13</v>
      </c>
      <c r="H26" s="101">
        <v>3</v>
      </c>
      <c r="I26" s="101">
        <v>3</v>
      </c>
      <c r="J26" s="101">
        <v>3</v>
      </c>
      <c r="K26" s="101">
        <v>4</v>
      </c>
      <c r="L26" s="98">
        <v>0.3</v>
      </c>
      <c r="M26" s="99" t="s">
        <v>164</v>
      </c>
      <c r="N26" s="100" t="s">
        <v>108</v>
      </c>
      <c r="O26" s="97" t="s">
        <v>165</v>
      </c>
      <c r="P26" s="97" t="s">
        <v>166</v>
      </c>
    </row>
    <row r="27" spans="1:16" ht="84" customHeight="1" x14ac:dyDescent="0.25">
      <c r="A27" s="620"/>
      <c r="B27" s="93" t="s">
        <v>170</v>
      </c>
      <c r="C27" s="94" t="s">
        <v>171</v>
      </c>
      <c r="D27" s="94" t="s">
        <v>172</v>
      </c>
      <c r="E27" s="96">
        <v>45293</v>
      </c>
      <c r="F27" s="96">
        <v>45657</v>
      </c>
      <c r="G27" s="94">
        <v>2</v>
      </c>
      <c r="H27" s="94"/>
      <c r="I27" s="94">
        <v>1</v>
      </c>
      <c r="J27" s="94"/>
      <c r="K27" s="94">
        <v>1</v>
      </c>
      <c r="L27" s="98">
        <v>0.2</v>
      </c>
      <c r="M27" s="99" t="s">
        <v>164</v>
      </c>
      <c r="N27" s="102" t="s">
        <v>173</v>
      </c>
      <c r="O27" s="95" t="s">
        <v>165</v>
      </c>
      <c r="P27" s="97" t="s">
        <v>166</v>
      </c>
    </row>
    <row r="28" spans="1:16" ht="84" customHeight="1" x14ac:dyDescent="0.25">
      <c r="A28" s="620"/>
      <c r="B28" s="93" t="s">
        <v>174</v>
      </c>
      <c r="C28" s="94" t="s">
        <v>175</v>
      </c>
      <c r="D28" s="94" t="s">
        <v>176</v>
      </c>
      <c r="E28" s="96">
        <v>45293</v>
      </c>
      <c r="F28" s="96">
        <v>45657</v>
      </c>
      <c r="G28" s="94">
        <v>2</v>
      </c>
      <c r="H28" s="94"/>
      <c r="I28" s="94">
        <v>1</v>
      </c>
      <c r="J28" s="94"/>
      <c r="K28" s="94">
        <v>1</v>
      </c>
      <c r="L28" s="98">
        <v>0.2</v>
      </c>
      <c r="M28" s="99" t="s">
        <v>164</v>
      </c>
      <c r="N28" s="102" t="s">
        <v>173</v>
      </c>
      <c r="O28" s="95" t="s">
        <v>165</v>
      </c>
      <c r="P28" s="97" t="s">
        <v>166</v>
      </c>
    </row>
    <row r="29" spans="1:16" ht="84" customHeight="1" x14ac:dyDescent="0.25">
      <c r="A29" s="103"/>
      <c r="B29" s="86" t="s">
        <v>177</v>
      </c>
      <c r="C29" s="94" t="s">
        <v>178</v>
      </c>
      <c r="D29" s="94" t="s">
        <v>179</v>
      </c>
      <c r="E29" s="96">
        <v>45306</v>
      </c>
      <c r="F29" s="96">
        <v>45657</v>
      </c>
      <c r="G29" s="75">
        <f t="shared" ref="G29" si="2">SUM(H29:K29)</f>
        <v>1</v>
      </c>
      <c r="H29" s="94"/>
      <c r="I29" s="94"/>
      <c r="J29" s="94"/>
      <c r="K29" s="94">
        <v>1</v>
      </c>
      <c r="L29" s="98">
        <v>0.1</v>
      </c>
      <c r="M29" s="99" t="s">
        <v>164</v>
      </c>
      <c r="N29" s="100" t="s">
        <v>101</v>
      </c>
      <c r="O29" s="97" t="s">
        <v>180</v>
      </c>
      <c r="P29" s="97" t="s">
        <v>166</v>
      </c>
    </row>
    <row r="30" spans="1:16" ht="26.25" customHeight="1" x14ac:dyDescent="0.25">
      <c r="A30" s="617"/>
      <c r="B30" s="618"/>
      <c r="C30" s="618"/>
      <c r="D30" s="618"/>
      <c r="E30" s="618"/>
      <c r="F30" s="618"/>
      <c r="G30" s="618"/>
      <c r="H30" s="618"/>
      <c r="I30" s="618"/>
      <c r="J30" s="618"/>
      <c r="K30" s="619"/>
      <c r="L30" s="83">
        <f>SUM(L25:L28)</f>
        <v>1</v>
      </c>
      <c r="M30" s="84"/>
      <c r="N30" s="84"/>
      <c r="O30" s="85"/>
      <c r="P30" s="85"/>
    </row>
    <row r="31" spans="1:16" ht="108.75" customHeight="1" x14ac:dyDescent="0.25">
      <c r="A31" s="620" t="s">
        <v>181</v>
      </c>
      <c r="B31" s="86" t="s">
        <v>182</v>
      </c>
      <c r="C31" s="104" t="s">
        <v>183</v>
      </c>
      <c r="D31" s="74" t="s">
        <v>184</v>
      </c>
      <c r="E31" s="105">
        <v>45323</v>
      </c>
      <c r="F31" s="68">
        <v>45657</v>
      </c>
      <c r="G31" s="74">
        <f>SUM(H31:K31)</f>
        <v>14</v>
      </c>
      <c r="H31" s="74">
        <v>2</v>
      </c>
      <c r="I31" s="74">
        <v>4</v>
      </c>
      <c r="J31" s="74">
        <v>0</v>
      </c>
      <c r="K31" s="74">
        <v>8</v>
      </c>
      <c r="L31" s="73">
        <v>0.15</v>
      </c>
      <c r="M31" s="71" t="s">
        <v>84</v>
      </c>
      <c r="N31" s="71" t="s">
        <v>149</v>
      </c>
      <c r="O31" s="106" t="s">
        <v>185</v>
      </c>
      <c r="P31" s="74" t="s">
        <v>186</v>
      </c>
    </row>
    <row r="32" spans="1:16" ht="84" customHeight="1" x14ac:dyDescent="0.25">
      <c r="A32" s="620"/>
      <c r="B32" s="86" t="s">
        <v>187</v>
      </c>
      <c r="C32" s="104" t="s">
        <v>188</v>
      </c>
      <c r="D32" s="104" t="s">
        <v>189</v>
      </c>
      <c r="E32" s="105">
        <v>45293</v>
      </c>
      <c r="F32" s="68">
        <v>45657</v>
      </c>
      <c r="G32" s="74">
        <f t="shared" ref="G32:G38" si="3">SUM(H32:K32)</f>
        <v>1</v>
      </c>
      <c r="H32" s="72"/>
      <c r="I32" s="72"/>
      <c r="J32" s="72"/>
      <c r="K32" s="72">
        <v>1</v>
      </c>
      <c r="L32" s="73">
        <v>0.1</v>
      </c>
      <c r="M32" s="99" t="s">
        <v>164</v>
      </c>
      <c r="N32" s="71" t="s">
        <v>149</v>
      </c>
      <c r="O32" s="106" t="s">
        <v>185</v>
      </c>
      <c r="P32" s="74" t="s">
        <v>186</v>
      </c>
    </row>
    <row r="33" spans="1:16" ht="84" customHeight="1" x14ac:dyDescent="0.25">
      <c r="A33" s="620"/>
      <c r="B33" s="86" t="s">
        <v>190</v>
      </c>
      <c r="C33" s="104" t="s">
        <v>191</v>
      </c>
      <c r="D33" s="104" t="s">
        <v>192</v>
      </c>
      <c r="E33" s="105">
        <v>45293</v>
      </c>
      <c r="F33" s="68">
        <v>45657</v>
      </c>
      <c r="G33" s="74">
        <f t="shared" si="3"/>
        <v>1</v>
      </c>
      <c r="H33" s="72"/>
      <c r="I33" s="72"/>
      <c r="J33" s="72"/>
      <c r="K33" s="72">
        <v>1</v>
      </c>
      <c r="L33" s="73">
        <v>0.1</v>
      </c>
      <c r="M33" s="99" t="s">
        <v>164</v>
      </c>
      <c r="N33" s="71" t="s">
        <v>101</v>
      </c>
      <c r="O33" s="106" t="s">
        <v>185</v>
      </c>
      <c r="P33" s="74" t="s">
        <v>186</v>
      </c>
    </row>
    <row r="34" spans="1:16" ht="84" customHeight="1" x14ac:dyDescent="0.25">
      <c r="A34" s="620"/>
      <c r="B34" s="86" t="s">
        <v>193</v>
      </c>
      <c r="C34" s="74" t="s">
        <v>194</v>
      </c>
      <c r="D34" s="74" t="s">
        <v>195</v>
      </c>
      <c r="E34" s="105">
        <v>45306</v>
      </c>
      <c r="F34" s="105">
        <v>45657</v>
      </c>
      <c r="G34" s="74">
        <f t="shared" si="3"/>
        <v>1</v>
      </c>
      <c r="H34" s="74"/>
      <c r="I34" s="74"/>
      <c r="J34" s="74"/>
      <c r="K34" s="74">
        <v>1</v>
      </c>
      <c r="L34" s="73">
        <v>0.15</v>
      </c>
      <c r="M34" s="71" t="s">
        <v>100</v>
      </c>
      <c r="N34" s="71" t="s">
        <v>85</v>
      </c>
      <c r="O34" s="106" t="s">
        <v>185</v>
      </c>
      <c r="P34" s="74" t="s">
        <v>186</v>
      </c>
    </row>
    <row r="35" spans="1:16" ht="84" customHeight="1" x14ac:dyDescent="0.25">
      <c r="A35" s="620"/>
      <c r="B35" s="86" t="s">
        <v>196</v>
      </c>
      <c r="C35" s="74" t="s">
        <v>197</v>
      </c>
      <c r="D35" s="74" t="s">
        <v>198</v>
      </c>
      <c r="E35" s="105">
        <v>45306</v>
      </c>
      <c r="F35" s="105">
        <v>45657</v>
      </c>
      <c r="G35" s="74">
        <f t="shared" si="3"/>
        <v>2</v>
      </c>
      <c r="H35" s="74"/>
      <c r="I35" s="74"/>
      <c r="J35" s="74"/>
      <c r="K35" s="74">
        <v>2</v>
      </c>
      <c r="L35" s="73">
        <v>0.15</v>
      </c>
      <c r="M35" s="71" t="s">
        <v>84</v>
      </c>
      <c r="N35" s="71" t="s">
        <v>149</v>
      </c>
      <c r="O35" s="106" t="s">
        <v>185</v>
      </c>
      <c r="P35" s="74" t="s">
        <v>186</v>
      </c>
    </row>
    <row r="36" spans="1:16" ht="84" customHeight="1" x14ac:dyDescent="0.25">
      <c r="A36" s="620"/>
      <c r="B36" s="86" t="s">
        <v>199</v>
      </c>
      <c r="C36" s="74" t="s">
        <v>200</v>
      </c>
      <c r="D36" s="104" t="s">
        <v>201</v>
      </c>
      <c r="E36" s="105">
        <v>45323</v>
      </c>
      <c r="F36" s="68">
        <v>45565</v>
      </c>
      <c r="G36" s="74">
        <f t="shared" si="3"/>
        <v>1</v>
      </c>
      <c r="H36" s="72"/>
      <c r="I36" s="72"/>
      <c r="J36" s="72"/>
      <c r="K36" s="72">
        <v>1</v>
      </c>
      <c r="L36" s="73">
        <v>0.15</v>
      </c>
      <c r="M36" s="99" t="s">
        <v>164</v>
      </c>
      <c r="N36" s="71" t="s">
        <v>149</v>
      </c>
      <c r="O36" s="106" t="s">
        <v>185</v>
      </c>
      <c r="P36" s="74" t="s">
        <v>186</v>
      </c>
    </row>
    <row r="37" spans="1:16" ht="107.25" customHeight="1" x14ac:dyDescent="0.25">
      <c r="A37" s="620"/>
      <c r="B37" s="86" t="s">
        <v>202</v>
      </c>
      <c r="C37" s="74" t="s">
        <v>203</v>
      </c>
      <c r="D37" s="104" t="s">
        <v>204</v>
      </c>
      <c r="E37" s="105">
        <v>45323</v>
      </c>
      <c r="F37" s="68">
        <v>45657</v>
      </c>
      <c r="G37" s="74">
        <f t="shared" si="3"/>
        <v>2</v>
      </c>
      <c r="H37" s="72"/>
      <c r="I37" s="72">
        <v>1</v>
      </c>
      <c r="J37" s="72"/>
      <c r="K37" s="72">
        <v>1</v>
      </c>
      <c r="L37" s="73">
        <v>0.1</v>
      </c>
      <c r="M37" s="71" t="s">
        <v>107</v>
      </c>
      <c r="N37" s="71" t="s">
        <v>133</v>
      </c>
      <c r="O37" s="106" t="s">
        <v>185</v>
      </c>
      <c r="P37" s="74" t="s">
        <v>186</v>
      </c>
    </row>
    <row r="38" spans="1:16" ht="143.25" customHeight="1" x14ac:dyDescent="0.25">
      <c r="A38" s="620"/>
      <c r="B38" s="86" t="s">
        <v>205</v>
      </c>
      <c r="C38" s="74" t="s">
        <v>206</v>
      </c>
      <c r="D38" s="74" t="s">
        <v>207</v>
      </c>
      <c r="E38" s="105">
        <v>45323</v>
      </c>
      <c r="F38" s="68">
        <v>45657</v>
      </c>
      <c r="G38" s="74">
        <f t="shared" si="3"/>
        <v>4</v>
      </c>
      <c r="H38" s="74">
        <v>1</v>
      </c>
      <c r="I38" s="74">
        <v>1</v>
      </c>
      <c r="J38" s="74">
        <v>1</v>
      </c>
      <c r="K38" s="74">
        <v>1</v>
      </c>
      <c r="L38" s="73">
        <v>0.1</v>
      </c>
      <c r="M38" s="71" t="s">
        <v>107</v>
      </c>
      <c r="N38" s="71" t="s">
        <v>85</v>
      </c>
      <c r="O38" s="106" t="s">
        <v>185</v>
      </c>
      <c r="P38" s="74" t="s">
        <v>186</v>
      </c>
    </row>
    <row r="39" spans="1:16" ht="20.25" customHeight="1" x14ac:dyDescent="0.25">
      <c r="A39" s="617"/>
      <c r="B39" s="618"/>
      <c r="C39" s="618"/>
      <c r="D39" s="618"/>
      <c r="E39" s="618"/>
      <c r="F39" s="618"/>
      <c r="G39" s="618"/>
      <c r="H39" s="618"/>
      <c r="I39" s="618"/>
      <c r="J39" s="618"/>
      <c r="K39" s="619"/>
      <c r="L39" s="83">
        <f>SUM(L31:L38)</f>
        <v>1</v>
      </c>
      <c r="M39" s="84"/>
      <c r="N39" s="84"/>
      <c r="O39" s="85"/>
      <c r="P39" s="85"/>
    </row>
    <row r="40" spans="1:16" ht="84" customHeight="1" x14ac:dyDescent="0.25">
      <c r="A40" s="620" t="s">
        <v>208</v>
      </c>
      <c r="B40" s="86" t="s">
        <v>209</v>
      </c>
      <c r="C40" s="72" t="s">
        <v>210</v>
      </c>
      <c r="D40" s="72" t="s">
        <v>211</v>
      </c>
      <c r="E40" s="68">
        <v>45293</v>
      </c>
      <c r="F40" s="68">
        <v>45657</v>
      </c>
      <c r="G40" s="72">
        <f>SUM(H40:K40)</f>
        <v>4</v>
      </c>
      <c r="H40" s="72">
        <v>1</v>
      </c>
      <c r="I40" s="72">
        <v>1</v>
      </c>
      <c r="J40" s="72">
        <v>1</v>
      </c>
      <c r="K40" s="72">
        <v>1</v>
      </c>
      <c r="L40" s="73">
        <v>0.05</v>
      </c>
      <c r="M40" s="107" t="s">
        <v>107</v>
      </c>
      <c r="N40" s="107" t="s">
        <v>91</v>
      </c>
      <c r="O40" s="106" t="s">
        <v>212</v>
      </c>
      <c r="P40" s="108" t="s">
        <v>213</v>
      </c>
    </row>
    <row r="41" spans="1:16" ht="84" customHeight="1" x14ac:dyDescent="0.25">
      <c r="A41" s="620"/>
      <c r="B41" s="86" t="s">
        <v>214</v>
      </c>
      <c r="C41" s="106" t="s">
        <v>215</v>
      </c>
      <c r="D41" s="74" t="s">
        <v>216</v>
      </c>
      <c r="E41" s="105">
        <v>45293</v>
      </c>
      <c r="F41" s="105">
        <v>45657</v>
      </c>
      <c r="G41" s="72">
        <f t="shared" ref="G41:G54" si="4">SUM(H41:K41)</f>
        <v>2</v>
      </c>
      <c r="H41" s="106"/>
      <c r="I41" s="106">
        <v>1</v>
      </c>
      <c r="J41" s="106"/>
      <c r="K41" s="106">
        <v>1</v>
      </c>
      <c r="L41" s="107">
        <v>0.1</v>
      </c>
      <c r="M41" s="107" t="s">
        <v>84</v>
      </c>
      <c r="N41" s="107" t="s">
        <v>91</v>
      </c>
      <c r="O41" s="106" t="s">
        <v>212</v>
      </c>
      <c r="P41" s="108" t="s">
        <v>213</v>
      </c>
    </row>
    <row r="42" spans="1:16" ht="84" customHeight="1" x14ac:dyDescent="0.25">
      <c r="A42" s="620"/>
      <c r="B42" s="86" t="s">
        <v>217</v>
      </c>
      <c r="C42" s="74" t="s">
        <v>218</v>
      </c>
      <c r="D42" s="74" t="s">
        <v>219</v>
      </c>
      <c r="E42" s="105">
        <v>45323</v>
      </c>
      <c r="F42" s="105">
        <v>45641</v>
      </c>
      <c r="G42" s="72">
        <f t="shared" si="4"/>
        <v>2</v>
      </c>
      <c r="H42" s="74"/>
      <c r="I42" s="74">
        <v>1</v>
      </c>
      <c r="J42" s="74"/>
      <c r="K42" s="74">
        <v>1</v>
      </c>
      <c r="L42" s="107">
        <v>0.05</v>
      </c>
      <c r="M42" s="107" t="s">
        <v>84</v>
      </c>
      <c r="N42" s="107" t="s">
        <v>96</v>
      </c>
      <c r="O42" s="106" t="s">
        <v>212</v>
      </c>
      <c r="P42" s="108" t="s">
        <v>213</v>
      </c>
    </row>
    <row r="43" spans="1:16" ht="84" customHeight="1" x14ac:dyDescent="0.25">
      <c r="A43" s="620"/>
      <c r="B43" s="86" t="s">
        <v>220</v>
      </c>
      <c r="C43" s="74" t="s">
        <v>221</v>
      </c>
      <c r="D43" s="74" t="s">
        <v>222</v>
      </c>
      <c r="E43" s="109">
        <v>45293</v>
      </c>
      <c r="F43" s="109">
        <v>45657</v>
      </c>
      <c r="G43" s="72">
        <f t="shared" si="4"/>
        <v>2</v>
      </c>
      <c r="H43" s="106"/>
      <c r="I43" s="106">
        <v>1</v>
      </c>
      <c r="J43" s="106"/>
      <c r="K43" s="106">
        <v>1</v>
      </c>
      <c r="L43" s="107">
        <v>0.1</v>
      </c>
      <c r="M43" s="107" t="s">
        <v>84</v>
      </c>
      <c r="N43" s="107" t="s">
        <v>96</v>
      </c>
      <c r="O43" s="106" t="s">
        <v>212</v>
      </c>
      <c r="P43" s="108" t="s">
        <v>213</v>
      </c>
    </row>
    <row r="44" spans="1:16" ht="84" customHeight="1" x14ac:dyDescent="0.25">
      <c r="A44" s="620"/>
      <c r="B44" s="86" t="s">
        <v>223</v>
      </c>
      <c r="C44" s="74" t="s">
        <v>224</v>
      </c>
      <c r="D44" s="74" t="s">
        <v>225</v>
      </c>
      <c r="E44" s="105">
        <v>45293</v>
      </c>
      <c r="F44" s="105">
        <v>45626</v>
      </c>
      <c r="G44" s="72">
        <f t="shared" si="4"/>
        <v>2</v>
      </c>
      <c r="H44" s="74"/>
      <c r="I44" s="74"/>
      <c r="J44" s="74">
        <v>2</v>
      </c>
      <c r="K44" s="74"/>
      <c r="L44" s="71">
        <v>0.05</v>
      </c>
      <c r="M44" s="107" t="s">
        <v>84</v>
      </c>
      <c r="N44" s="71" t="s">
        <v>91</v>
      </c>
      <c r="O44" s="106" t="s">
        <v>212</v>
      </c>
      <c r="P44" s="108" t="s">
        <v>213</v>
      </c>
    </row>
    <row r="45" spans="1:16" ht="84" customHeight="1" x14ac:dyDescent="0.25">
      <c r="A45" s="620"/>
      <c r="B45" s="86" t="s">
        <v>226</v>
      </c>
      <c r="C45" s="74" t="s">
        <v>227</v>
      </c>
      <c r="D45" s="74" t="s">
        <v>228</v>
      </c>
      <c r="E45" s="105">
        <v>45293</v>
      </c>
      <c r="F45" s="105">
        <v>45473</v>
      </c>
      <c r="G45" s="72">
        <f t="shared" si="4"/>
        <v>1</v>
      </c>
      <c r="H45" s="74"/>
      <c r="I45" s="74">
        <v>1</v>
      </c>
      <c r="J45" s="74"/>
      <c r="K45" s="74"/>
      <c r="L45" s="71">
        <v>0.05</v>
      </c>
      <c r="M45" s="74" t="s">
        <v>84</v>
      </c>
      <c r="N45" s="71" t="s">
        <v>91</v>
      </c>
      <c r="O45" s="106" t="s">
        <v>212</v>
      </c>
      <c r="P45" s="108" t="s">
        <v>213</v>
      </c>
    </row>
    <row r="46" spans="1:16" ht="84" customHeight="1" x14ac:dyDescent="0.25">
      <c r="A46" s="620"/>
      <c r="B46" s="86" t="s">
        <v>229</v>
      </c>
      <c r="C46" s="74" t="s">
        <v>230</v>
      </c>
      <c r="D46" s="74" t="s">
        <v>231</v>
      </c>
      <c r="E46" s="105">
        <v>45323</v>
      </c>
      <c r="F46" s="105">
        <v>45657</v>
      </c>
      <c r="G46" s="72">
        <f t="shared" si="4"/>
        <v>6</v>
      </c>
      <c r="H46" s="74"/>
      <c r="I46" s="74"/>
      <c r="J46" s="74">
        <v>5</v>
      </c>
      <c r="K46" s="74">
        <v>1</v>
      </c>
      <c r="L46" s="71">
        <v>0.05</v>
      </c>
      <c r="M46" s="74" t="s">
        <v>84</v>
      </c>
      <c r="N46" s="71" t="s">
        <v>91</v>
      </c>
      <c r="O46" s="106" t="s">
        <v>212</v>
      </c>
      <c r="P46" s="108" t="s">
        <v>213</v>
      </c>
    </row>
    <row r="47" spans="1:16" ht="84" customHeight="1" x14ac:dyDescent="0.25">
      <c r="A47" s="620"/>
      <c r="B47" s="86" t="s">
        <v>232</v>
      </c>
      <c r="C47" s="72" t="s">
        <v>233</v>
      </c>
      <c r="D47" s="72" t="s">
        <v>234</v>
      </c>
      <c r="E47" s="68">
        <v>45293</v>
      </c>
      <c r="F47" s="68">
        <v>45657</v>
      </c>
      <c r="G47" s="72">
        <f t="shared" si="4"/>
        <v>3</v>
      </c>
      <c r="H47" s="72">
        <v>1</v>
      </c>
      <c r="I47" s="72">
        <v>1</v>
      </c>
      <c r="J47" s="72"/>
      <c r="K47" s="72">
        <v>1</v>
      </c>
      <c r="L47" s="110">
        <v>0.05</v>
      </c>
      <c r="M47" s="74" t="s">
        <v>84</v>
      </c>
      <c r="N47" s="71" t="s">
        <v>96</v>
      </c>
      <c r="O47" s="106" t="s">
        <v>212</v>
      </c>
      <c r="P47" s="108" t="s">
        <v>213</v>
      </c>
    </row>
    <row r="48" spans="1:16" ht="137.25" customHeight="1" x14ac:dyDescent="0.3">
      <c r="A48" s="620"/>
      <c r="B48" s="86" t="s">
        <v>235</v>
      </c>
      <c r="C48" s="106" t="s">
        <v>236</v>
      </c>
      <c r="D48" s="72" t="s">
        <v>237</v>
      </c>
      <c r="E48" s="68">
        <v>45293</v>
      </c>
      <c r="F48" s="68">
        <v>45657</v>
      </c>
      <c r="G48" s="72">
        <f t="shared" si="4"/>
        <v>6</v>
      </c>
      <c r="H48" s="72"/>
      <c r="I48" s="72"/>
      <c r="J48" s="72"/>
      <c r="K48" s="72">
        <v>6</v>
      </c>
      <c r="L48" s="73">
        <v>0.15</v>
      </c>
      <c r="M48" s="74" t="s">
        <v>84</v>
      </c>
      <c r="N48" s="107" t="s">
        <v>85</v>
      </c>
      <c r="O48" s="106" t="s">
        <v>212</v>
      </c>
      <c r="P48" s="108" t="s">
        <v>213</v>
      </c>
    </row>
    <row r="49" spans="1:16" ht="84" customHeight="1" x14ac:dyDescent="0.3">
      <c r="A49" s="620"/>
      <c r="B49" s="86" t="s">
        <v>238</v>
      </c>
      <c r="C49" s="106" t="s">
        <v>239</v>
      </c>
      <c r="D49" s="74" t="s">
        <v>240</v>
      </c>
      <c r="E49" s="109">
        <v>45293</v>
      </c>
      <c r="F49" s="68">
        <v>45322</v>
      </c>
      <c r="G49" s="72">
        <f t="shared" si="4"/>
        <v>1</v>
      </c>
      <c r="H49" s="72">
        <v>1</v>
      </c>
      <c r="I49" s="72"/>
      <c r="J49" s="72"/>
      <c r="K49" s="72"/>
      <c r="L49" s="73">
        <v>0.05</v>
      </c>
      <c r="M49" s="74" t="s">
        <v>84</v>
      </c>
      <c r="N49" s="71" t="s">
        <v>96</v>
      </c>
      <c r="O49" s="106" t="s">
        <v>212</v>
      </c>
      <c r="P49" s="108" t="s">
        <v>213</v>
      </c>
    </row>
    <row r="50" spans="1:16" ht="84" customHeight="1" x14ac:dyDescent="0.3">
      <c r="A50" s="620"/>
      <c r="B50" s="86" t="s">
        <v>241</v>
      </c>
      <c r="C50" s="106" t="s">
        <v>242</v>
      </c>
      <c r="D50" s="106" t="s">
        <v>243</v>
      </c>
      <c r="E50" s="109">
        <v>45293</v>
      </c>
      <c r="F50" s="68">
        <v>45641</v>
      </c>
      <c r="G50" s="72">
        <f t="shared" si="4"/>
        <v>2</v>
      </c>
      <c r="H50" s="72">
        <v>1</v>
      </c>
      <c r="I50" s="72"/>
      <c r="J50" s="72"/>
      <c r="K50" s="72">
        <v>1</v>
      </c>
      <c r="L50" s="73">
        <v>0.05</v>
      </c>
      <c r="M50" s="74" t="s">
        <v>84</v>
      </c>
      <c r="N50" s="71" t="s">
        <v>96</v>
      </c>
      <c r="O50" s="106" t="s">
        <v>212</v>
      </c>
      <c r="P50" s="108" t="s">
        <v>213</v>
      </c>
    </row>
    <row r="51" spans="1:16" ht="84" customHeight="1" x14ac:dyDescent="0.3">
      <c r="A51" s="620"/>
      <c r="B51" s="86" t="s">
        <v>244</v>
      </c>
      <c r="C51" s="106" t="s">
        <v>245</v>
      </c>
      <c r="D51" s="106" t="s">
        <v>246</v>
      </c>
      <c r="E51" s="109">
        <v>45293</v>
      </c>
      <c r="F51" s="68">
        <v>45641</v>
      </c>
      <c r="G51" s="72">
        <f t="shared" si="4"/>
        <v>3</v>
      </c>
      <c r="H51" s="72">
        <v>1</v>
      </c>
      <c r="I51" s="72"/>
      <c r="J51" s="72"/>
      <c r="K51" s="72">
        <v>2</v>
      </c>
      <c r="L51" s="73">
        <v>0.05</v>
      </c>
      <c r="M51" s="74" t="s">
        <v>84</v>
      </c>
      <c r="N51" s="71" t="s">
        <v>96</v>
      </c>
      <c r="O51" s="106" t="s">
        <v>212</v>
      </c>
      <c r="P51" s="108" t="s">
        <v>213</v>
      </c>
    </row>
    <row r="52" spans="1:16" ht="84" customHeight="1" x14ac:dyDescent="0.3">
      <c r="A52" s="620"/>
      <c r="B52" s="86" t="s">
        <v>247</v>
      </c>
      <c r="C52" s="106" t="s">
        <v>248</v>
      </c>
      <c r="D52" s="106" t="s">
        <v>249</v>
      </c>
      <c r="E52" s="109">
        <v>45323</v>
      </c>
      <c r="F52" s="68">
        <v>45641</v>
      </c>
      <c r="G52" s="72">
        <f t="shared" si="4"/>
        <v>2</v>
      </c>
      <c r="H52" s="72">
        <v>1</v>
      </c>
      <c r="I52" s="72"/>
      <c r="J52" s="72"/>
      <c r="K52" s="72">
        <v>1</v>
      </c>
      <c r="L52" s="73">
        <v>0.05</v>
      </c>
      <c r="M52" s="74" t="s">
        <v>84</v>
      </c>
      <c r="N52" s="71" t="s">
        <v>96</v>
      </c>
      <c r="O52" s="106" t="s">
        <v>212</v>
      </c>
      <c r="P52" s="108" t="s">
        <v>213</v>
      </c>
    </row>
    <row r="53" spans="1:16" ht="84" customHeight="1" x14ac:dyDescent="0.3">
      <c r="A53" s="620"/>
      <c r="B53" s="86" t="s">
        <v>250</v>
      </c>
      <c r="C53" s="106" t="s">
        <v>251</v>
      </c>
      <c r="D53" s="106" t="s">
        <v>252</v>
      </c>
      <c r="E53" s="109">
        <v>45323</v>
      </c>
      <c r="F53" s="109">
        <v>45641</v>
      </c>
      <c r="G53" s="72">
        <f t="shared" si="4"/>
        <v>3</v>
      </c>
      <c r="H53" s="106">
        <v>1</v>
      </c>
      <c r="I53" s="106"/>
      <c r="J53" s="106"/>
      <c r="K53" s="106">
        <v>2</v>
      </c>
      <c r="L53" s="73">
        <v>0.05</v>
      </c>
      <c r="M53" s="74" t="s">
        <v>84</v>
      </c>
      <c r="N53" s="71" t="s">
        <v>96</v>
      </c>
      <c r="O53" s="106" t="s">
        <v>212</v>
      </c>
      <c r="P53" s="108" t="s">
        <v>213</v>
      </c>
    </row>
    <row r="54" spans="1:16" ht="84" customHeight="1" x14ac:dyDescent="0.3">
      <c r="A54" s="620"/>
      <c r="B54" s="86" t="s">
        <v>253</v>
      </c>
      <c r="C54" s="106" t="s">
        <v>254</v>
      </c>
      <c r="D54" s="106" t="s">
        <v>255</v>
      </c>
      <c r="E54" s="109">
        <v>45323</v>
      </c>
      <c r="F54" s="68">
        <v>45641</v>
      </c>
      <c r="G54" s="72">
        <f t="shared" si="4"/>
        <v>4</v>
      </c>
      <c r="H54" s="72">
        <v>2</v>
      </c>
      <c r="I54" s="72"/>
      <c r="J54" s="72">
        <v>1</v>
      </c>
      <c r="K54" s="72">
        <v>1</v>
      </c>
      <c r="L54" s="73">
        <v>0.1</v>
      </c>
      <c r="M54" s="74" t="s">
        <v>84</v>
      </c>
      <c r="N54" s="71" t="s">
        <v>96</v>
      </c>
      <c r="O54" s="106" t="s">
        <v>212</v>
      </c>
      <c r="P54" s="108" t="s">
        <v>213</v>
      </c>
    </row>
    <row r="55" spans="1:16" ht="21.75" customHeight="1" x14ac:dyDescent="0.3">
      <c r="A55" s="617"/>
      <c r="B55" s="618"/>
      <c r="C55" s="618"/>
      <c r="D55" s="618"/>
      <c r="E55" s="618"/>
      <c r="F55" s="618"/>
      <c r="G55" s="618"/>
      <c r="H55" s="618"/>
      <c r="I55" s="618"/>
      <c r="J55" s="618"/>
      <c r="K55" s="619"/>
      <c r="L55" s="83">
        <f>SUM(L40:L54)</f>
        <v>1.0000000000000002</v>
      </c>
      <c r="M55" s="84"/>
      <c r="N55" s="84"/>
      <c r="O55" s="85"/>
      <c r="P55" s="85"/>
    </row>
    <row r="56" spans="1:16" ht="84" customHeight="1" x14ac:dyDescent="0.25">
      <c r="A56" s="620" t="s">
        <v>256</v>
      </c>
      <c r="B56" s="111" t="s">
        <v>257</v>
      </c>
      <c r="C56" s="75" t="s">
        <v>258</v>
      </c>
      <c r="D56" s="90" t="s">
        <v>259</v>
      </c>
      <c r="E56" s="88">
        <v>45293</v>
      </c>
      <c r="F56" s="88">
        <v>45657</v>
      </c>
      <c r="G56" s="75">
        <f>SUM(H56:K56)</f>
        <v>4</v>
      </c>
      <c r="H56" s="75"/>
      <c r="I56" s="75">
        <v>1</v>
      </c>
      <c r="J56" s="75">
        <v>1</v>
      </c>
      <c r="K56" s="75">
        <v>2</v>
      </c>
      <c r="L56" s="80">
        <v>0.15</v>
      </c>
      <c r="M56" s="80" t="s">
        <v>260</v>
      </c>
      <c r="N56" s="81" t="s">
        <v>108</v>
      </c>
      <c r="O56" s="75" t="s">
        <v>261</v>
      </c>
      <c r="P56" s="75" t="s">
        <v>262</v>
      </c>
    </row>
    <row r="57" spans="1:16" ht="84" customHeight="1" x14ac:dyDescent="0.25">
      <c r="A57" s="620"/>
      <c r="B57" s="111" t="s">
        <v>263</v>
      </c>
      <c r="C57" s="75" t="s">
        <v>264</v>
      </c>
      <c r="D57" s="75" t="s">
        <v>265</v>
      </c>
      <c r="E57" s="88">
        <v>45383</v>
      </c>
      <c r="F57" s="88">
        <v>45626</v>
      </c>
      <c r="G57" s="75">
        <f t="shared" ref="G57:G66" si="5">SUM(H57:K57)</f>
        <v>3</v>
      </c>
      <c r="H57" s="112"/>
      <c r="I57" s="112"/>
      <c r="J57" s="112">
        <v>1</v>
      </c>
      <c r="K57" s="112">
        <v>2</v>
      </c>
      <c r="L57" s="80">
        <v>0.15</v>
      </c>
      <c r="M57" s="80" t="s">
        <v>260</v>
      </c>
      <c r="N57" s="81" t="s">
        <v>108</v>
      </c>
      <c r="O57" s="75" t="s">
        <v>261</v>
      </c>
      <c r="P57" s="75" t="s">
        <v>262</v>
      </c>
    </row>
    <row r="58" spans="1:16" ht="133.5" customHeight="1" x14ac:dyDescent="0.25">
      <c r="A58" s="620"/>
      <c r="B58" s="111" t="s">
        <v>266</v>
      </c>
      <c r="C58" s="75" t="s">
        <v>699</v>
      </c>
      <c r="D58" s="75" t="s">
        <v>700</v>
      </c>
      <c r="E58" s="88">
        <v>45566</v>
      </c>
      <c r="F58" s="88">
        <v>45657</v>
      </c>
      <c r="G58" s="75">
        <v>1</v>
      </c>
      <c r="H58" s="75"/>
      <c r="I58" s="75"/>
      <c r="J58" s="75"/>
      <c r="K58" s="75">
        <v>1</v>
      </c>
      <c r="L58" s="80">
        <v>0.15</v>
      </c>
      <c r="M58" s="80" t="s">
        <v>260</v>
      </c>
      <c r="N58" s="81" t="s">
        <v>108</v>
      </c>
      <c r="O58" s="75" t="s">
        <v>261</v>
      </c>
      <c r="P58" s="75" t="s">
        <v>262</v>
      </c>
    </row>
    <row r="59" spans="1:16" ht="66.75" customHeight="1" x14ac:dyDescent="0.25">
      <c r="A59" s="620"/>
      <c r="B59" s="111" t="s">
        <v>269</v>
      </c>
      <c r="C59" s="75" t="s">
        <v>270</v>
      </c>
      <c r="D59" s="75" t="s">
        <v>271</v>
      </c>
      <c r="E59" s="88">
        <v>45323</v>
      </c>
      <c r="F59" s="88">
        <v>45626</v>
      </c>
      <c r="G59" s="75">
        <f t="shared" si="5"/>
        <v>5</v>
      </c>
      <c r="H59" s="75"/>
      <c r="I59" s="75">
        <v>2</v>
      </c>
      <c r="J59" s="75">
        <v>1</v>
      </c>
      <c r="K59" s="75">
        <v>2</v>
      </c>
      <c r="L59" s="80">
        <v>0.15</v>
      </c>
      <c r="M59" s="80" t="s">
        <v>260</v>
      </c>
      <c r="N59" s="81" t="s">
        <v>85</v>
      </c>
      <c r="O59" s="75" t="s">
        <v>261</v>
      </c>
      <c r="P59" s="75" t="s">
        <v>262</v>
      </c>
    </row>
    <row r="60" spans="1:16" ht="67.5" customHeight="1" x14ac:dyDescent="0.25">
      <c r="A60" s="620"/>
      <c r="B60" s="111" t="s">
        <v>272</v>
      </c>
      <c r="C60" s="75" t="s">
        <v>273</v>
      </c>
      <c r="D60" s="75" t="s">
        <v>274</v>
      </c>
      <c r="E60" s="88">
        <v>45352</v>
      </c>
      <c r="F60" s="88">
        <v>45626</v>
      </c>
      <c r="G60" s="75">
        <f t="shared" si="5"/>
        <v>6</v>
      </c>
      <c r="H60" s="75">
        <v>2</v>
      </c>
      <c r="I60" s="75">
        <v>2</v>
      </c>
      <c r="J60" s="75">
        <v>1</v>
      </c>
      <c r="K60" s="75">
        <v>1</v>
      </c>
      <c r="L60" s="80">
        <v>0.05</v>
      </c>
      <c r="M60" s="80" t="s">
        <v>84</v>
      </c>
      <c r="N60" s="81" t="s">
        <v>91</v>
      </c>
      <c r="O60" s="75" t="s">
        <v>261</v>
      </c>
      <c r="P60" s="75" t="s">
        <v>262</v>
      </c>
    </row>
    <row r="61" spans="1:16" ht="57.75" customHeight="1" x14ac:dyDescent="0.25">
      <c r="A61" s="620"/>
      <c r="B61" s="111" t="s">
        <v>275</v>
      </c>
      <c r="C61" s="75" t="s">
        <v>276</v>
      </c>
      <c r="D61" s="75" t="s">
        <v>277</v>
      </c>
      <c r="E61" s="88">
        <v>45352</v>
      </c>
      <c r="F61" s="88">
        <v>45626</v>
      </c>
      <c r="G61" s="75">
        <f t="shared" si="5"/>
        <v>6</v>
      </c>
      <c r="H61" s="75">
        <v>1</v>
      </c>
      <c r="I61" s="75">
        <v>3</v>
      </c>
      <c r="J61" s="75">
        <v>1</v>
      </c>
      <c r="K61" s="75">
        <v>1</v>
      </c>
      <c r="L61" s="80">
        <v>0.05</v>
      </c>
      <c r="M61" s="80" t="s">
        <v>84</v>
      </c>
      <c r="N61" s="81" t="s">
        <v>91</v>
      </c>
      <c r="O61" s="75" t="s">
        <v>261</v>
      </c>
      <c r="P61" s="75" t="s">
        <v>262</v>
      </c>
    </row>
    <row r="62" spans="1:16" ht="62.25" customHeight="1" x14ac:dyDescent="0.25">
      <c r="A62" s="620"/>
      <c r="B62" s="111" t="s">
        <v>278</v>
      </c>
      <c r="C62" s="75" t="s">
        <v>279</v>
      </c>
      <c r="D62" s="75" t="s">
        <v>280</v>
      </c>
      <c r="E62" s="88">
        <v>45352</v>
      </c>
      <c r="F62" s="88">
        <v>45626</v>
      </c>
      <c r="G62" s="75">
        <f t="shared" si="5"/>
        <v>6</v>
      </c>
      <c r="H62" s="75">
        <v>1</v>
      </c>
      <c r="I62" s="75">
        <v>3</v>
      </c>
      <c r="J62" s="75">
        <v>1</v>
      </c>
      <c r="K62" s="75">
        <v>1</v>
      </c>
      <c r="L62" s="80">
        <v>0.05</v>
      </c>
      <c r="M62" s="80" t="s">
        <v>84</v>
      </c>
      <c r="N62" s="81" t="s">
        <v>91</v>
      </c>
      <c r="O62" s="75" t="s">
        <v>261</v>
      </c>
      <c r="P62" s="75" t="s">
        <v>262</v>
      </c>
    </row>
    <row r="63" spans="1:16" ht="60.75" customHeight="1" x14ac:dyDescent="0.25">
      <c r="A63" s="620"/>
      <c r="B63" s="111" t="s">
        <v>281</v>
      </c>
      <c r="C63" s="75" t="s">
        <v>282</v>
      </c>
      <c r="D63" s="75" t="s">
        <v>283</v>
      </c>
      <c r="E63" s="88">
        <v>45293</v>
      </c>
      <c r="F63" s="88">
        <v>45657</v>
      </c>
      <c r="G63" s="75">
        <f t="shared" si="5"/>
        <v>3</v>
      </c>
      <c r="H63" s="75"/>
      <c r="I63" s="75">
        <v>2</v>
      </c>
      <c r="J63" s="75"/>
      <c r="K63" s="75">
        <v>1</v>
      </c>
      <c r="L63" s="80">
        <v>0.05</v>
      </c>
      <c r="M63" s="80" t="s">
        <v>84</v>
      </c>
      <c r="N63" s="81" t="s">
        <v>91</v>
      </c>
      <c r="O63" s="75" t="s">
        <v>261</v>
      </c>
      <c r="P63" s="75" t="s">
        <v>262</v>
      </c>
    </row>
    <row r="64" spans="1:16" ht="57" customHeight="1" x14ac:dyDescent="0.25">
      <c r="A64" s="620"/>
      <c r="B64" s="111" t="s">
        <v>284</v>
      </c>
      <c r="C64" s="90" t="s">
        <v>285</v>
      </c>
      <c r="D64" s="75" t="s">
        <v>286</v>
      </c>
      <c r="E64" s="88">
        <v>45306</v>
      </c>
      <c r="F64" s="88">
        <v>45657</v>
      </c>
      <c r="G64" s="75">
        <f t="shared" si="5"/>
        <v>3</v>
      </c>
      <c r="H64" s="75">
        <v>1</v>
      </c>
      <c r="I64" s="75">
        <v>1</v>
      </c>
      <c r="J64" s="75"/>
      <c r="K64" s="75">
        <v>1</v>
      </c>
      <c r="L64" s="80">
        <v>0.05</v>
      </c>
      <c r="M64" s="80" t="s">
        <v>84</v>
      </c>
      <c r="N64" s="81" t="s">
        <v>91</v>
      </c>
      <c r="O64" s="75" t="s">
        <v>261</v>
      </c>
      <c r="P64" s="75" t="s">
        <v>262</v>
      </c>
    </row>
    <row r="65" spans="1:16" ht="47.25" customHeight="1" x14ac:dyDescent="0.25">
      <c r="A65" s="620"/>
      <c r="B65" s="111" t="s">
        <v>287</v>
      </c>
      <c r="C65" s="75" t="s">
        <v>288</v>
      </c>
      <c r="D65" s="75" t="s">
        <v>289</v>
      </c>
      <c r="E65" s="88">
        <v>45293</v>
      </c>
      <c r="F65" s="88">
        <v>45657</v>
      </c>
      <c r="G65" s="75">
        <f t="shared" si="5"/>
        <v>3</v>
      </c>
      <c r="H65" s="75">
        <v>1</v>
      </c>
      <c r="I65" s="75">
        <v>1</v>
      </c>
      <c r="J65" s="75"/>
      <c r="K65" s="75">
        <v>1</v>
      </c>
      <c r="L65" s="80">
        <v>0.1</v>
      </c>
      <c r="M65" s="80" t="s">
        <v>84</v>
      </c>
      <c r="N65" s="81" t="s">
        <v>91</v>
      </c>
      <c r="O65" s="75" t="s">
        <v>261</v>
      </c>
      <c r="P65" s="75" t="s">
        <v>262</v>
      </c>
    </row>
    <row r="66" spans="1:16" ht="64.5" customHeight="1" x14ac:dyDescent="0.25">
      <c r="A66" s="620"/>
      <c r="B66" s="111" t="s">
        <v>290</v>
      </c>
      <c r="C66" s="72" t="s">
        <v>291</v>
      </c>
      <c r="D66" s="75" t="s">
        <v>292</v>
      </c>
      <c r="E66" s="88">
        <v>45306</v>
      </c>
      <c r="F66" s="88">
        <v>45641</v>
      </c>
      <c r="G66" s="75">
        <f t="shared" si="5"/>
        <v>3</v>
      </c>
      <c r="H66" s="72"/>
      <c r="I66" s="72">
        <v>1</v>
      </c>
      <c r="J66" s="72">
        <v>1</v>
      </c>
      <c r="K66" s="72">
        <v>1</v>
      </c>
      <c r="L66" s="73">
        <v>0.05</v>
      </c>
      <c r="M66" s="80" t="s">
        <v>107</v>
      </c>
      <c r="N66" s="81" t="s">
        <v>85</v>
      </c>
      <c r="O66" s="75" t="s">
        <v>261</v>
      </c>
      <c r="P66" s="75" t="s">
        <v>262</v>
      </c>
    </row>
    <row r="67" spans="1:16" ht="15.75" customHeight="1" x14ac:dyDescent="0.25">
      <c r="A67" s="617"/>
      <c r="B67" s="618"/>
      <c r="C67" s="618"/>
      <c r="D67" s="618"/>
      <c r="E67" s="618"/>
      <c r="F67" s="618"/>
      <c r="G67" s="618"/>
      <c r="H67" s="618"/>
      <c r="I67" s="618"/>
      <c r="J67" s="618"/>
      <c r="K67" s="619"/>
      <c r="L67" s="83">
        <f>SUM(L56:L66)</f>
        <v>1.0000000000000002</v>
      </c>
      <c r="M67" s="84"/>
      <c r="N67" s="84"/>
      <c r="O67" s="85"/>
      <c r="P67" s="85"/>
    </row>
  </sheetData>
  <sheetProtection algorithmName="SHA-512" hashValue="XGnUQFFpE8NPt0SYmMvj2wcjPZ+/mYa5UehR9v/WtMnrn3eoQ/fdXH0kP018oGOlErCfZuX3qo+oqHp1ugTfPw==" saltValue="Bp/6yvO1fsWdjOO9fs0smA==" spinCount="100000" sheet="1" objects="1" scenarios="1"/>
  <mergeCells count="21">
    <mergeCell ref="A2:P2"/>
    <mergeCell ref="G3:M3"/>
    <mergeCell ref="N3:N4"/>
    <mergeCell ref="A1:B1"/>
    <mergeCell ref="A3:A4"/>
    <mergeCell ref="B3:D3"/>
    <mergeCell ref="O3:P3"/>
    <mergeCell ref="D1:P1"/>
    <mergeCell ref="A5:A12"/>
    <mergeCell ref="A13:K13"/>
    <mergeCell ref="A14:A23"/>
    <mergeCell ref="A24:K24"/>
    <mergeCell ref="E3:F3"/>
    <mergeCell ref="A55:K55"/>
    <mergeCell ref="A56:A66"/>
    <mergeCell ref="A67:K67"/>
    <mergeCell ref="A25:A28"/>
    <mergeCell ref="A30:K30"/>
    <mergeCell ref="A31:A38"/>
    <mergeCell ref="A39:K39"/>
    <mergeCell ref="A40:A54"/>
  </mergeCells>
  <dataValidations count="1">
    <dataValidation type="list" allowBlank="1" showInputMessage="1" showErrorMessage="1" sqref="N98:N102" xr:uid="{D6E1AE58-E91A-4734-9B08-7FD6E95FB4A7}">
      <formula1>Planes_ins</formula1>
    </dataValidation>
  </dataValidations>
  <pageMargins left="0.7" right="0.7" top="0.75" bottom="0.75" header="0" footer="0"/>
  <pageSetup orientation="portrait"/>
  <ignoredErrors>
    <ignoredError sqref="G5:G12 G15:G23 G31:G38 G40:G54 G56:G57 G59:G66" formulaRange="1"/>
  </ignoredErrors>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53DE8-7217-4A28-BA5C-6B8BB60D5F97}">
  <sheetPr>
    <tabColor rgb="FF33CC33"/>
  </sheetPr>
  <dimension ref="A1:S42"/>
  <sheetViews>
    <sheetView zoomScale="70" zoomScaleNormal="70" workbookViewId="0">
      <selection activeCell="D24" sqref="D24"/>
    </sheetView>
  </sheetViews>
  <sheetFormatPr baseColWidth="10" defaultColWidth="14.42578125" defaultRowHeight="15" x14ac:dyDescent="0.25"/>
  <cols>
    <col min="1" max="1" width="4.28515625" style="58" customWidth="1"/>
    <col min="2" max="2" width="13.42578125" style="58" customWidth="1"/>
    <col min="3" max="3" width="47.85546875" style="56" customWidth="1"/>
    <col min="4" max="4" width="58.42578125" style="58" customWidth="1"/>
    <col min="5" max="5" width="12" style="58" customWidth="1"/>
    <col min="6" max="6" width="13" style="58" bestFit="1" customWidth="1"/>
    <col min="7" max="7" width="8.42578125" style="58" customWidth="1"/>
    <col min="8" max="8" width="7.7109375" style="58" customWidth="1"/>
    <col min="9" max="9" width="8.28515625" style="58" customWidth="1"/>
    <col min="10" max="10" width="6.140625" style="58" customWidth="1"/>
    <col min="11" max="11" width="8" style="58" customWidth="1"/>
    <col min="12" max="12" width="6.85546875" style="58" customWidth="1"/>
    <col min="13" max="13" width="81.7109375" style="56" customWidth="1"/>
    <col min="14" max="14" width="18.7109375" style="58" customWidth="1"/>
    <col min="15" max="15" width="18" style="58" customWidth="1"/>
    <col min="16" max="16" width="30.140625" style="58" customWidth="1"/>
    <col min="17" max="19" width="14.42578125" style="55"/>
  </cols>
  <sheetData>
    <row r="1" spans="1:16" ht="12.75" customHeight="1" x14ac:dyDescent="0.25">
      <c r="A1" s="628" t="s">
        <v>61</v>
      </c>
      <c r="B1" s="621"/>
      <c r="C1" s="622"/>
      <c r="D1" s="622"/>
      <c r="E1" s="621" t="s">
        <v>62</v>
      </c>
      <c r="F1" s="622"/>
      <c r="G1" s="621" t="s">
        <v>63</v>
      </c>
      <c r="H1" s="622"/>
      <c r="I1" s="622"/>
      <c r="J1" s="622"/>
      <c r="K1" s="622"/>
      <c r="L1" s="622"/>
      <c r="M1" s="622"/>
      <c r="N1" s="625" t="s">
        <v>64</v>
      </c>
      <c r="O1" s="621" t="s">
        <v>65</v>
      </c>
      <c r="P1" s="630"/>
    </row>
    <row r="2" spans="1:16" ht="32.25" customHeight="1" x14ac:dyDescent="0.25">
      <c r="A2" s="629"/>
      <c r="B2" s="64" t="s">
        <v>66</v>
      </c>
      <c r="C2" s="64" t="s">
        <v>67</v>
      </c>
      <c r="D2" s="64" t="s">
        <v>68</v>
      </c>
      <c r="E2" s="64" t="s">
        <v>69</v>
      </c>
      <c r="F2" s="64" t="s">
        <v>70</v>
      </c>
      <c r="G2" s="64" t="s">
        <v>71</v>
      </c>
      <c r="H2" s="64" t="s">
        <v>72</v>
      </c>
      <c r="I2" s="64" t="s">
        <v>73</v>
      </c>
      <c r="J2" s="64" t="s">
        <v>74</v>
      </c>
      <c r="K2" s="64" t="s">
        <v>75</v>
      </c>
      <c r="L2" s="64" t="s">
        <v>76</v>
      </c>
      <c r="M2" s="113" t="s">
        <v>77</v>
      </c>
      <c r="N2" s="625"/>
      <c r="O2" s="64" t="s">
        <v>78</v>
      </c>
      <c r="P2" s="64" t="s">
        <v>79</v>
      </c>
    </row>
    <row r="3" spans="1:16" ht="84" hidden="1" customHeight="1" x14ac:dyDescent="0.25">
      <c r="A3" s="620"/>
      <c r="B3" s="523" t="s">
        <v>88</v>
      </c>
      <c r="C3" s="524" t="s">
        <v>89</v>
      </c>
      <c r="D3" s="524" t="s">
        <v>90</v>
      </c>
      <c r="E3" s="525">
        <v>45444</v>
      </c>
      <c r="F3" s="525">
        <v>45536</v>
      </c>
      <c r="G3" s="526">
        <f t="shared" ref="G3:G6" si="0">SUM(H3:K3)</f>
        <v>1</v>
      </c>
      <c r="H3" s="523"/>
      <c r="I3" s="523"/>
      <c r="J3" s="524">
        <v>1</v>
      </c>
      <c r="K3" s="523"/>
      <c r="L3" s="527">
        <v>0.2</v>
      </c>
      <c r="M3" s="71" t="s">
        <v>84</v>
      </c>
      <c r="N3" s="66" t="s">
        <v>91</v>
      </c>
      <c r="O3" s="66" t="s">
        <v>86</v>
      </c>
      <c r="P3" s="66" t="s">
        <v>92</v>
      </c>
    </row>
    <row r="4" spans="1:16" ht="84" customHeight="1" x14ac:dyDescent="0.25">
      <c r="A4" s="620"/>
      <c r="B4" s="556" t="s">
        <v>104</v>
      </c>
      <c r="C4" s="552" t="s">
        <v>105</v>
      </c>
      <c r="D4" s="552" t="s">
        <v>106</v>
      </c>
      <c r="E4" s="553">
        <v>45323</v>
      </c>
      <c r="F4" s="553">
        <v>45565</v>
      </c>
      <c r="G4" s="554">
        <f t="shared" si="0"/>
        <v>1</v>
      </c>
      <c r="H4" s="552"/>
      <c r="I4" s="552"/>
      <c r="J4" s="552">
        <v>1</v>
      </c>
      <c r="K4" s="552"/>
      <c r="L4" s="555">
        <v>0.1</v>
      </c>
      <c r="M4" s="71" t="s">
        <v>107</v>
      </c>
      <c r="N4" s="71" t="s">
        <v>108</v>
      </c>
      <c r="O4" s="74" t="s">
        <v>109</v>
      </c>
      <c r="P4" s="74" t="s">
        <v>110</v>
      </c>
    </row>
    <row r="5" spans="1:16" ht="84" customHeight="1" x14ac:dyDescent="0.25">
      <c r="A5" s="620"/>
      <c r="B5" s="556" t="s">
        <v>111</v>
      </c>
      <c r="C5" s="552" t="s">
        <v>112</v>
      </c>
      <c r="D5" s="552" t="s">
        <v>113</v>
      </c>
      <c r="E5" s="553">
        <v>45323</v>
      </c>
      <c r="F5" s="553">
        <v>45626</v>
      </c>
      <c r="G5" s="554">
        <f t="shared" si="0"/>
        <v>3</v>
      </c>
      <c r="H5" s="552"/>
      <c r="I5" s="552">
        <v>1</v>
      </c>
      <c r="J5" s="552">
        <v>1</v>
      </c>
      <c r="K5" s="552">
        <v>1</v>
      </c>
      <c r="L5" s="555">
        <v>0.1</v>
      </c>
      <c r="M5" s="71" t="s">
        <v>107</v>
      </c>
      <c r="N5" s="71" t="s">
        <v>85</v>
      </c>
      <c r="O5" s="74" t="s">
        <v>109</v>
      </c>
      <c r="P5" s="74" t="s">
        <v>110</v>
      </c>
    </row>
    <row r="6" spans="1:16" ht="120.75" customHeight="1" x14ac:dyDescent="0.25">
      <c r="A6" s="620"/>
      <c r="B6" s="65" t="s">
        <v>114</v>
      </c>
      <c r="C6" s="75" t="s">
        <v>115</v>
      </c>
      <c r="D6" s="76" t="s">
        <v>116</v>
      </c>
      <c r="E6" s="77">
        <v>45323</v>
      </c>
      <c r="F6" s="77">
        <v>45657</v>
      </c>
      <c r="G6" s="69">
        <f t="shared" si="0"/>
        <v>13</v>
      </c>
      <c r="H6" s="78">
        <v>3</v>
      </c>
      <c r="I6" s="78">
        <v>3</v>
      </c>
      <c r="J6" s="78">
        <v>3</v>
      </c>
      <c r="K6" s="78">
        <v>4</v>
      </c>
      <c r="L6" s="79">
        <v>0.1</v>
      </c>
      <c r="M6" s="80" t="s">
        <v>84</v>
      </c>
      <c r="N6" s="81" t="s">
        <v>91</v>
      </c>
      <c r="O6" s="75" t="s">
        <v>117</v>
      </c>
      <c r="P6" s="75" t="s">
        <v>118</v>
      </c>
    </row>
    <row r="7" spans="1:16" ht="21" customHeight="1" x14ac:dyDescent="0.25">
      <c r="A7" s="617"/>
      <c r="B7" s="618"/>
      <c r="C7" s="618"/>
      <c r="D7" s="618"/>
      <c r="E7" s="618"/>
      <c r="F7" s="618"/>
      <c r="G7" s="618"/>
      <c r="H7" s="618"/>
      <c r="I7" s="618"/>
      <c r="J7" s="618"/>
      <c r="K7" s="619"/>
      <c r="L7" s="83">
        <f>SUM(L3:L6)</f>
        <v>0.5</v>
      </c>
      <c r="M7" s="84"/>
      <c r="N7" s="84"/>
      <c r="O7" s="85"/>
      <c r="P7" s="85"/>
    </row>
    <row r="8" spans="1:16" ht="84" customHeight="1" x14ac:dyDescent="0.25">
      <c r="A8" s="620" t="s">
        <v>124</v>
      </c>
      <c r="B8" s="520" t="s">
        <v>125</v>
      </c>
      <c r="C8" s="511" t="s">
        <v>126</v>
      </c>
      <c r="D8" s="517" t="s">
        <v>127</v>
      </c>
      <c r="E8" s="521">
        <v>45293</v>
      </c>
      <c r="F8" s="521">
        <v>45657</v>
      </c>
      <c r="G8" s="517">
        <v>5</v>
      </c>
      <c r="H8" s="517"/>
      <c r="I8" s="517"/>
      <c r="J8" s="517">
        <v>3</v>
      </c>
      <c r="K8" s="517">
        <v>2</v>
      </c>
      <c r="L8" s="519">
        <v>0.2</v>
      </c>
      <c r="M8" s="80" t="s">
        <v>100</v>
      </c>
      <c r="N8" s="81" t="s">
        <v>108</v>
      </c>
      <c r="O8" s="75" t="s">
        <v>128</v>
      </c>
      <c r="P8" s="75" t="s">
        <v>129</v>
      </c>
    </row>
    <row r="9" spans="1:16" ht="84" customHeight="1" x14ac:dyDescent="0.25">
      <c r="A9" s="620"/>
      <c r="B9" s="556" t="s">
        <v>130</v>
      </c>
      <c r="C9" s="552" t="s">
        <v>131</v>
      </c>
      <c r="D9" s="557" t="s">
        <v>132</v>
      </c>
      <c r="E9" s="558">
        <v>45293</v>
      </c>
      <c r="F9" s="558">
        <v>45657</v>
      </c>
      <c r="G9" s="557">
        <f t="shared" ref="G9:G15" si="1">SUM(H9:K9)</f>
        <v>4</v>
      </c>
      <c r="H9" s="557">
        <v>1</v>
      </c>
      <c r="I9" s="557">
        <v>1</v>
      </c>
      <c r="J9" s="557">
        <v>1</v>
      </c>
      <c r="K9" s="557">
        <v>1</v>
      </c>
      <c r="L9" s="80">
        <v>0.05</v>
      </c>
      <c r="M9" s="80" t="s">
        <v>100</v>
      </c>
      <c r="N9" s="81" t="s">
        <v>133</v>
      </c>
      <c r="O9" s="75" t="s">
        <v>128</v>
      </c>
      <c r="P9" s="75" t="s">
        <v>129</v>
      </c>
    </row>
    <row r="10" spans="1:16" ht="84" customHeight="1" x14ac:dyDescent="0.25">
      <c r="A10" s="620"/>
      <c r="B10" s="556" t="s">
        <v>134</v>
      </c>
      <c r="C10" s="552" t="s">
        <v>135</v>
      </c>
      <c r="D10" s="557" t="s">
        <v>136</v>
      </c>
      <c r="E10" s="558">
        <v>45293</v>
      </c>
      <c r="F10" s="558">
        <v>45657</v>
      </c>
      <c r="G10" s="557">
        <f t="shared" si="1"/>
        <v>8</v>
      </c>
      <c r="H10" s="557">
        <v>2</v>
      </c>
      <c r="I10" s="557">
        <v>2</v>
      </c>
      <c r="J10" s="557">
        <v>2</v>
      </c>
      <c r="K10" s="557">
        <v>2</v>
      </c>
      <c r="L10" s="80">
        <v>0.05</v>
      </c>
      <c r="M10" s="80" t="s">
        <v>100</v>
      </c>
      <c r="N10" s="81" t="s">
        <v>133</v>
      </c>
      <c r="O10" s="75" t="s">
        <v>128</v>
      </c>
      <c r="P10" s="75" t="s">
        <v>129</v>
      </c>
    </row>
    <row r="11" spans="1:16" ht="84" customHeight="1" x14ac:dyDescent="0.25">
      <c r="A11" s="620"/>
      <c r="B11" s="556" t="s">
        <v>137</v>
      </c>
      <c r="C11" s="552" t="s">
        <v>138</v>
      </c>
      <c r="D11" s="557" t="s">
        <v>139</v>
      </c>
      <c r="E11" s="558">
        <v>45293</v>
      </c>
      <c r="F11" s="558">
        <v>45657</v>
      </c>
      <c r="G11" s="557">
        <f t="shared" si="1"/>
        <v>8</v>
      </c>
      <c r="H11" s="557">
        <v>2</v>
      </c>
      <c r="I11" s="557">
        <v>2</v>
      </c>
      <c r="J11" s="557">
        <v>2</v>
      </c>
      <c r="K11" s="557">
        <v>2</v>
      </c>
      <c r="L11" s="80">
        <v>0.05</v>
      </c>
      <c r="M11" s="80" t="s">
        <v>100</v>
      </c>
      <c r="N11" s="81" t="s">
        <v>133</v>
      </c>
      <c r="O11" s="75" t="s">
        <v>128</v>
      </c>
      <c r="P11" s="75" t="s">
        <v>129</v>
      </c>
    </row>
    <row r="12" spans="1:16" ht="96" customHeight="1" x14ac:dyDescent="0.25">
      <c r="A12" s="620"/>
      <c r="B12" s="556" t="s">
        <v>140</v>
      </c>
      <c r="C12" s="552" t="s">
        <v>141</v>
      </c>
      <c r="D12" s="557" t="s">
        <v>142</v>
      </c>
      <c r="E12" s="558">
        <v>45293</v>
      </c>
      <c r="F12" s="558">
        <v>45657</v>
      </c>
      <c r="G12" s="557">
        <f t="shared" si="1"/>
        <v>4</v>
      </c>
      <c r="H12" s="557">
        <v>1</v>
      </c>
      <c r="I12" s="557">
        <v>1</v>
      </c>
      <c r="J12" s="557">
        <v>1</v>
      </c>
      <c r="K12" s="557">
        <v>1</v>
      </c>
      <c r="L12" s="71">
        <v>0.1</v>
      </c>
      <c r="M12" s="81" t="s">
        <v>100</v>
      </c>
      <c r="N12" s="81" t="s">
        <v>108</v>
      </c>
      <c r="O12" s="75" t="s">
        <v>128</v>
      </c>
      <c r="P12" s="75" t="s">
        <v>129</v>
      </c>
    </row>
    <row r="13" spans="1:16" ht="84" customHeight="1" x14ac:dyDescent="0.25">
      <c r="A13" s="620"/>
      <c r="B13" s="556" t="s">
        <v>143</v>
      </c>
      <c r="C13" s="552" t="s">
        <v>144</v>
      </c>
      <c r="D13" s="557" t="s">
        <v>145</v>
      </c>
      <c r="E13" s="558">
        <v>45293</v>
      </c>
      <c r="F13" s="558">
        <v>45657</v>
      </c>
      <c r="G13" s="557">
        <f t="shared" si="1"/>
        <v>8</v>
      </c>
      <c r="H13" s="559"/>
      <c r="I13" s="559">
        <v>2</v>
      </c>
      <c r="J13" s="559">
        <v>3</v>
      </c>
      <c r="K13" s="559">
        <v>3</v>
      </c>
      <c r="L13" s="80">
        <v>0.1</v>
      </c>
      <c r="M13" s="80" t="s">
        <v>100</v>
      </c>
      <c r="N13" s="81" t="s">
        <v>85</v>
      </c>
      <c r="O13" s="75" t="s">
        <v>128</v>
      </c>
      <c r="P13" s="75" t="s">
        <v>129</v>
      </c>
    </row>
    <row r="14" spans="1:16" ht="84" customHeight="1" x14ac:dyDescent="0.25">
      <c r="A14" s="620"/>
      <c r="B14" s="556" t="s">
        <v>146</v>
      </c>
      <c r="C14" s="552" t="s">
        <v>147</v>
      </c>
      <c r="D14" s="557" t="s">
        <v>148</v>
      </c>
      <c r="E14" s="558">
        <v>45293</v>
      </c>
      <c r="F14" s="558">
        <v>45657</v>
      </c>
      <c r="G14" s="557">
        <f t="shared" si="1"/>
        <v>6</v>
      </c>
      <c r="H14" s="559"/>
      <c r="I14" s="559">
        <v>2</v>
      </c>
      <c r="J14" s="559">
        <v>1</v>
      </c>
      <c r="K14" s="559">
        <v>3</v>
      </c>
      <c r="L14" s="80">
        <v>0.1</v>
      </c>
      <c r="M14" s="80" t="s">
        <v>100</v>
      </c>
      <c r="N14" s="81" t="s">
        <v>149</v>
      </c>
      <c r="O14" s="75" t="s">
        <v>128</v>
      </c>
      <c r="P14" s="75" t="s">
        <v>129</v>
      </c>
    </row>
    <row r="15" spans="1:16" ht="84" customHeight="1" x14ac:dyDescent="0.25">
      <c r="A15" s="620"/>
      <c r="B15" s="556" t="s">
        <v>156</v>
      </c>
      <c r="C15" s="552" t="s">
        <v>157</v>
      </c>
      <c r="D15" s="557" t="s">
        <v>158</v>
      </c>
      <c r="E15" s="558">
        <v>45292</v>
      </c>
      <c r="F15" s="558">
        <v>45657</v>
      </c>
      <c r="G15" s="557">
        <f t="shared" si="1"/>
        <v>2</v>
      </c>
      <c r="H15" s="559"/>
      <c r="I15" s="559"/>
      <c r="J15" s="559">
        <v>2</v>
      </c>
      <c r="K15" s="559"/>
      <c r="L15" s="80">
        <v>0.1</v>
      </c>
      <c r="M15" s="80" t="s">
        <v>100</v>
      </c>
      <c r="N15" s="81" t="s">
        <v>149</v>
      </c>
      <c r="O15" s="75" t="s">
        <v>128</v>
      </c>
      <c r="P15" s="75" t="s">
        <v>129</v>
      </c>
    </row>
    <row r="16" spans="1:16" ht="26.25" customHeight="1" x14ac:dyDescent="0.25">
      <c r="A16" s="617"/>
      <c r="B16" s="618"/>
      <c r="C16" s="618"/>
      <c r="D16" s="618"/>
      <c r="E16" s="618"/>
      <c r="F16" s="618"/>
      <c r="G16" s="618"/>
      <c r="H16" s="618"/>
      <c r="I16" s="618"/>
      <c r="J16" s="618"/>
      <c r="K16" s="619"/>
      <c r="L16" s="83">
        <f>SUM(L8:L15)</f>
        <v>0.74999999999999989</v>
      </c>
      <c r="M16" s="84"/>
      <c r="N16" s="84"/>
      <c r="O16" s="85"/>
      <c r="P16" s="85"/>
    </row>
    <row r="17" spans="1:16" ht="84" customHeight="1" x14ac:dyDescent="0.25">
      <c r="A17" s="620" t="s">
        <v>159</v>
      </c>
      <c r="B17" s="547" t="s">
        <v>160</v>
      </c>
      <c r="C17" s="97" t="s">
        <v>161</v>
      </c>
      <c r="D17" s="97" t="s">
        <v>162</v>
      </c>
      <c r="E17" s="548">
        <v>45293</v>
      </c>
      <c r="F17" s="548">
        <v>45657</v>
      </c>
      <c r="G17" s="97" t="s">
        <v>163</v>
      </c>
      <c r="H17" s="97"/>
      <c r="I17" s="97">
        <v>1</v>
      </c>
      <c r="J17" s="97">
        <v>3</v>
      </c>
      <c r="K17" s="97">
        <v>4</v>
      </c>
      <c r="L17" s="102">
        <v>0.3</v>
      </c>
      <c r="M17" s="509" t="s">
        <v>164</v>
      </c>
      <c r="N17" s="100" t="s">
        <v>149</v>
      </c>
      <c r="O17" s="97" t="s">
        <v>165</v>
      </c>
      <c r="P17" s="97" t="s">
        <v>166</v>
      </c>
    </row>
    <row r="18" spans="1:16" ht="121.5" customHeight="1" x14ac:dyDescent="0.25">
      <c r="A18" s="620"/>
      <c r="B18" s="547" t="s">
        <v>167</v>
      </c>
      <c r="C18" s="97" t="s">
        <v>168</v>
      </c>
      <c r="D18" s="97" t="s">
        <v>169</v>
      </c>
      <c r="E18" s="548">
        <v>45293</v>
      </c>
      <c r="F18" s="548">
        <v>45657</v>
      </c>
      <c r="G18" s="97">
        <v>13</v>
      </c>
      <c r="H18" s="549">
        <v>3</v>
      </c>
      <c r="I18" s="549">
        <v>3</v>
      </c>
      <c r="J18" s="549">
        <v>3</v>
      </c>
      <c r="K18" s="549">
        <v>4</v>
      </c>
      <c r="L18" s="102">
        <v>0.3</v>
      </c>
      <c r="M18" s="509" t="s">
        <v>164</v>
      </c>
      <c r="N18" s="100" t="s">
        <v>108</v>
      </c>
      <c r="O18" s="97" t="s">
        <v>165</v>
      </c>
      <c r="P18" s="97" t="s">
        <v>166</v>
      </c>
    </row>
    <row r="19" spans="1:16" ht="26.25" customHeight="1" x14ac:dyDescent="0.25">
      <c r="A19" s="617"/>
      <c r="B19" s="618"/>
      <c r="C19" s="618"/>
      <c r="D19" s="618"/>
      <c r="E19" s="618"/>
      <c r="F19" s="618"/>
      <c r="G19" s="618"/>
      <c r="H19" s="618"/>
      <c r="I19" s="618"/>
      <c r="J19" s="618"/>
      <c r="K19" s="619"/>
      <c r="L19" s="83">
        <f>SUM(L17:L18)</f>
        <v>0.6</v>
      </c>
      <c r="M19" s="84"/>
      <c r="N19" s="84"/>
      <c r="O19" s="85"/>
      <c r="P19" s="85"/>
    </row>
    <row r="20" spans="1:16" ht="143.25" customHeight="1" x14ac:dyDescent="0.25">
      <c r="A20" s="508"/>
      <c r="B20" s="510" t="s">
        <v>205</v>
      </c>
      <c r="C20" s="511" t="s">
        <v>206</v>
      </c>
      <c r="D20" s="511" t="s">
        <v>207</v>
      </c>
      <c r="E20" s="512">
        <v>45323</v>
      </c>
      <c r="F20" s="513">
        <v>45657</v>
      </c>
      <c r="G20" s="511">
        <f t="shared" ref="G20" si="2">SUM(H20:K20)</f>
        <v>4</v>
      </c>
      <c r="H20" s="511">
        <v>1</v>
      </c>
      <c r="I20" s="511">
        <v>1</v>
      </c>
      <c r="J20" s="511">
        <v>1</v>
      </c>
      <c r="K20" s="511">
        <v>1</v>
      </c>
      <c r="L20" s="514">
        <v>0.1</v>
      </c>
      <c r="M20" s="71" t="s">
        <v>107</v>
      </c>
      <c r="N20" s="71" t="s">
        <v>85</v>
      </c>
      <c r="O20" s="106" t="s">
        <v>185</v>
      </c>
      <c r="P20" s="74" t="s">
        <v>186</v>
      </c>
    </row>
    <row r="21" spans="1:16" ht="20.25" customHeight="1" x14ac:dyDescent="0.25">
      <c r="A21" s="617"/>
      <c r="B21" s="618"/>
      <c r="C21" s="618"/>
      <c r="D21" s="618"/>
      <c r="E21" s="618"/>
      <c r="F21" s="618"/>
      <c r="G21" s="618"/>
      <c r="H21" s="618"/>
      <c r="I21" s="618"/>
      <c r="J21" s="618"/>
      <c r="K21" s="619"/>
      <c r="L21" s="83">
        <f>SUM(L20:L20)</f>
        <v>0.1</v>
      </c>
      <c r="M21" s="84"/>
      <c r="N21" s="84"/>
      <c r="O21" s="85"/>
      <c r="P21" s="85"/>
    </row>
    <row r="22" spans="1:16" ht="84" customHeight="1" x14ac:dyDescent="0.25">
      <c r="A22" s="620" t="s">
        <v>208</v>
      </c>
      <c r="B22" s="510" t="s">
        <v>209</v>
      </c>
      <c r="C22" s="528" t="s">
        <v>210</v>
      </c>
      <c r="D22" s="528" t="s">
        <v>211</v>
      </c>
      <c r="E22" s="513">
        <v>45293</v>
      </c>
      <c r="F22" s="513">
        <v>45657</v>
      </c>
      <c r="G22" s="528">
        <f>SUM(H22:K22)</f>
        <v>4</v>
      </c>
      <c r="H22" s="528">
        <v>1</v>
      </c>
      <c r="I22" s="528">
        <v>1</v>
      </c>
      <c r="J22" s="528">
        <v>1</v>
      </c>
      <c r="K22" s="528">
        <v>1</v>
      </c>
      <c r="L22" s="514">
        <v>0.05</v>
      </c>
      <c r="M22" s="107" t="s">
        <v>107</v>
      </c>
      <c r="N22" s="107" t="s">
        <v>91</v>
      </c>
      <c r="O22" s="106" t="s">
        <v>212</v>
      </c>
      <c r="P22" s="108" t="s">
        <v>213</v>
      </c>
    </row>
    <row r="23" spans="1:16" ht="84" customHeight="1" x14ac:dyDescent="0.25">
      <c r="A23" s="620"/>
      <c r="B23" s="510" t="s">
        <v>223</v>
      </c>
      <c r="C23" s="511" t="s">
        <v>224</v>
      </c>
      <c r="D23" s="511" t="s">
        <v>225</v>
      </c>
      <c r="E23" s="512">
        <v>45293</v>
      </c>
      <c r="F23" s="512">
        <v>45626</v>
      </c>
      <c r="G23" s="528">
        <f t="shared" ref="G23:G25" si="3">SUM(H23:K23)</f>
        <v>2</v>
      </c>
      <c r="H23" s="511"/>
      <c r="I23" s="511"/>
      <c r="J23" s="511">
        <v>2</v>
      </c>
      <c r="K23" s="511"/>
      <c r="L23" s="534">
        <v>0.05</v>
      </c>
      <c r="M23" s="107" t="s">
        <v>84</v>
      </c>
      <c r="N23" s="71" t="s">
        <v>91</v>
      </c>
      <c r="O23" s="106" t="s">
        <v>212</v>
      </c>
      <c r="P23" s="108" t="s">
        <v>213</v>
      </c>
    </row>
    <row r="24" spans="1:16" ht="84" customHeight="1" x14ac:dyDescent="0.25">
      <c r="A24" s="620"/>
      <c r="B24" s="86" t="s">
        <v>229</v>
      </c>
      <c r="C24" s="74" t="s">
        <v>230</v>
      </c>
      <c r="D24" s="74" t="s">
        <v>231</v>
      </c>
      <c r="E24" s="105">
        <v>45323</v>
      </c>
      <c r="F24" s="105">
        <v>45657</v>
      </c>
      <c r="G24" s="72">
        <f t="shared" si="3"/>
        <v>6</v>
      </c>
      <c r="H24" s="74"/>
      <c r="I24" s="74"/>
      <c r="J24" s="74">
        <v>5</v>
      </c>
      <c r="K24" s="74">
        <v>1</v>
      </c>
      <c r="L24" s="71">
        <v>0.05</v>
      </c>
      <c r="M24" s="74" t="s">
        <v>84</v>
      </c>
      <c r="N24" s="71" t="s">
        <v>91</v>
      </c>
      <c r="O24" s="106" t="s">
        <v>212</v>
      </c>
      <c r="P24" s="108" t="s">
        <v>213</v>
      </c>
    </row>
    <row r="25" spans="1:16" ht="84" customHeight="1" x14ac:dyDescent="0.3">
      <c r="A25" s="620"/>
      <c r="B25" s="510" t="s">
        <v>253</v>
      </c>
      <c r="C25" s="511" t="s">
        <v>254</v>
      </c>
      <c r="D25" s="511" t="s">
        <v>255</v>
      </c>
      <c r="E25" s="512">
        <v>45323</v>
      </c>
      <c r="F25" s="513">
        <v>45641</v>
      </c>
      <c r="G25" s="528">
        <f t="shared" si="3"/>
        <v>4</v>
      </c>
      <c r="H25" s="528">
        <v>2</v>
      </c>
      <c r="I25" s="528"/>
      <c r="J25" s="528">
        <v>1</v>
      </c>
      <c r="K25" s="528">
        <v>1</v>
      </c>
      <c r="L25" s="514">
        <v>0.1</v>
      </c>
      <c r="M25" s="74" t="s">
        <v>84</v>
      </c>
      <c r="N25" s="71" t="s">
        <v>96</v>
      </c>
      <c r="O25" s="106" t="s">
        <v>212</v>
      </c>
      <c r="P25" s="108" t="s">
        <v>213</v>
      </c>
    </row>
    <row r="26" spans="1:16" ht="21.75" customHeight="1" x14ac:dyDescent="0.3">
      <c r="A26" s="617"/>
      <c r="B26" s="618"/>
      <c r="C26" s="618"/>
      <c r="D26" s="618"/>
      <c r="E26" s="618"/>
      <c r="F26" s="618"/>
      <c r="G26" s="618"/>
      <c r="H26" s="618"/>
      <c r="I26" s="618"/>
      <c r="J26" s="618"/>
      <c r="K26" s="619"/>
      <c r="L26" s="83">
        <f>SUM(L22:L25)</f>
        <v>0.25</v>
      </c>
      <c r="M26" s="84"/>
      <c r="N26" s="84"/>
      <c r="O26" s="85"/>
      <c r="P26" s="85"/>
    </row>
    <row r="27" spans="1:16" ht="12.75" customHeight="1" x14ac:dyDescent="0.25">
      <c r="A27" s="628" t="s">
        <v>61</v>
      </c>
      <c r="B27" s="621"/>
      <c r="C27" s="622"/>
      <c r="D27" s="622"/>
      <c r="E27" s="621" t="s">
        <v>62</v>
      </c>
      <c r="F27" s="622"/>
      <c r="G27" s="621" t="s">
        <v>63</v>
      </c>
      <c r="H27" s="622"/>
      <c r="I27" s="622"/>
      <c r="J27" s="622"/>
      <c r="K27" s="622"/>
      <c r="L27" s="622"/>
      <c r="M27" s="622"/>
      <c r="N27" s="625" t="s">
        <v>64</v>
      </c>
      <c r="O27" s="621" t="s">
        <v>65</v>
      </c>
      <c r="P27" s="630"/>
    </row>
    <row r="28" spans="1:16" ht="32.25" customHeight="1" x14ac:dyDescent="0.25">
      <c r="A28" s="629"/>
      <c r="B28" s="64" t="s">
        <v>66</v>
      </c>
      <c r="C28" s="64" t="s">
        <v>67</v>
      </c>
      <c r="D28" s="64" t="s">
        <v>68</v>
      </c>
      <c r="E28" s="64" t="s">
        <v>69</v>
      </c>
      <c r="F28" s="64" t="s">
        <v>70</v>
      </c>
      <c r="G28" s="64" t="s">
        <v>71</v>
      </c>
      <c r="H28" s="64" t="s">
        <v>72</v>
      </c>
      <c r="I28" s="64" t="s">
        <v>73</v>
      </c>
      <c r="J28" s="64" t="s">
        <v>74</v>
      </c>
      <c r="K28" s="64" t="s">
        <v>75</v>
      </c>
      <c r="L28" s="64" t="s">
        <v>76</v>
      </c>
      <c r="M28" s="113" t="s">
        <v>77</v>
      </c>
      <c r="N28" s="625"/>
      <c r="O28" s="64" t="s">
        <v>78</v>
      </c>
      <c r="P28" s="64" t="s">
        <v>79</v>
      </c>
    </row>
    <row r="29" spans="1:16" ht="84" customHeight="1" x14ac:dyDescent="0.25">
      <c r="A29" s="620" t="s">
        <v>256</v>
      </c>
      <c r="B29" s="515" t="s">
        <v>257</v>
      </c>
      <c r="C29" s="516" t="s">
        <v>258</v>
      </c>
      <c r="D29" s="517" t="s">
        <v>259</v>
      </c>
      <c r="E29" s="518">
        <v>45293</v>
      </c>
      <c r="F29" s="518">
        <v>45657</v>
      </c>
      <c r="G29" s="516">
        <f>SUM(H29:K29)</f>
        <v>4</v>
      </c>
      <c r="H29" s="516"/>
      <c r="I29" s="516">
        <v>1</v>
      </c>
      <c r="J29" s="516">
        <v>1</v>
      </c>
      <c r="K29" s="516">
        <v>2</v>
      </c>
      <c r="L29" s="519">
        <v>0.15</v>
      </c>
      <c r="M29" s="80" t="s">
        <v>260</v>
      </c>
      <c r="N29" s="81" t="s">
        <v>108</v>
      </c>
      <c r="O29" s="75" t="s">
        <v>261</v>
      </c>
      <c r="P29" s="75" t="s">
        <v>262</v>
      </c>
    </row>
    <row r="30" spans="1:16" ht="84" customHeight="1" x14ac:dyDescent="0.25">
      <c r="A30" s="620"/>
      <c r="B30" s="529" t="s">
        <v>263</v>
      </c>
      <c r="C30" s="530" t="s">
        <v>264</v>
      </c>
      <c r="D30" s="530" t="s">
        <v>265</v>
      </c>
      <c r="E30" s="531">
        <v>45383</v>
      </c>
      <c r="F30" s="531">
        <v>45626</v>
      </c>
      <c r="G30" s="530">
        <f t="shared" ref="G30:G36" si="4">SUM(H30:K30)</f>
        <v>3</v>
      </c>
      <c r="H30" s="532"/>
      <c r="I30" s="532"/>
      <c r="J30" s="530">
        <v>1</v>
      </c>
      <c r="K30" s="532">
        <v>2</v>
      </c>
      <c r="L30" s="533">
        <v>0.15</v>
      </c>
      <c r="M30" s="80" t="s">
        <v>260</v>
      </c>
      <c r="N30" s="81" t="s">
        <v>108</v>
      </c>
      <c r="O30" s="75" t="s">
        <v>261</v>
      </c>
      <c r="P30" s="75" t="s">
        <v>262</v>
      </c>
    </row>
    <row r="31" spans="1:16" ht="133.5" customHeight="1" x14ac:dyDescent="0.25">
      <c r="A31" s="620"/>
      <c r="B31" s="515" t="s">
        <v>266</v>
      </c>
      <c r="C31" s="516" t="s">
        <v>267</v>
      </c>
      <c r="D31" s="516" t="s">
        <v>268</v>
      </c>
      <c r="E31" s="518">
        <v>45324</v>
      </c>
      <c r="F31" s="518">
        <v>45641</v>
      </c>
      <c r="G31" s="516">
        <f t="shared" si="4"/>
        <v>8</v>
      </c>
      <c r="H31" s="516">
        <v>2</v>
      </c>
      <c r="I31" s="516">
        <v>2</v>
      </c>
      <c r="J31" s="516">
        <v>2</v>
      </c>
      <c r="K31" s="516">
        <v>2</v>
      </c>
      <c r="L31" s="519">
        <v>0.15</v>
      </c>
      <c r="M31" s="80" t="s">
        <v>260</v>
      </c>
      <c r="N31" s="81" t="s">
        <v>108</v>
      </c>
      <c r="O31" s="75" t="s">
        <v>261</v>
      </c>
      <c r="P31" s="75" t="s">
        <v>262</v>
      </c>
    </row>
    <row r="32" spans="1:16" ht="66.75" customHeight="1" x14ac:dyDescent="0.25">
      <c r="A32" s="620"/>
      <c r="B32" s="515" t="s">
        <v>269</v>
      </c>
      <c r="C32" s="516" t="s">
        <v>293</v>
      </c>
      <c r="D32" s="516" t="s">
        <v>271</v>
      </c>
      <c r="E32" s="518">
        <v>45323</v>
      </c>
      <c r="F32" s="518">
        <v>45626</v>
      </c>
      <c r="G32" s="516">
        <f t="shared" si="4"/>
        <v>5</v>
      </c>
      <c r="H32" s="516"/>
      <c r="I32" s="516">
        <v>2</v>
      </c>
      <c r="J32" s="516">
        <v>1</v>
      </c>
      <c r="K32" s="516">
        <v>2</v>
      </c>
      <c r="L32" s="522">
        <v>0.15</v>
      </c>
      <c r="M32" s="80" t="s">
        <v>260</v>
      </c>
      <c r="N32" s="81" t="s">
        <v>85</v>
      </c>
      <c r="O32" s="75" t="s">
        <v>261</v>
      </c>
      <c r="P32" s="75" t="s">
        <v>262</v>
      </c>
    </row>
    <row r="33" spans="1:16" ht="67.5" customHeight="1" x14ac:dyDescent="0.25">
      <c r="A33" s="620"/>
      <c r="B33" s="515" t="s">
        <v>272</v>
      </c>
      <c r="C33" s="516" t="s">
        <v>273</v>
      </c>
      <c r="D33" s="516" t="s">
        <v>274</v>
      </c>
      <c r="E33" s="518">
        <v>45352</v>
      </c>
      <c r="F33" s="518">
        <v>45626</v>
      </c>
      <c r="G33" s="516">
        <f t="shared" si="4"/>
        <v>6</v>
      </c>
      <c r="H33" s="516">
        <v>2</v>
      </c>
      <c r="I33" s="516">
        <v>2</v>
      </c>
      <c r="J33" s="516">
        <v>1</v>
      </c>
      <c r="K33" s="516">
        <v>1</v>
      </c>
      <c r="L33" s="519">
        <v>0.05</v>
      </c>
      <c r="M33" s="80" t="s">
        <v>84</v>
      </c>
      <c r="N33" s="81" t="s">
        <v>91</v>
      </c>
      <c r="O33" s="75" t="s">
        <v>261</v>
      </c>
      <c r="P33" s="75" t="s">
        <v>262</v>
      </c>
    </row>
    <row r="34" spans="1:16" ht="57.75" customHeight="1" x14ac:dyDescent="0.25">
      <c r="A34" s="620"/>
      <c r="B34" s="515" t="s">
        <v>275</v>
      </c>
      <c r="C34" s="516" t="s">
        <v>276</v>
      </c>
      <c r="D34" s="516" t="s">
        <v>277</v>
      </c>
      <c r="E34" s="518">
        <v>45352</v>
      </c>
      <c r="F34" s="518">
        <v>45626</v>
      </c>
      <c r="G34" s="516">
        <f t="shared" si="4"/>
        <v>6</v>
      </c>
      <c r="H34" s="516">
        <v>1</v>
      </c>
      <c r="I34" s="516">
        <v>3</v>
      </c>
      <c r="J34" s="516">
        <v>1</v>
      </c>
      <c r="K34" s="516">
        <v>1</v>
      </c>
      <c r="L34" s="519">
        <v>0.05</v>
      </c>
      <c r="M34" s="80" t="s">
        <v>84</v>
      </c>
      <c r="N34" s="81" t="s">
        <v>91</v>
      </c>
      <c r="O34" s="75" t="s">
        <v>261</v>
      </c>
      <c r="P34" s="75" t="s">
        <v>262</v>
      </c>
    </row>
    <row r="35" spans="1:16" ht="62.25" customHeight="1" x14ac:dyDescent="0.25">
      <c r="A35" s="620"/>
      <c r="B35" s="515" t="s">
        <v>278</v>
      </c>
      <c r="C35" s="516" t="s">
        <v>279</v>
      </c>
      <c r="D35" s="516" t="s">
        <v>280</v>
      </c>
      <c r="E35" s="518">
        <v>45352</v>
      </c>
      <c r="F35" s="518">
        <v>45626</v>
      </c>
      <c r="G35" s="516">
        <f t="shared" si="4"/>
        <v>6</v>
      </c>
      <c r="H35" s="516">
        <v>1</v>
      </c>
      <c r="I35" s="516">
        <v>3</v>
      </c>
      <c r="J35" s="516">
        <v>1</v>
      </c>
      <c r="K35" s="516">
        <v>1</v>
      </c>
      <c r="L35" s="519">
        <v>0.05</v>
      </c>
      <c r="M35" s="80" t="s">
        <v>84</v>
      </c>
      <c r="N35" s="81" t="s">
        <v>91</v>
      </c>
      <c r="O35" s="75" t="s">
        <v>261</v>
      </c>
      <c r="P35" s="75" t="s">
        <v>262</v>
      </c>
    </row>
    <row r="36" spans="1:16" ht="64.5" customHeight="1" x14ac:dyDescent="0.25">
      <c r="A36" s="620"/>
      <c r="B36" s="515" t="s">
        <v>290</v>
      </c>
      <c r="C36" s="528" t="s">
        <v>291</v>
      </c>
      <c r="D36" s="516" t="s">
        <v>292</v>
      </c>
      <c r="E36" s="518">
        <v>45306</v>
      </c>
      <c r="F36" s="518">
        <v>45641</v>
      </c>
      <c r="G36" s="516">
        <f t="shared" si="4"/>
        <v>3</v>
      </c>
      <c r="H36" s="528"/>
      <c r="I36" s="528">
        <v>1</v>
      </c>
      <c r="J36" s="528">
        <v>1</v>
      </c>
      <c r="K36" s="528">
        <v>1</v>
      </c>
      <c r="L36" s="73">
        <v>0.05</v>
      </c>
      <c r="M36" s="80" t="s">
        <v>107</v>
      </c>
      <c r="N36" s="81" t="s">
        <v>85</v>
      </c>
      <c r="O36" s="75" t="s">
        <v>261</v>
      </c>
      <c r="P36" s="75" t="s">
        <v>262</v>
      </c>
    </row>
    <row r="37" spans="1:16" ht="15.75" customHeight="1" x14ac:dyDescent="0.25">
      <c r="A37" s="617"/>
      <c r="B37" s="618"/>
      <c r="C37" s="618"/>
      <c r="D37" s="618"/>
      <c r="E37" s="618"/>
      <c r="F37" s="618"/>
      <c r="G37" s="618"/>
      <c r="H37" s="618"/>
      <c r="I37" s="618"/>
      <c r="J37" s="618"/>
      <c r="K37" s="619"/>
      <c r="L37" s="83">
        <f>SUM(L29:L36)</f>
        <v>0.80000000000000016</v>
      </c>
      <c r="M37" s="84"/>
      <c r="N37" s="84"/>
      <c r="O37" s="85"/>
      <c r="P37" s="85"/>
    </row>
    <row r="38" spans="1:16" x14ac:dyDescent="0.25">
      <c r="A38" s="56"/>
      <c r="B38" s="56"/>
      <c r="D38" s="56"/>
      <c r="E38" s="56"/>
      <c r="F38" s="56"/>
      <c r="G38" s="56"/>
      <c r="H38" s="56"/>
      <c r="I38" s="56"/>
      <c r="J38" s="56"/>
      <c r="K38" s="56"/>
      <c r="L38" s="56"/>
      <c r="N38" s="57"/>
      <c r="O38" s="56"/>
      <c r="P38" s="56"/>
    </row>
    <row r="39" spans="1:16" ht="12.75" customHeight="1" x14ac:dyDescent="0.25">
      <c r="A39" s="56"/>
      <c r="B39" s="56"/>
      <c r="D39" s="56"/>
      <c r="E39" s="56"/>
      <c r="F39" s="56"/>
      <c r="G39" s="56"/>
      <c r="H39" s="56"/>
      <c r="I39" s="56"/>
      <c r="J39" s="56"/>
      <c r="K39" s="56"/>
      <c r="L39" s="56"/>
      <c r="N39" s="57"/>
      <c r="O39" s="56"/>
      <c r="P39" s="56"/>
    </row>
    <row r="40" spans="1:16" ht="12.75" customHeight="1" x14ac:dyDescent="0.25">
      <c r="A40" s="56"/>
      <c r="B40" s="56"/>
      <c r="D40" s="56"/>
      <c r="E40" s="56"/>
      <c r="F40" s="56"/>
      <c r="G40" s="56"/>
      <c r="H40" s="56"/>
      <c r="I40" s="56"/>
      <c r="J40" s="56"/>
      <c r="K40" s="56"/>
      <c r="L40" s="56"/>
      <c r="N40" s="57"/>
      <c r="O40" s="56"/>
      <c r="P40" s="56"/>
    </row>
    <row r="41" spans="1:16" ht="12.75" customHeight="1" x14ac:dyDescent="0.25">
      <c r="A41" s="56"/>
      <c r="B41" s="56"/>
      <c r="D41" s="56"/>
      <c r="E41" s="56"/>
      <c r="F41" s="56"/>
      <c r="G41" s="56"/>
      <c r="H41" s="56"/>
      <c r="I41" s="56"/>
      <c r="J41" s="56"/>
      <c r="K41" s="56"/>
      <c r="L41" s="56"/>
      <c r="N41" s="57"/>
      <c r="O41" s="56"/>
      <c r="P41" s="56"/>
    </row>
    <row r="42" spans="1:16" ht="166.5" customHeight="1" x14ac:dyDescent="0.25">
      <c r="A42" s="56"/>
      <c r="B42" s="56"/>
      <c r="D42" s="56">
        <f>27/2</f>
        <v>13.5</v>
      </c>
      <c r="E42" s="56"/>
      <c r="F42" s="56"/>
      <c r="G42" s="56"/>
      <c r="H42" s="56"/>
      <c r="I42" s="56"/>
      <c r="J42" s="56"/>
      <c r="K42" s="56"/>
      <c r="L42" s="56"/>
      <c r="N42" s="57"/>
      <c r="O42" s="56"/>
      <c r="P42" s="56"/>
    </row>
  </sheetData>
  <mergeCells count="23">
    <mergeCell ref="N27:N28"/>
    <mergeCell ref="O27:P27"/>
    <mergeCell ref="A21:K21"/>
    <mergeCell ref="A22:A25"/>
    <mergeCell ref="A26:K26"/>
    <mergeCell ref="A29:A36"/>
    <mergeCell ref="A37:K37"/>
    <mergeCell ref="A27:A28"/>
    <mergeCell ref="B27:D27"/>
    <mergeCell ref="E27:F27"/>
    <mergeCell ref="G27:M27"/>
    <mergeCell ref="N1:N2"/>
    <mergeCell ref="O1:P1"/>
    <mergeCell ref="A19:K19"/>
    <mergeCell ref="A1:A2"/>
    <mergeCell ref="B1:D1"/>
    <mergeCell ref="E1:F1"/>
    <mergeCell ref="G1:M1"/>
    <mergeCell ref="A3:A6"/>
    <mergeCell ref="A7:K7"/>
    <mergeCell ref="A8:A15"/>
    <mergeCell ref="A16:K16"/>
    <mergeCell ref="A17:A18"/>
  </mergeCells>
  <dataValidations disablePrompts="1" count="1">
    <dataValidation type="list" allowBlank="1" showInputMessage="1" showErrorMessage="1" sqref="N68:N72" xr:uid="{AF3F6932-6AD8-4213-ABEC-110815380C86}">
      <formula1>Planes_ins</formula1>
    </dataValidation>
  </dataValidation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E095B1-926F-D34F-A21C-007527DA1DCB}">
  <sheetPr>
    <tabColor rgb="FF33CC33"/>
  </sheetPr>
  <dimension ref="A1:J34"/>
  <sheetViews>
    <sheetView topLeftCell="A24" zoomScale="80" zoomScaleNormal="80" workbookViewId="0">
      <selection activeCell="M29" sqref="M29"/>
    </sheetView>
  </sheetViews>
  <sheetFormatPr baseColWidth="10" defaultColWidth="14.42578125" defaultRowHeight="15" x14ac:dyDescent="0.25"/>
  <cols>
    <col min="1" max="1" width="7.42578125" style="563" customWidth="1"/>
    <col min="2" max="2" width="7.42578125" style="58" bestFit="1" customWidth="1"/>
    <col min="3" max="3" width="35" style="56" customWidth="1"/>
    <col min="4" max="4" width="38.85546875" style="576" customWidth="1"/>
    <col min="5" max="5" width="8.42578125" style="58" customWidth="1"/>
    <col min="6" max="6" width="8.140625" style="58" customWidth="1"/>
    <col min="7" max="7" width="19.42578125" style="58" customWidth="1"/>
    <col min="8" max="10" width="14.42578125" style="577"/>
    <col min="11" max="16384" width="14.42578125" style="578"/>
  </cols>
  <sheetData>
    <row r="1" spans="1:7" ht="25.5" x14ac:dyDescent="0.25">
      <c r="A1" s="579" t="s">
        <v>491</v>
      </c>
      <c r="B1" s="64" t="s">
        <v>66</v>
      </c>
      <c r="C1" s="64" t="s">
        <v>67</v>
      </c>
      <c r="D1" s="64" t="s">
        <v>663</v>
      </c>
      <c r="E1" s="64" t="s">
        <v>662</v>
      </c>
      <c r="F1" s="64" t="s">
        <v>74</v>
      </c>
      <c r="G1" s="64" t="s">
        <v>661</v>
      </c>
    </row>
    <row r="2" spans="1:7" ht="25.5" x14ac:dyDescent="0.25">
      <c r="A2" s="579">
        <v>1</v>
      </c>
      <c r="B2" s="65" t="s">
        <v>88</v>
      </c>
      <c r="C2" s="66" t="s">
        <v>89</v>
      </c>
      <c r="D2" s="567" t="s">
        <v>90</v>
      </c>
      <c r="E2" s="69">
        <f>SUM(F2:G2)</f>
        <v>2</v>
      </c>
      <c r="F2" s="66">
        <v>1</v>
      </c>
      <c r="G2" s="70">
        <v>1</v>
      </c>
    </row>
    <row r="3" spans="1:7" ht="63.75" x14ac:dyDescent="0.25">
      <c r="A3" s="579">
        <v>2</v>
      </c>
      <c r="B3" s="89" t="s">
        <v>104</v>
      </c>
      <c r="C3" s="74" t="s">
        <v>105</v>
      </c>
      <c r="D3" s="568" t="s">
        <v>106</v>
      </c>
      <c r="E3" s="560">
        <f>SUM(F3:G3)</f>
        <v>2</v>
      </c>
      <c r="F3" s="74">
        <v>1</v>
      </c>
      <c r="G3" s="70">
        <v>1</v>
      </c>
    </row>
    <row r="4" spans="1:7" ht="38.25" x14ac:dyDescent="0.25">
      <c r="A4" s="579">
        <v>3</v>
      </c>
      <c r="B4" s="89" t="s">
        <v>111</v>
      </c>
      <c r="C4" s="74" t="s">
        <v>112</v>
      </c>
      <c r="D4" s="568" t="s">
        <v>113</v>
      </c>
      <c r="E4" s="560">
        <f>SUM(F4:G4)</f>
        <v>2</v>
      </c>
      <c r="F4" s="74">
        <v>1</v>
      </c>
      <c r="G4" s="71">
        <v>1</v>
      </c>
    </row>
    <row r="5" spans="1:7" ht="63.75" x14ac:dyDescent="0.25">
      <c r="A5" s="579">
        <v>4</v>
      </c>
      <c r="B5" s="65" t="s">
        <v>114</v>
      </c>
      <c r="C5" s="75" t="s">
        <v>115</v>
      </c>
      <c r="D5" s="569" t="s">
        <v>664</v>
      </c>
      <c r="E5" s="561">
        <v>13</v>
      </c>
      <c r="F5" s="561">
        <v>3</v>
      </c>
      <c r="G5" s="562"/>
    </row>
    <row r="6" spans="1:7" ht="25.5" x14ac:dyDescent="0.25">
      <c r="A6" s="579" t="s">
        <v>491</v>
      </c>
      <c r="B6" s="64" t="s">
        <v>66</v>
      </c>
      <c r="C6" s="64" t="s">
        <v>67</v>
      </c>
      <c r="D6" s="64" t="s">
        <v>663</v>
      </c>
      <c r="E6" s="64" t="s">
        <v>662</v>
      </c>
      <c r="F6" s="64" t="s">
        <v>74</v>
      </c>
      <c r="G6" s="64" t="s">
        <v>661</v>
      </c>
    </row>
    <row r="7" spans="1:7" s="580" customFormat="1" ht="63.75" x14ac:dyDescent="0.25">
      <c r="A7" s="579">
        <v>1</v>
      </c>
      <c r="B7" s="89" t="s">
        <v>125</v>
      </c>
      <c r="C7" s="74" t="s">
        <v>126</v>
      </c>
      <c r="D7" s="570" t="s">
        <v>665</v>
      </c>
      <c r="E7" s="90">
        <v>5</v>
      </c>
      <c r="F7" s="90">
        <v>3</v>
      </c>
      <c r="G7" s="70">
        <v>1</v>
      </c>
    </row>
    <row r="8" spans="1:7" s="580" customFormat="1" ht="63.75" x14ac:dyDescent="0.25">
      <c r="A8" s="579">
        <v>2</v>
      </c>
      <c r="B8" s="89" t="s">
        <v>130</v>
      </c>
      <c r="C8" s="74" t="s">
        <v>131</v>
      </c>
      <c r="D8" s="570" t="s">
        <v>666</v>
      </c>
      <c r="E8" s="90">
        <f t="shared" ref="E8:E14" si="0">SUM(F8:G8)</f>
        <v>2</v>
      </c>
      <c r="F8" s="90">
        <v>1</v>
      </c>
      <c r="G8" s="70">
        <v>1</v>
      </c>
    </row>
    <row r="9" spans="1:7" s="580" customFormat="1" ht="51" x14ac:dyDescent="0.25">
      <c r="A9" s="579">
        <v>3</v>
      </c>
      <c r="B9" s="89" t="s">
        <v>134</v>
      </c>
      <c r="C9" s="74" t="s">
        <v>135</v>
      </c>
      <c r="D9" s="570" t="s">
        <v>667</v>
      </c>
      <c r="E9" s="90">
        <f t="shared" si="0"/>
        <v>3</v>
      </c>
      <c r="F9" s="90">
        <v>2</v>
      </c>
      <c r="G9" s="70">
        <v>1</v>
      </c>
    </row>
    <row r="10" spans="1:7" s="580" customFormat="1" ht="51" x14ac:dyDescent="0.25">
      <c r="A10" s="579">
        <v>4</v>
      </c>
      <c r="B10" s="89" t="s">
        <v>137</v>
      </c>
      <c r="C10" s="74" t="s">
        <v>138</v>
      </c>
      <c r="D10" s="570" t="s">
        <v>668</v>
      </c>
      <c r="E10" s="90">
        <f t="shared" si="0"/>
        <v>3</v>
      </c>
      <c r="F10" s="90">
        <v>2</v>
      </c>
      <c r="G10" s="70">
        <v>1</v>
      </c>
    </row>
    <row r="11" spans="1:7" s="580" customFormat="1" ht="127.5" x14ac:dyDescent="0.25">
      <c r="A11" s="579">
        <v>5</v>
      </c>
      <c r="B11" s="89" t="s">
        <v>140</v>
      </c>
      <c r="C11" s="74" t="s">
        <v>141</v>
      </c>
      <c r="D11" s="570" t="s">
        <v>669</v>
      </c>
      <c r="E11" s="90">
        <f t="shared" si="0"/>
        <v>2</v>
      </c>
      <c r="F11" s="90">
        <v>1</v>
      </c>
      <c r="G11" s="70">
        <v>1</v>
      </c>
    </row>
    <row r="12" spans="1:7" s="580" customFormat="1" ht="38.25" x14ac:dyDescent="0.25">
      <c r="A12" s="579">
        <v>6</v>
      </c>
      <c r="B12" s="89" t="s">
        <v>143</v>
      </c>
      <c r="C12" s="74" t="s">
        <v>144</v>
      </c>
      <c r="D12" s="570" t="s">
        <v>670</v>
      </c>
      <c r="E12" s="90">
        <f t="shared" si="0"/>
        <v>4</v>
      </c>
      <c r="F12" s="92">
        <v>3</v>
      </c>
      <c r="G12" s="70">
        <v>1</v>
      </c>
    </row>
    <row r="13" spans="1:7" s="580" customFormat="1" ht="76.5" x14ac:dyDescent="0.25">
      <c r="A13" s="579">
        <v>7</v>
      </c>
      <c r="B13" s="89" t="s">
        <v>146</v>
      </c>
      <c r="C13" s="74" t="s">
        <v>147</v>
      </c>
      <c r="D13" s="570" t="s">
        <v>671</v>
      </c>
      <c r="E13" s="90">
        <f t="shared" si="0"/>
        <v>2</v>
      </c>
      <c r="F13" s="92">
        <v>1</v>
      </c>
      <c r="G13" s="70">
        <v>1</v>
      </c>
    </row>
    <row r="14" spans="1:7" s="580" customFormat="1" ht="114.75" x14ac:dyDescent="0.25">
      <c r="A14" s="579">
        <v>8</v>
      </c>
      <c r="B14" s="89" t="s">
        <v>156</v>
      </c>
      <c r="C14" s="74" t="s">
        <v>157</v>
      </c>
      <c r="D14" s="570" t="s">
        <v>158</v>
      </c>
      <c r="E14" s="90">
        <f t="shared" si="0"/>
        <v>3</v>
      </c>
      <c r="F14" s="92">
        <v>2</v>
      </c>
      <c r="G14" s="70">
        <v>1</v>
      </c>
    </row>
    <row r="15" spans="1:7" x14ac:dyDescent="0.25">
      <c r="A15" s="579"/>
      <c r="B15" s="550"/>
      <c r="C15" s="550"/>
      <c r="D15" s="571"/>
      <c r="E15" s="550"/>
      <c r="F15" s="550"/>
      <c r="G15" s="551"/>
    </row>
    <row r="16" spans="1:7" ht="25.5" x14ac:dyDescent="0.25">
      <c r="A16" s="579" t="s">
        <v>491</v>
      </c>
      <c r="B16" s="64" t="s">
        <v>66</v>
      </c>
      <c r="C16" s="64" t="s">
        <v>67</v>
      </c>
      <c r="D16" s="566" t="s">
        <v>663</v>
      </c>
      <c r="E16" s="64" t="s">
        <v>662</v>
      </c>
      <c r="F16" s="64" t="s">
        <v>74</v>
      </c>
      <c r="G16" s="64" t="s">
        <v>661</v>
      </c>
    </row>
    <row r="17" spans="1:7" ht="102" x14ac:dyDescent="0.25">
      <c r="A17" s="579">
        <v>1</v>
      </c>
      <c r="B17" s="547" t="s">
        <v>160</v>
      </c>
      <c r="C17" s="97" t="s">
        <v>161</v>
      </c>
      <c r="D17" s="572" t="s">
        <v>672</v>
      </c>
      <c r="E17" s="97">
        <v>8</v>
      </c>
      <c r="F17" s="97">
        <v>3</v>
      </c>
      <c r="G17" s="581">
        <f>100%/3</f>
        <v>0.33333333333333331</v>
      </c>
    </row>
    <row r="18" spans="1:7" ht="89.25" x14ac:dyDescent="0.25">
      <c r="A18" s="579">
        <v>2</v>
      </c>
      <c r="B18" s="547" t="s">
        <v>167</v>
      </c>
      <c r="C18" s="97" t="s">
        <v>168</v>
      </c>
      <c r="D18" s="572" t="s">
        <v>673</v>
      </c>
      <c r="E18" s="97">
        <v>13</v>
      </c>
      <c r="F18" s="549">
        <v>3</v>
      </c>
      <c r="G18" s="71">
        <v>1</v>
      </c>
    </row>
    <row r="19" spans="1:7" ht="25.5" x14ac:dyDescent="0.25">
      <c r="A19" s="579" t="s">
        <v>491</v>
      </c>
      <c r="B19" s="64" t="s">
        <v>66</v>
      </c>
      <c r="C19" s="64" t="s">
        <v>67</v>
      </c>
      <c r="D19" s="566" t="s">
        <v>663</v>
      </c>
      <c r="E19" s="64" t="s">
        <v>662</v>
      </c>
      <c r="F19" s="64" t="s">
        <v>74</v>
      </c>
      <c r="G19" s="64" t="s">
        <v>661</v>
      </c>
    </row>
    <row r="20" spans="1:7" s="580" customFormat="1" ht="191.25" x14ac:dyDescent="0.25">
      <c r="A20" s="579">
        <v>1</v>
      </c>
      <c r="B20" s="86" t="s">
        <v>205</v>
      </c>
      <c r="C20" s="74" t="s">
        <v>206</v>
      </c>
      <c r="D20" s="568" t="s">
        <v>207</v>
      </c>
      <c r="E20" s="74">
        <f>SUM(F20:G20)</f>
        <v>2</v>
      </c>
      <c r="F20" s="74">
        <v>1</v>
      </c>
      <c r="G20" s="71">
        <v>1</v>
      </c>
    </row>
    <row r="21" spans="1:7" ht="25.5" x14ac:dyDescent="0.25">
      <c r="A21" s="579" t="s">
        <v>491</v>
      </c>
      <c r="B21" s="64" t="s">
        <v>66</v>
      </c>
      <c r="C21" s="64" t="s">
        <v>67</v>
      </c>
      <c r="D21" s="566" t="s">
        <v>663</v>
      </c>
      <c r="E21" s="64" t="s">
        <v>662</v>
      </c>
      <c r="F21" s="64" t="s">
        <v>74</v>
      </c>
      <c r="G21" s="64" t="s">
        <v>661</v>
      </c>
    </row>
    <row r="22" spans="1:7" s="580" customFormat="1" ht="38.25" x14ac:dyDescent="0.25">
      <c r="A22" s="579">
        <v>1</v>
      </c>
      <c r="B22" s="86" t="s">
        <v>209</v>
      </c>
      <c r="C22" s="72" t="s">
        <v>210</v>
      </c>
      <c r="D22" s="573" t="s">
        <v>674</v>
      </c>
      <c r="E22" s="72">
        <v>4</v>
      </c>
      <c r="F22" s="72">
        <v>1</v>
      </c>
      <c r="G22" s="73">
        <v>1</v>
      </c>
    </row>
    <row r="23" spans="1:7" s="580" customFormat="1" ht="51" x14ac:dyDescent="0.25">
      <c r="A23" s="579">
        <v>2</v>
      </c>
      <c r="B23" s="86" t="s">
        <v>223</v>
      </c>
      <c r="C23" s="74" t="s">
        <v>224</v>
      </c>
      <c r="D23" s="568" t="s">
        <v>225</v>
      </c>
      <c r="E23" s="72">
        <v>2</v>
      </c>
      <c r="F23" s="74">
        <v>2</v>
      </c>
      <c r="G23" s="73">
        <v>1</v>
      </c>
    </row>
    <row r="24" spans="1:7" s="580" customFormat="1" ht="89.25" x14ac:dyDescent="0.25">
      <c r="A24" s="579">
        <v>3</v>
      </c>
      <c r="B24" s="86" t="s">
        <v>229</v>
      </c>
      <c r="C24" s="74" t="s">
        <v>230</v>
      </c>
      <c r="D24" s="568" t="s">
        <v>682</v>
      </c>
      <c r="E24" s="72">
        <v>6</v>
      </c>
      <c r="F24" s="74">
        <v>5</v>
      </c>
      <c r="G24" s="73">
        <v>1</v>
      </c>
    </row>
    <row r="25" spans="1:7" s="580" customFormat="1" ht="38.25" x14ac:dyDescent="0.25">
      <c r="A25" s="579">
        <v>4</v>
      </c>
      <c r="B25" s="86" t="s">
        <v>253</v>
      </c>
      <c r="C25" s="74" t="s">
        <v>254</v>
      </c>
      <c r="D25" s="568" t="s">
        <v>675</v>
      </c>
      <c r="E25" s="565">
        <v>4</v>
      </c>
      <c r="F25" s="72">
        <v>1</v>
      </c>
      <c r="G25" s="73">
        <v>1</v>
      </c>
    </row>
    <row r="26" spans="1:7" ht="25.5" x14ac:dyDescent="0.25">
      <c r="A26" s="579" t="s">
        <v>491</v>
      </c>
      <c r="B26" s="64" t="s">
        <v>66</v>
      </c>
      <c r="C26" s="64" t="s">
        <v>67</v>
      </c>
      <c r="D26" s="566" t="s">
        <v>663</v>
      </c>
      <c r="E26" s="64" t="s">
        <v>662</v>
      </c>
      <c r="F26" s="64" t="s">
        <v>74</v>
      </c>
      <c r="G26" s="64" t="s">
        <v>661</v>
      </c>
    </row>
    <row r="27" spans="1:7" s="580" customFormat="1" ht="89.25" x14ac:dyDescent="0.25">
      <c r="A27" s="579">
        <v>1</v>
      </c>
      <c r="B27" s="111" t="s">
        <v>257</v>
      </c>
      <c r="C27" s="75" t="s">
        <v>258</v>
      </c>
      <c r="D27" s="570" t="s">
        <v>259</v>
      </c>
      <c r="E27" s="75">
        <v>4</v>
      </c>
      <c r="F27" s="75">
        <v>1</v>
      </c>
      <c r="G27" s="73">
        <v>1</v>
      </c>
    </row>
    <row r="28" spans="1:7" s="580" customFormat="1" ht="63.75" x14ac:dyDescent="0.25">
      <c r="A28" s="579">
        <v>2</v>
      </c>
      <c r="B28" s="529" t="s">
        <v>263</v>
      </c>
      <c r="C28" s="530" t="s">
        <v>264</v>
      </c>
      <c r="D28" s="574" t="s">
        <v>265</v>
      </c>
      <c r="E28" s="530">
        <v>3</v>
      </c>
      <c r="F28" s="530">
        <v>1</v>
      </c>
      <c r="G28" s="564">
        <v>0</v>
      </c>
    </row>
    <row r="29" spans="1:7" s="580" customFormat="1" ht="63.75" x14ac:dyDescent="0.25">
      <c r="A29" s="579">
        <v>3</v>
      </c>
      <c r="B29" s="111" t="s">
        <v>266</v>
      </c>
      <c r="C29" s="75" t="s">
        <v>267</v>
      </c>
      <c r="D29" s="569" t="s">
        <v>676</v>
      </c>
      <c r="E29" s="75">
        <v>8</v>
      </c>
      <c r="F29" s="75">
        <v>2</v>
      </c>
      <c r="G29" s="80">
        <v>1</v>
      </c>
    </row>
    <row r="30" spans="1:7" s="580" customFormat="1" ht="38.25" x14ac:dyDescent="0.25">
      <c r="A30" s="579">
        <v>4</v>
      </c>
      <c r="B30" s="111" t="s">
        <v>269</v>
      </c>
      <c r="C30" s="75" t="s">
        <v>293</v>
      </c>
      <c r="D30" s="575" t="s">
        <v>677</v>
      </c>
      <c r="E30" s="75">
        <v>5</v>
      </c>
      <c r="F30" s="75">
        <v>1</v>
      </c>
      <c r="G30" s="80">
        <v>1</v>
      </c>
    </row>
    <row r="31" spans="1:7" s="580" customFormat="1" ht="25.5" x14ac:dyDescent="0.25">
      <c r="A31" s="579">
        <v>5</v>
      </c>
      <c r="B31" s="111" t="s">
        <v>272</v>
      </c>
      <c r="C31" s="75" t="s">
        <v>273</v>
      </c>
      <c r="D31" s="569" t="s">
        <v>678</v>
      </c>
      <c r="E31" s="75">
        <v>6</v>
      </c>
      <c r="F31" s="75">
        <v>1</v>
      </c>
      <c r="G31" s="80">
        <v>1</v>
      </c>
    </row>
    <row r="32" spans="1:7" s="580" customFormat="1" ht="38.25" x14ac:dyDescent="0.25">
      <c r="A32" s="579">
        <v>6</v>
      </c>
      <c r="B32" s="111" t="s">
        <v>275</v>
      </c>
      <c r="C32" s="75" t="s">
        <v>276</v>
      </c>
      <c r="D32" s="569" t="s">
        <v>679</v>
      </c>
      <c r="E32" s="75">
        <v>6</v>
      </c>
      <c r="F32" s="75">
        <v>1</v>
      </c>
      <c r="G32" s="80">
        <v>1</v>
      </c>
    </row>
    <row r="33" spans="1:7" s="580" customFormat="1" ht="25.5" x14ac:dyDescent="0.25">
      <c r="A33" s="579">
        <v>7</v>
      </c>
      <c r="B33" s="111" t="s">
        <v>278</v>
      </c>
      <c r="C33" s="75" t="s">
        <v>279</v>
      </c>
      <c r="D33" s="569" t="s">
        <v>680</v>
      </c>
      <c r="E33" s="75">
        <v>6</v>
      </c>
      <c r="F33" s="75">
        <v>1</v>
      </c>
      <c r="G33" s="80">
        <v>1</v>
      </c>
    </row>
    <row r="34" spans="1:7" s="580" customFormat="1" ht="89.25" x14ac:dyDescent="0.25">
      <c r="A34" s="579">
        <v>8</v>
      </c>
      <c r="B34" s="111" t="s">
        <v>290</v>
      </c>
      <c r="C34" s="72" t="s">
        <v>291</v>
      </c>
      <c r="D34" s="575" t="s">
        <v>681</v>
      </c>
      <c r="E34" s="75">
        <v>3</v>
      </c>
      <c r="F34" s="72">
        <v>1</v>
      </c>
      <c r="G34" s="80">
        <v>1</v>
      </c>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sheetPr>
  <dimension ref="A1:U30"/>
  <sheetViews>
    <sheetView zoomScale="85" zoomScaleNormal="85" workbookViewId="0">
      <pane xSplit="2" ySplit="3" topLeftCell="C30" activePane="bottomRight" state="frozenSplit"/>
      <selection pane="topRight" activeCell="B1" sqref="B1"/>
      <selection pane="bottomLeft" activeCell="A2" sqref="A2"/>
      <selection pane="bottomRight" activeCell="I30" sqref="I30"/>
    </sheetView>
  </sheetViews>
  <sheetFormatPr baseColWidth="10" defaultColWidth="14.42578125" defaultRowHeight="15" customHeight="1" x14ac:dyDescent="0.25"/>
  <cols>
    <col min="1" max="1" width="19.7109375" style="60" customWidth="1"/>
    <col min="2" max="2" width="41.42578125" style="60" customWidth="1"/>
    <col min="3" max="3" width="14.7109375" style="60" customWidth="1"/>
    <col min="4" max="4" width="10.42578125" style="63" customWidth="1"/>
    <col min="5" max="5" width="8.28515625" style="63" customWidth="1"/>
    <col min="6" max="6" width="15.42578125" style="60" customWidth="1"/>
    <col min="7" max="7" width="13.7109375" style="60" customWidth="1"/>
    <col min="8" max="8" width="14.140625" style="60" customWidth="1"/>
    <col min="9" max="9" width="79.7109375" style="60" customWidth="1"/>
    <col min="10" max="10" width="14.140625" style="63" customWidth="1"/>
    <col min="11" max="11" width="9.28515625" style="63" customWidth="1"/>
    <col min="12" max="12" width="33.42578125" style="63" customWidth="1"/>
    <col min="13" max="13" width="27" style="60" customWidth="1"/>
    <col min="14" max="14" width="11" style="60" customWidth="1"/>
    <col min="15" max="15" width="21.42578125" style="60" bestFit="1" customWidth="1"/>
    <col min="16" max="16" width="10.85546875" style="60" customWidth="1"/>
    <col min="17" max="19" width="10.85546875" style="60" hidden="1" customWidth="1"/>
    <col min="20" max="20" width="10.85546875" style="60" customWidth="1"/>
    <col min="21" max="21" width="3.42578125" style="60" hidden="1" customWidth="1"/>
    <col min="22" max="27" width="10.85546875" style="60" customWidth="1"/>
    <col min="28" max="16384" width="14.42578125" style="60"/>
  </cols>
  <sheetData>
    <row r="1" spans="1:21" ht="99.75" customHeight="1" thickBot="1" x14ac:dyDescent="0.3">
      <c r="A1" s="61">
        <v>4</v>
      </c>
      <c r="B1" s="62" t="s">
        <v>398</v>
      </c>
      <c r="C1" s="650" t="s">
        <v>399</v>
      </c>
      <c r="D1" s="650"/>
      <c r="E1" s="650"/>
      <c r="F1" s="650"/>
      <c r="G1" s="650"/>
      <c r="H1" s="650"/>
      <c r="I1" s="650"/>
      <c r="J1" s="650"/>
      <c r="K1" s="650"/>
      <c r="L1" s="650"/>
      <c r="M1" s="650"/>
      <c r="N1" s="650"/>
      <c r="O1" s="651"/>
      <c r="P1" s="59"/>
      <c r="Q1" s="59"/>
      <c r="R1" s="59"/>
      <c r="S1" s="59"/>
      <c r="T1" s="59"/>
      <c r="U1" s="59"/>
    </row>
    <row r="2" spans="1:21" ht="30" customHeight="1" x14ac:dyDescent="0.25">
      <c r="A2" s="661" t="s">
        <v>400</v>
      </c>
      <c r="B2" s="654" t="s">
        <v>401</v>
      </c>
      <c r="C2" s="654" t="s">
        <v>402</v>
      </c>
      <c r="D2" s="656" t="s">
        <v>403</v>
      </c>
      <c r="E2" s="663"/>
      <c r="F2" s="654" t="s">
        <v>404</v>
      </c>
      <c r="G2" s="654" t="s">
        <v>405</v>
      </c>
      <c r="H2" s="654" t="s">
        <v>406</v>
      </c>
      <c r="I2" s="654" t="s">
        <v>407</v>
      </c>
      <c r="J2" s="656" t="s">
        <v>408</v>
      </c>
      <c r="K2" s="657"/>
      <c r="L2" s="658" t="s">
        <v>409</v>
      </c>
      <c r="M2" s="658" t="s">
        <v>410</v>
      </c>
      <c r="N2" s="660" t="s">
        <v>411</v>
      </c>
      <c r="O2" s="652" t="s">
        <v>412</v>
      </c>
      <c r="P2" s="59"/>
      <c r="Q2" s="59"/>
      <c r="R2" s="59"/>
      <c r="S2" s="59"/>
      <c r="T2" s="59"/>
      <c r="U2" s="59"/>
    </row>
    <row r="3" spans="1:21" ht="21.75" customHeight="1" x14ac:dyDescent="0.25">
      <c r="A3" s="662"/>
      <c r="B3" s="655"/>
      <c r="C3" s="655"/>
      <c r="D3" s="418" t="s">
        <v>413</v>
      </c>
      <c r="E3" s="418" t="s">
        <v>414</v>
      </c>
      <c r="F3" s="655"/>
      <c r="G3" s="655"/>
      <c r="H3" s="655"/>
      <c r="I3" s="655"/>
      <c r="J3" s="418" t="s">
        <v>415</v>
      </c>
      <c r="K3" s="418" t="s">
        <v>414</v>
      </c>
      <c r="L3" s="659"/>
      <c r="M3" s="659"/>
      <c r="N3" s="655"/>
      <c r="O3" s="653"/>
      <c r="P3" s="59"/>
      <c r="Q3" s="59"/>
      <c r="R3" s="59"/>
      <c r="S3" s="59"/>
      <c r="T3" s="59"/>
      <c r="U3" s="59"/>
    </row>
    <row r="4" spans="1:21" ht="42.75" customHeight="1" thickBot="1" x14ac:dyDescent="0.3">
      <c r="A4" s="419" t="s">
        <v>416</v>
      </c>
      <c r="B4" s="420" t="s">
        <v>417</v>
      </c>
      <c r="C4" s="421"/>
      <c r="D4" s="420"/>
      <c r="E4" s="420"/>
      <c r="F4" s="420"/>
      <c r="G4" s="421">
        <v>45322</v>
      </c>
      <c r="H4" s="421">
        <v>45657</v>
      </c>
      <c r="I4" s="422" t="s">
        <v>418</v>
      </c>
      <c r="J4" s="421"/>
      <c r="K4" s="420"/>
      <c r="L4" s="420"/>
      <c r="M4" s="423" t="s">
        <v>419</v>
      </c>
      <c r="N4" s="424">
        <v>1</v>
      </c>
      <c r="O4" s="425">
        <v>45322</v>
      </c>
      <c r="P4" s="59"/>
      <c r="Q4" s="59"/>
      <c r="R4" s="59"/>
      <c r="S4" s="59"/>
      <c r="T4" s="59"/>
      <c r="U4" s="59"/>
    </row>
    <row r="5" spans="1:21" ht="143.25" customHeight="1" x14ac:dyDescent="0.25">
      <c r="A5" s="426" t="s">
        <v>420</v>
      </c>
      <c r="B5" s="427" t="s">
        <v>421</v>
      </c>
      <c r="C5" s="428">
        <v>45351</v>
      </c>
      <c r="D5" s="427" t="s">
        <v>422</v>
      </c>
      <c r="E5" s="427">
        <v>1</v>
      </c>
      <c r="F5" s="427" t="s">
        <v>423</v>
      </c>
      <c r="G5" s="428">
        <v>45306</v>
      </c>
      <c r="H5" s="428">
        <v>45657</v>
      </c>
      <c r="I5" s="429" t="s">
        <v>424</v>
      </c>
      <c r="J5" s="428">
        <v>45351</v>
      </c>
      <c r="K5" s="427" t="s">
        <v>425</v>
      </c>
      <c r="L5" s="430" t="s">
        <v>426</v>
      </c>
      <c r="M5" s="431" t="s">
        <v>427</v>
      </c>
      <c r="N5" s="432">
        <v>2</v>
      </c>
      <c r="O5" s="433">
        <v>45370</v>
      </c>
      <c r="P5" s="59"/>
      <c r="Q5" s="59" t="s">
        <v>428</v>
      </c>
      <c r="R5" s="59" t="s">
        <v>429</v>
      </c>
      <c r="S5" s="59" t="s">
        <v>430</v>
      </c>
      <c r="T5" s="59"/>
      <c r="U5" s="59" t="s">
        <v>431</v>
      </c>
    </row>
    <row r="6" spans="1:21" ht="129" customHeight="1" x14ac:dyDescent="0.25">
      <c r="A6" s="434" t="s">
        <v>420</v>
      </c>
      <c r="B6" s="435" t="s">
        <v>421</v>
      </c>
      <c r="C6" s="428">
        <v>45351</v>
      </c>
      <c r="D6" s="427" t="s">
        <v>422</v>
      </c>
      <c r="E6" s="436">
        <v>6</v>
      </c>
      <c r="F6" s="427" t="s">
        <v>432</v>
      </c>
      <c r="G6" s="428">
        <v>45306</v>
      </c>
      <c r="H6" s="428">
        <v>45657</v>
      </c>
      <c r="I6" s="437" t="s">
        <v>433</v>
      </c>
      <c r="J6" s="438">
        <v>45351</v>
      </c>
      <c r="K6" s="427" t="s">
        <v>125</v>
      </c>
      <c r="L6" s="429" t="s">
        <v>434</v>
      </c>
      <c r="M6" s="439" t="s">
        <v>427</v>
      </c>
      <c r="N6" s="440">
        <v>2</v>
      </c>
      <c r="O6" s="433">
        <v>45373</v>
      </c>
      <c r="P6" s="59"/>
      <c r="Q6" s="59" t="s">
        <v>435</v>
      </c>
      <c r="R6" s="59" t="s">
        <v>436</v>
      </c>
      <c r="S6" s="59" t="s">
        <v>420</v>
      </c>
      <c r="T6" s="59"/>
      <c r="U6" s="59" t="s">
        <v>423</v>
      </c>
    </row>
    <row r="7" spans="1:21" ht="84" customHeight="1" x14ac:dyDescent="0.25">
      <c r="A7" s="434" t="s">
        <v>420</v>
      </c>
      <c r="B7" s="435" t="s">
        <v>421</v>
      </c>
      <c r="C7" s="441">
        <v>45351</v>
      </c>
      <c r="D7" s="427" t="s">
        <v>422</v>
      </c>
      <c r="E7" s="436">
        <v>8</v>
      </c>
      <c r="F7" s="427" t="s">
        <v>423</v>
      </c>
      <c r="G7" s="428">
        <v>45306</v>
      </c>
      <c r="H7" s="428">
        <v>45657</v>
      </c>
      <c r="I7" s="437" t="s">
        <v>437</v>
      </c>
      <c r="J7" s="438">
        <v>45351</v>
      </c>
      <c r="K7" s="436" t="s">
        <v>125</v>
      </c>
      <c r="L7" s="429" t="s">
        <v>438</v>
      </c>
      <c r="M7" s="439" t="s">
        <v>427</v>
      </c>
      <c r="N7" s="440">
        <v>2</v>
      </c>
      <c r="O7" s="433">
        <v>45373</v>
      </c>
      <c r="P7" s="59"/>
      <c r="Q7" s="59" t="s">
        <v>439</v>
      </c>
      <c r="R7" s="59" t="s">
        <v>440</v>
      </c>
      <c r="S7" s="59" t="s">
        <v>441</v>
      </c>
      <c r="T7" s="59"/>
      <c r="U7" s="59" t="s">
        <v>442</v>
      </c>
    </row>
    <row r="8" spans="1:21" ht="99" customHeight="1" x14ac:dyDescent="0.25">
      <c r="A8" s="434" t="s">
        <v>420</v>
      </c>
      <c r="B8" s="435" t="s">
        <v>439</v>
      </c>
      <c r="C8" s="441">
        <v>45370</v>
      </c>
      <c r="D8" s="427" t="s">
        <v>440</v>
      </c>
      <c r="E8" s="436">
        <v>5</v>
      </c>
      <c r="F8" s="442" t="s">
        <v>431</v>
      </c>
      <c r="G8" s="441">
        <v>45306</v>
      </c>
      <c r="H8" s="441">
        <v>45657</v>
      </c>
      <c r="I8" s="437" t="s">
        <v>443</v>
      </c>
      <c r="J8" s="438">
        <v>45373</v>
      </c>
      <c r="K8" s="427" t="s">
        <v>209</v>
      </c>
      <c r="L8" s="429" t="s">
        <v>444</v>
      </c>
      <c r="M8" s="423" t="s">
        <v>445</v>
      </c>
      <c r="N8" s="440">
        <v>2</v>
      </c>
      <c r="O8" s="433">
        <v>45373</v>
      </c>
      <c r="P8" s="59"/>
      <c r="Q8" s="59" t="s">
        <v>419</v>
      </c>
      <c r="R8" s="59" t="s">
        <v>446</v>
      </c>
      <c r="S8" s="59"/>
      <c r="T8" s="59"/>
      <c r="U8" s="59" t="s">
        <v>447</v>
      </c>
    </row>
    <row r="9" spans="1:21" ht="96.75" customHeight="1" x14ac:dyDescent="0.25">
      <c r="A9" s="434" t="s">
        <v>430</v>
      </c>
      <c r="B9" s="435" t="s">
        <v>435</v>
      </c>
      <c r="C9" s="441">
        <v>45373</v>
      </c>
      <c r="D9" s="427" t="s">
        <v>436</v>
      </c>
      <c r="E9" s="436"/>
      <c r="F9" s="442"/>
      <c r="G9" s="441">
        <v>45329</v>
      </c>
      <c r="H9" s="441"/>
      <c r="I9" s="443"/>
      <c r="J9" s="438"/>
      <c r="K9" s="436"/>
      <c r="L9" s="429" t="s">
        <v>448</v>
      </c>
      <c r="M9" s="437"/>
      <c r="N9" s="440">
        <v>2</v>
      </c>
      <c r="O9" s="433">
        <v>45373</v>
      </c>
      <c r="P9" s="59"/>
      <c r="Q9" s="59" t="s">
        <v>421</v>
      </c>
      <c r="R9" s="59" t="s">
        <v>422</v>
      </c>
      <c r="S9" s="59"/>
      <c r="T9" s="59"/>
      <c r="U9" s="59"/>
    </row>
    <row r="10" spans="1:21" ht="63.75" customHeight="1" x14ac:dyDescent="0.25">
      <c r="A10" s="434" t="s">
        <v>430</v>
      </c>
      <c r="B10" s="435" t="s">
        <v>439</v>
      </c>
      <c r="C10" s="441">
        <v>45370</v>
      </c>
      <c r="D10" s="427" t="s">
        <v>440</v>
      </c>
      <c r="E10" s="436"/>
      <c r="F10" s="442"/>
      <c r="G10" s="441">
        <v>45320</v>
      </c>
      <c r="H10" s="441"/>
      <c r="I10" s="443"/>
      <c r="J10" s="438"/>
      <c r="K10" s="436"/>
      <c r="L10" s="429" t="s">
        <v>449</v>
      </c>
      <c r="M10" s="423" t="s">
        <v>445</v>
      </c>
      <c r="N10" s="440">
        <v>2</v>
      </c>
      <c r="O10" s="433">
        <v>45373</v>
      </c>
      <c r="P10" s="59"/>
      <c r="Q10" s="59"/>
      <c r="R10" s="59"/>
      <c r="S10" s="59"/>
      <c r="T10" s="59"/>
      <c r="U10" s="59"/>
    </row>
    <row r="11" spans="1:21" ht="87" customHeight="1" x14ac:dyDescent="0.25">
      <c r="A11" s="434" t="s">
        <v>430</v>
      </c>
      <c r="B11" s="435" t="s">
        <v>439</v>
      </c>
      <c r="C11" s="441">
        <v>45373</v>
      </c>
      <c r="D11" s="427" t="s">
        <v>440</v>
      </c>
      <c r="E11" s="436">
        <v>6</v>
      </c>
      <c r="F11" s="442" t="s">
        <v>423</v>
      </c>
      <c r="G11" s="441">
        <v>45293</v>
      </c>
      <c r="H11" s="441">
        <v>45473</v>
      </c>
      <c r="I11" s="437" t="s">
        <v>450</v>
      </c>
      <c r="J11" s="438">
        <v>45373</v>
      </c>
      <c r="K11" s="436" t="s">
        <v>226</v>
      </c>
      <c r="L11" s="429" t="s">
        <v>451</v>
      </c>
      <c r="M11" s="437"/>
      <c r="N11" s="440">
        <v>2</v>
      </c>
      <c r="O11" s="433">
        <v>45373</v>
      </c>
      <c r="P11" s="59"/>
      <c r="Q11" s="59" t="s">
        <v>452</v>
      </c>
      <c r="R11" s="59" t="s">
        <v>453</v>
      </c>
      <c r="S11" s="59"/>
      <c r="T11" s="59"/>
      <c r="U11" s="59"/>
    </row>
    <row r="12" spans="1:21" ht="114.75" customHeight="1" x14ac:dyDescent="0.25">
      <c r="A12" s="434" t="s">
        <v>420</v>
      </c>
      <c r="B12" s="435" t="s">
        <v>428</v>
      </c>
      <c r="C12" s="441">
        <v>45433</v>
      </c>
      <c r="D12" s="427" t="s">
        <v>429</v>
      </c>
      <c r="E12" s="436">
        <v>2</v>
      </c>
      <c r="F12" s="442" t="s">
        <v>423</v>
      </c>
      <c r="G12" s="441">
        <v>45383</v>
      </c>
      <c r="H12" s="441">
        <v>45626</v>
      </c>
      <c r="I12" s="437" t="s">
        <v>454</v>
      </c>
      <c r="J12" s="438">
        <v>45433</v>
      </c>
      <c r="K12" s="436" t="s">
        <v>455</v>
      </c>
      <c r="L12" s="429" t="s">
        <v>456</v>
      </c>
      <c r="M12" s="423" t="s">
        <v>428</v>
      </c>
      <c r="N12" s="440">
        <v>3</v>
      </c>
      <c r="O12" s="444">
        <v>45464</v>
      </c>
      <c r="P12" s="59"/>
      <c r="Q12" s="59"/>
      <c r="R12" s="59"/>
      <c r="S12" s="59"/>
      <c r="T12" s="59"/>
      <c r="U12" s="59"/>
    </row>
    <row r="13" spans="1:21" ht="99" customHeight="1" x14ac:dyDescent="0.25">
      <c r="A13" s="434" t="s">
        <v>430</v>
      </c>
      <c r="B13" s="435" t="s">
        <v>421</v>
      </c>
      <c r="C13" s="441">
        <v>45464</v>
      </c>
      <c r="D13" s="427" t="s">
        <v>422</v>
      </c>
      <c r="E13" s="436"/>
      <c r="F13" s="442"/>
      <c r="G13" s="441">
        <v>45464</v>
      </c>
      <c r="H13" s="441"/>
      <c r="I13" s="443"/>
      <c r="J13" s="438"/>
      <c r="K13" s="436"/>
      <c r="L13" s="445" t="s">
        <v>457</v>
      </c>
      <c r="M13" s="437"/>
      <c r="N13" s="440">
        <v>3</v>
      </c>
      <c r="O13" s="444">
        <v>45471</v>
      </c>
      <c r="P13" s="59"/>
      <c r="Q13" s="59"/>
      <c r="R13" s="59"/>
      <c r="S13" s="59"/>
      <c r="T13" s="59"/>
      <c r="U13" s="59"/>
    </row>
    <row r="14" spans="1:21" ht="120.75" customHeight="1" x14ac:dyDescent="0.25">
      <c r="A14" s="434" t="s">
        <v>420</v>
      </c>
      <c r="B14" s="435" t="s">
        <v>421</v>
      </c>
      <c r="C14" s="441">
        <v>45441</v>
      </c>
      <c r="D14" s="427" t="s">
        <v>422</v>
      </c>
      <c r="E14" s="436">
        <v>1</v>
      </c>
      <c r="F14" s="442" t="s">
        <v>423</v>
      </c>
      <c r="G14" s="446">
        <v>45293</v>
      </c>
      <c r="H14" s="446">
        <v>45657</v>
      </c>
      <c r="I14" s="437" t="s">
        <v>458</v>
      </c>
      <c r="J14" s="438">
        <v>45441</v>
      </c>
      <c r="K14" s="436" t="s">
        <v>125</v>
      </c>
      <c r="L14" s="429" t="s">
        <v>459</v>
      </c>
      <c r="M14" s="423" t="s">
        <v>421</v>
      </c>
      <c r="N14" s="440">
        <v>3</v>
      </c>
      <c r="O14" s="444">
        <v>45471</v>
      </c>
      <c r="P14" s="59"/>
      <c r="Q14" s="59"/>
      <c r="R14" s="59"/>
      <c r="S14" s="59"/>
      <c r="T14" s="59"/>
      <c r="U14" s="59"/>
    </row>
    <row r="15" spans="1:21" ht="83.25" customHeight="1" x14ac:dyDescent="0.25">
      <c r="A15" s="434" t="s">
        <v>420</v>
      </c>
      <c r="B15" s="435" t="s">
        <v>421</v>
      </c>
      <c r="C15" s="441">
        <v>45441</v>
      </c>
      <c r="D15" s="427" t="s">
        <v>422</v>
      </c>
      <c r="E15" s="436">
        <v>7</v>
      </c>
      <c r="F15" s="442" t="s">
        <v>423</v>
      </c>
      <c r="G15" s="446">
        <v>45293</v>
      </c>
      <c r="H15" s="446">
        <v>45657</v>
      </c>
      <c r="I15" s="437" t="s">
        <v>460</v>
      </c>
      <c r="J15" s="438">
        <v>45441</v>
      </c>
      <c r="K15" s="438" t="s">
        <v>146</v>
      </c>
      <c r="L15" s="429" t="s">
        <v>461</v>
      </c>
      <c r="M15" s="439" t="s">
        <v>421</v>
      </c>
      <c r="N15" s="440">
        <v>3</v>
      </c>
      <c r="O15" s="444">
        <v>45471</v>
      </c>
      <c r="P15" s="59"/>
      <c r="Q15" s="59"/>
      <c r="R15" s="59"/>
      <c r="S15" s="59"/>
      <c r="T15" s="59"/>
      <c r="U15" s="59"/>
    </row>
    <row r="16" spans="1:21" ht="90.75" customHeight="1" x14ac:dyDescent="0.25">
      <c r="A16" s="434" t="s">
        <v>420</v>
      </c>
      <c r="B16" s="435" t="s">
        <v>421</v>
      </c>
      <c r="C16" s="441">
        <v>45441</v>
      </c>
      <c r="D16" s="427" t="s">
        <v>422</v>
      </c>
      <c r="E16" s="436">
        <v>11</v>
      </c>
      <c r="F16" s="447" t="s">
        <v>462</v>
      </c>
      <c r="G16" s="446">
        <v>45306</v>
      </c>
      <c r="H16" s="446">
        <v>45657</v>
      </c>
      <c r="I16" s="437" t="s">
        <v>463</v>
      </c>
      <c r="J16" s="438">
        <v>45441</v>
      </c>
      <c r="K16" s="438" t="s">
        <v>327</v>
      </c>
      <c r="L16" s="429" t="s">
        <v>464</v>
      </c>
      <c r="M16" s="439" t="s">
        <v>421</v>
      </c>
      <c r="N16" s="440">
        <v>3</v>
      </c>
      <c r="O16" s="444">
        <v>45471</v>
      </c>
      <c r="P16" s="59"/>
      <c r="Q16" s="59"/>
      <c r="R16" s="59"/>
      <c r="S16" s="59"/>
      <c r="T16" s="59"/>
      <c r="U16" s="59"/>
    </row>
    <row r="17" spans="1:15" ht="91.5" customHeight="1" x14ac:dyDescent="0.25">
      <c r="A17" s="434" t="s">
        <v>430</v>
      </c>
      <c r="B17" s="435" t="s">
        <v>439</v>
      </c>
      <c r="C17" s="441">
        <v>45464</v>
      </c>
      <c r="D17" s="427" t="s">
        <v>440</v>
      </c>
      <c r="E17" s="436"/>
      <c r="F17" s="442"/>
      <c r="G17" s="441">
        <v>45464</v>
      </c>
      <c r="H17" s="441"/>
      <c r="I17" s="443"/>
      <c r="J17" s="438"/>
      <c r="K17" s="436"/>
      <c r="L17" s="429" t="s">
        <v>465</v>
      </c>
      <c r="M17" s="437"/>
      <c r="N17" s="440">
        <v>3</v>
      </c>
      <c r="O17" s="444">
        <v>45471</v>
      </c>
    </row>
    <row r="18" spans="1:15" ht="111.75" customHeight="1" x14ac:dyDescent="0.25">
      <c r="A18" s="434" t="s">
        <v>430</v>
      </c>
      <c r="B18" s="435" t="s">
        <v>452</v>
      </c>
      <c r="C18" s="441">
        <v>45464</v>
      </c>
      <c r="D18" s="427" t="s">
        <v>453</v>
      </c>
      <c r="E18" s="436">
        <v>5</v>
      </c>
      <c r="F18" s="442"/>
      <c r="G18" s="441">
        <v>45464</v>
      </c>
      <c r="H18" s="441"/>
      <c r="I18" s="443"/>
      <c r="J18" s="438"/>
      <c r="K18" s="436"/>
      <c r="L18" s="429" t="s">
        <v>466</v>
      </c>
      <c r="M18" s="437"/>
      <c r="N18" s="440">
        <v>3</v>
      </c>
      <c r="O18" s="444">
        <v>45471</v>
      </c>
    </row>
    <row r="19" spans="1:15" ht="92.25" customHeight="1" x14ac:dyDescent="0.25">
      <c r="A19" s="434" t="s">
        <v>430</v>
      </c>
      <c r="B19" s="435" t="s">
        <v>428</v>
      </c>
      <c r="C19" s="441">
        <v>45467</v>
      </c>
      <c r="D19" s="427" t="s">
        <v>429</v>
      </c>
      <c r="E19" s="436"/>
      <c r="F19" s="442"/>
      <c r="G19" s="441"/>
      <c r="H19" s="441"/>
      <c r="I19" s="443"/>
      <c r="J19" s="438"/>
      <c r="K19" s="436"/>
      <c r="L19" s="429">
        <v>0</v>
      </c>
      <c r="M19" s="437"/>
      <c r="N19" s="440">
        <v>3</v>
      </c>
      <c r="O19" s="444">
        <v>45471</v>
      </c>
    </row>
    <row r="20" spans="1:15" ht="105.75" customHeight="1" x14ac:dyDescent="0.25">
      <c r="A20" s="434" t="s">
        <v>420</v>
      </c>
      <c r="B20" s="435" t="s">
        <v>439</v>
      </c>
      <c r="C20" s="441">
        <v>45468</v>
      </c>
      <c r="D20" s="427" t="s">
        <v>440</v>
      </c>
      <c r="E20" s="436">
        <v>5</v>
      </c>
      <c r="F20" s="442" t="s">
        <v>423</v>
      </c>
      <c r="G20" s="438">
        <v>45323</v>
      </c>
      <c r="H20" s="438">
        <v>45535</v>
      </c>
      <c r="I20" s="437" t="s">
        <v>467</v>
      </c>
      <c r="J20" s="438">
        <v>45468</v>
      </c>
      <c r="K20" s="436">
        <v>5</v>
      </c>
      <c r="L20" s="429" t="s">
        <v>468</v>
      </c>
      <c r="M20" s="448" t="s">
        <v>469</v>
      </c>
      <c r="N20" s="440">
        <v>3</v>
      </c>
      <c r="O20" s="444">
        <v>45471</v>
      </c>
    </row>
    <row r="21" spans="1:15" ht="252.75" customHeight="1" x14ac:dyDescent="0.25">
      <c r="A21" s="434" t="s">
        <v>420</v>
      </c>
      <c r="B21" s="435" t="s">
        <v>419</v>
      </c>
      <c r="C21" s="441">
        <v>45469</v>
      </c>
      <c r="D21" s="427" t="s">
        <v>446</v>
      </c>
      <c r="E21" s="436">
        <v>5</v>
      </c>
      <c r="F21" s="442" t="s">
        <v>423</v>
      </c>
      <c r="G21" s="438">
        <v>45323</v>
      </c>
      <c r="H21" s="438">
        <v>45565</v>
      </c>
      <c r="I21" s="437" t="s">
        <v>470</v>
      </c>
      <c r="J21" s="438">
        <v>45469</v>
      </c>
      <c r="K21" s="436">
        <v>5</v>
      </c>
      <c r="L21" s="429" t="s">
        <v>471</v>
      </c>
      <c r="M21" s="448" t="s">
        <v>472</v>
      </c>
      <c r="N21" s="440">
        <v>3</v>
      </c>
      <c r="O21" s="444">
        <v>45471</v>
      </c>
    </row>
    <row r="22" spans="1:15" ht="93" customHeight="1" x14ac:dyDescent="0.25">
      <c r="A22" s="434" t="s">
        <v>420</v>
      </c>
      <c r="B22" s="435" t="s">
        <v>439</v>
      </c>
      <c r="C22" s="441">
        <v>45495</v>
      </c>
      <c r="D22" s="427" t="s">
        <v>440</v>
      </c>
      <c r="E22" s="436">
        <v>9</v>
      </c>
      <c r="F22" s="442" t="s">
        <v>423</v>
      </c>
      <c r="G22" s="438">
        <v>45323</v>
      </c>
      <c r="H22" s="438">
        <v>45657</v>
      </c>
      <c r="I22" s="437" t="s">
        <v>473</v>
      </c>
      <c r="J22" s="438">
        <v>45526</v>
      </c>
      <c r="K22" s="436">
        <v>9</v>
      </c>
      <c r="L22" s="429" t="s">
        <v>474</v>
      </c>
      <c r="M22" s="448" t="s">
        <v>475</v>
      </c>
      <c r="N22" s="440">
        <v>4</v>
      </c>
      <c r="O22" s="444">
        <v>45532</v>
      </c>
    </row>
    <row r="23" spans="1:15" ht="95.1" customHeight="1" x14ac:dyDescent="0.25">
      <c r="A23" s="434" t="s">
        <v>430</v>
      </c>
      <c r="B23" s="435" t="s">
        <v>435</v>
      </c>
      <c r="C23" s="441">
        <v>45526</v>
      </c>
      <c r="D23" s="427" t="s">
        <v>436</v>
      </c>
      <c r="E23" s="436"/>
      <c r="F23" s="442"/>
      <c r="G23" s="441">
        <v>45526</v>
      </c>
      <c r="H23" s="441"/>
      <c r="I23" s="443"/>
      <c r="J23" s="438"/>
      <c r="K23" s="436"/>
      <c r="L23" s="429" t="s">
        <v>476</v>
      </c>
      <c r="M23" s="437"/>
      <c r="N23" s="440">
        <v>4</v>
      </c>
      <c r="O23" s="444">
        <v>45532</v>
      </c>
    </row>
    <row r="24" spans="1:15" ht="89.1" customHeight="1" x14ac:dyDescent="0.25">
      <c r="A24" s="434" t="s">
        <v>430</v>
      </c>
      <c r="B24" s="435" t="s">
        <v>439</v>
      </c>
      <c r="C24" s="441">
        <v>45526</v>
      </c>
      <c r="D24" s="427" t="s">
        <v>440</v>
      </c>
      <c r="E24" s="436"/>
      <c r="F24" s="442"/>
      <c r="G24" s="441">
        <v>45526</v>
      </c>
      <c r="H24" s="441"/>
      <c r="I24" s="443"/>
      <c r="J24" s="438"/>
      <c r="K24" s="436"/>
      <c r="L24" s="429" t="s">
        <v>477</v>
      </c>
      <c r="M24" s="435"/>
      <c r="N24" s="440">
        <v>4</v>
      </c>
      <c r="O24" s="444">
        <v>45532</v>
      </c>
    </row>
    <row r="25" spans="1:15" ht="134.25" customHeight="1" x14ac:dyDescent="0.25">
      <c r="A25" s="434" t="s">
        <v>420</v>
      </c>
      <c r="B25" s="435" t="s">
        <v>421</v>
      </c>
      <c r="C25" s="441">
        <v>45562</v>
      </c>
      <c r="D25" s="427" t="s">
        <v>422</v>
      </c>
      <c r="E25" s="436">
        <v>1</v>
      </c>
      <c r="F25" s="442" t="s">
        <v>442</v>
      </c>
      <c r="G25" s="441">
        <v>45293</v>
      </c>
      <c r="H25" s="441">
        <v>45657</v>
      </c>
      <c r="I25" s="437" t="s">
        <v>478</v>
      </c>
      <c r="J25" s="438">
        <v>45562</v>
      </c>
      <c r="K25" s="436" t="s">
        <v>125</v>
      </c>
      <c r="L25" s="429" t="s">
        <v>479</v>
      </c>
      <c r="M25" s="506" t="s">
        <v>480</v>
      </c>
      <c r="N25" s="440">
        <v>5</v>
      </c>
      <c r="O25" s="444">
        <v>45565</v>
      </c>
    </row>
    <row r="26" spans="1:15" ht="99" customHeight="1" x14ac:dyDescent="0.25">
      <c r="A26" s="434" t="s">
        <v>420</v>
      </c>
      <c r="B26" s="435" t="s">
        <v>421</v>
      </c>
      <c r="C26" s="441">
        <v>45562</v>
      </c>
      <c r="D26" s="427" t="s">
        <v>422</v>
      </c>
      <c r="E26" s="436">
        <v>10</v>
      </c>
      <c r="F26" s="442" t="s">
        <v>442</v>
      </c>
      <c r="G26" s="441">
        <v>45292</v>
      </c>
      <c r="H26" s="441">
        <v>45565</v>
      </c>
      <c r="I26" s="437" t="s">
        <v>481</v>
      </c>
      <c r="J26" s="438">
        <v>45562</v>
      </c>
      <c r="K26" s="436" t="s">
        <v>156</v>
      </c>
      <c r="L26" s="430" t="s">
        <v>479</v>
      </c>
      <c r="M26" s="506" t="s">
        <v>482</v>
      </c>
      <c r="N26" s="440">
        <v>5</v>
      </c>
      <c r="O26" s="444">
        <v>45565</v>
      </c>
    </row>
    <row r="27" spans="1:15" ht="238.5" customHeight="1" x14ac:dyDescent="0.25">
      <c r="A27" s="434" t="s">
        <v>420</v>
      </c>
      <c r="B27" s="435" t="s">
        <v>435</v>
      </c>
      <c r="C27" s="441">
        <v>45565</v>
      </c>
      <c r="D27" s="427" t="s">
        <v>436</v>
      </c>
      <c r="E27" s="436">
        <v>1</v>
      </c>
      <c r="F27" s="442" t="s">
        <v>442</v>
      </c>
      <c r="G27" s="441">
        <v>45323</v>
      </c>
      <c r="H27" s="441">
        <v>45657</v>
      </c>
      <c r="I27" s="437" t="s">
        <v>483</v>
      </c>
      <c r="J27" s="438">
        <v>45565</v>
      </c>
      <c r="K27" s="436" t="s">
        <v>484</v>
      </c>
      <c r="L27" s="430" t="s">
        <v>485</v>
      </c>
      <c r="M27" s="507" t="s">
        <v>486</v>
      </c>
      <c r="N27" s="440">
        <v>5</v>
      </c>
      <c r="O27" s="444">
        <v>45565</v>
      </c>
    </row>
    <row r="28" spans="1:15" ht="239.25" customHeight="1" x14ac:dyDescent="0.25">
      <c r="A28" s="434" t="s">
        <v>420</v>
      </c>
      <c r="B28" s="435" t="s">
        <v>435</v>
      </c>
      <c r="C28" s="441">
        <v>45565</v>
      </c>
      <c r="D28" s="427" t="s">
        <v>436</v>
      </c>
      <c r="E28" s="436">
        <v>5</v>
      </c>
      <c r="F28" s="442" t="s">
        <v>442</v>
      </c>
      <c r="G28" s="441">
        <v>45306</v>
      </c>
      <c r="H28" s="441">
        <v>45657</v>
      </c>
      <c r="I28" s="437" t="s">
        <v>483</v>
      </c>
      <c r="J28" s="438">
        <v>45565</v>
      </c>
      <c r="K28" s="436" t="s">
        <v>487</v>
      </c>
      <c r="L28" s="430" t="s">
        <v>485</v>
      </c>
      <c r="M28" s="507" t="s">
        <v>488</v>
      </c>
      <c r="N28" s="440">
        <v>5</v>
      </c>
      <c r="O28" s="444">
        <v>45565</v>
      </c>
    </row>
    <row r="29" spans="1:15" ht="199.5" customHeight="1" x14ac:dyDescent="0.25">
      <c r="A29" s="434" t="s">
        <v>420</v>
      </c>
      <c r="B29" s="435" t="s">
        <v>435</v>
      </c>
      <c r="C29" s="441">
        <v>45565</v>
      </c>
      <c r="D29" s="427" t="s">
        <v>436</v>
      </c>
      <c r="E29" s="436">
        <v>6</v>
      </c>
      <c r="F29" s="442" t="s">
        <v>442</v>
      </c>
      <c r="G29" s="441">
        <v>45323</v>
      </c>
      <c r="H29" s="441">
        <v>45657</v>
      </c>
      <c r="I29" s="437" t="s">
        <v>483</v>
      </c>
      <c r="J29" s="438">
        <v>45565</v>
      </c>
      <c r="K29" s="436" t="s">
        <v>489</v>
      </c>
      <c r="L29" s="430" t="s">
        <v>485</v>
      </c>
      <c r="M29" s="507" t="s">
        <v>490</v>
      </c>
      <c r="N29" s="440">
        <v>5</v>
      </c>
      <c r="O29" s="444">
        <v>45565</v>
      </c>
    </row>
    <row r="30" spans="1:15" ht="409.5" customHeight="1" x14ac:dyDescent="0.25">
      <c r="A30" s="434" t="s">
        <v>420</v>
      </c>
      <c r="B30" s="435" t="s">
        <v>428</v>
      </c>
      <c r="C30" s="441">
        <v>45569</v>
      </c>
      <c r="D30" s="427" t="s">
        <v>429</v>
      </c>
      <c r="E30" s="436">
        <v>3</v>
      </c>
      <c r="F30" s="442" t="s">
        <v>447</v>
      </c>
      <c r="G30" s="441">
        <v>45324</v>
      </c>
      <c r="H30" s="441">
        <v>45641</v>
      </c>
      <c r="I30" s="582" t="s">
        <v>695</v>
      </c>
      <c r="J30" s="438">
        <v>45567</v>
      </c>
      <c r="K30" s="436" t="s">
        <v>696</v>
      </c>
      <c r="L30" s="430" t="s">
        <v>697</v>
      </c>
      <c r="M30" s="583" t="s">
        <v>698</v>
      </c>
      <c r="N30" s="440">
        <v>6</v>
      </c>
      <c r="O30" s="444">
        <v>45588</v>
      </c>
    </row>
  </sheetData>
  <sheetProtection algorithmName="SHA-512" hashValue="s+Q2bxPe340I8OfqaeTZcmzWaZBUg7PldaGDLhdeAyZ8gBtpKmBVwyMTJzGvaSa02zufIipDLVYee5wk3B9xJw==" saltValue="Edt+7/ki+gTHHQLs3z+M0w==" spinCount="100000" sheet="1" objects="1" scenarios="1"/>
  <mergeCells count="14">
    <mergeCell ref="A2:A3"/>
    <mergeCell ref="B2:B3"/>
    <mergeCell ref="C2:C3"/>
    <mergeCell ref="D2:E2"/>
    <mergeCell ref="F2:F3"/>
    <mergeCell ref="C1:O1"/>
    <mergeCell ref="O2:O3"/>
    <mergeCell ref="G2:G3"/>
    <mergeCell ref="H2:H3"/>
    <mergeCell ref="I2:I3"/>
    <mergeCell ref="J2:K2"/>
    <mergeCell ref="M2:M3"/>
    <mergeCell ref="L2:L3"/>
    <mergeCell ref="N2:N3"/>
  </mergeCells>
  <phoneticPr fontId="32" type="noConversion"/>
  <dataValidations count="7">
    <dataValidation type="list" allowBlank="1" showErrorMessage="1" sqref="F4" xr:uid="{00000000-0002-0000-0300-000001000000}">
      <formula1>$U$5:$U$6</formula1>
    </dataValidation>
    <dataValidation type="list" allowBlank="1" showErrorMessage="1" sqref="B57:B59 B5:B54" xr:uid="{00000000-0002-0000-0300-000004000000}">
      <formula1>$Q$5:$Q$11</formula1>
    </dataValidation>
    <dataValidation allowBlank="1" showErrorMessage="1" sqref="F6 K6 K8 A4:B4" xr:uid="{11E0A847-D75C-447F-A191-E626C185AC7F}"/>
    <dataValidation type="list" allowBlank="1" showErrorMessage="1" sqref="F5 F7" xr:uid="{00000000-0002-0000-0300-000002000000}">
      <formula1>$U$5:$U$7</formula1>
    </dataValidation>
    <dataValidation type="list" allowBlank="1" showErrorMessage="1" sqref="F8:F15 F17:F311" xr:uid="{0AFAACAA-138D-4A6D-A3CB-225D858BF81D}">
      <formula1>$U$5:$U$8</formula1>
    </dataValidation>
    <dataValidation type="list" allowBlank="1" showErrorMessage="1" sqref="D4:D52" xr:uid="{00000000-0002-0000-0300-000000000000}">
      <formula1>$R$5:$R$11</formula1>
    </dataValidation>
    <dataValidation type="list" allowBlank="1" showErrorMessage="1" sqref="A5:A52" xr:uid="{00000000-0002-0000-0300-000003000000}">
      <formula1>$S$5:$S$6</formula1>
    </dataValidation>
  </dataValidations>
  <hyperlinks>
    <hyperlink ref="M5" r:id="rId1" display="https://cceficiente.sharepoint.com/:f:/s/ProcesosMIPG/ErRmY8MDNHlArBrq-iJkq9kBRBJpwxDYa_AUHY0eKe8tNw?e=3LXD7G" xr:uid="{08114F1E-BF71-41A0-A09F-CCE384115FFD}"/>
    <hyperlink ref="M6" r:id="rId2" display="https://cceficiente.sharepoint.com/:f:/s/ProcesosMIPG/ErRmY8MDNHlArBrq-iJkq9kBRBJpwxDYa_AUHY0eKe8tNw?e=UKiMxs" xr:uid="{99EEF9C8-B115-483E-B356-95D901036941}"/>
    <hyperlink ref="M7" r:id="rId3" display="https://cceficiente.sharepoint.com/:f:/s/ProcesosMIPG/ErRmY8MDNHlArBrq-iJkq9kBRBJpwxDYa_AUHY0eKe8tNw?e=roh7Z3" xr:uid="{852D2CBD-A493-4D47-9AE5-6E5E770BFB68}"/>
    <hyperlink ref="M8" r:id="rId4" display="https://cceficiente.sharepoint.com/:f:/s/ProcesosMIPG/Es4MCQs0aCRAhDvhgUkSbJkBzyMF2leexa0J3Bhe8GL2qw?e=y8B3HL" xr:uid="{3A8AF0E2-1A00-4FAC-A98F-825043740747}"/>
    <hyperlink ref="M4" r:id="rId5" display="https://cceficiente.sharepoint.com/:f:/s/ProcesosMIPG/Ev_CsZWwMbdOvEe-7D-Ao74BayyWM5CoFfqbBIb3MPfOxg?e=aLWOaT" xr:uid="{5E1E990D-7F7F-441D-9732-58B014F578D3}"/>
    <hyperlink ref="M10" r:id="rId6" display="https://cceficiente.sharepoint.com/:f:/s/ProcesosMIPG/Es4MCQs0aCRAhDvhgUkSbJkBzyMF2leexa0J3Bhe8GL2qw?e=2BXXfW" xr:uid="{0FD687AD-09DD-4F28-8144-AE4B2F1F3E36}"/>
    <hyperlink ref="M12" r:id="rId7" display="https://cceficiente.sharepoint.com/:f:/s/ProcesosMIPG/EpR9G1hQ_vBJqVaORZy-Gm4BGFQtyQXtojfAR1ZYgLSvSA?e=p6f5BN" xr:uid="{B1107868-915F-409D-98CD-ADB912FB922F}"/>
    <hyperlink ref="M14" r:id="rId8" display="https://cceficiente.sharepoint.com/:f:/s/ProcesosMIPG/EjbA6wKGigVHjBZYbPvPAmYBrEo_h4UhO4MeoXIdhZBYxQ?e=n5rFOo" xr:uid="{9913689C-4CC8-465E-90B8-A3EBC67329C6}"/>
    <hyperlink ref="M15" r:id="rId9" display="https://cceficiente.sharepoint.com/:f:/s/ProcesosMIPG/EjbA6wKGigVHjBZYbPvPAmYBrEo_h4UhO4MeoXIdhZBYxQ?e=n5rFOo" xr:uid="{2316CE1E-8892-4B3C-B3EB-0D57B69E9E8F}"/>
    <hyperlink ref="M16" r:id="rId10" display="https://cceficiente.sharepoint.com/:f:/s/ProcesosMIPG/EjbA6wKGigVHjBZYbPvPAmYBrEo_h4UhO4MeoXIdhZBYxQ?e=n5rFOo" xr:uid="{F9CE7D16-231E-4E9A-920D-D5CD285BB8C8}"/>
    <hyperlink ref="M20" r:id="rId11" xr:uid="{70420B8A-F15F-4DD0-AAA3-2F106DA48B73}"/>
    <hyperlink ref="M21" r:id="rId12" xr:uid="{750EA4FA-DCD3-473C-8510-B1AC8B0D40A9}"/>
    <hyperlink ref="M22" r:id="rId13" display="https://cceficiente.sharepoint.com/sites/ProcesosMIPG/Documentos%20compartidos/Forms/AllItems.aspx?id=%2Fsites%2FProcesosMIPG%2FDocumentos%20compartidos%2FGeneral%2F2024%5FDIRECCIONAMIENTO%20ESTRATÉGICO%20INSTITUCIONAL%2FPLANEACIÓN%20ESTRATEGICA%20E%20INSTITUCIONAL%2FPlanes%2FPlan%20de%20Acción%20Institucional%202024%2FModificaciones%20PAI%202024%2FQ2%2FSecretaria%20General%2FTalento%20Humano&amp;p=true&amp;ct=1724878841166&amp;or=Teams%2DHL&amp;ga=1&amp;LOF=1" xr:uid="{CF5A0D99-2CC0-904D-8FAE-9DD6A2632658}"/>
    <hyperlink ref="M25" r:id="rId14" display="https://cceficiente.sharepoint.com/:b:/s/ProcesosMIPG/EUkik2BXVNdEt1FRmo_Xo6IBlPOT_I1pb2KkSX301Lf7bA?e=8cfCTo" xr:uid="{840B5E94-039B-4D7D-A1F7-CCAD615A9C7F}"/>
    <hyperlink ref="M26" r:id="rId15" xr:uid="{772EB6E6-B62F-46B1-A0ED-F86A92B43EAF}"/>
    <hyperlink ref="M27" r:id="rId16" display="https://cceficiente.sharepoint.com/:b:/s/ProcesosMIPG/ETiXJpNRzSZJnx3IhU6Bh4IBNlbej3Porw5ULmQbMAUdqA?e=SZ7wFH" xr:uid="{F2080CD3-53C3-4B12-BBFC-EB7F668C8F7A}"/>
    <hyperlink ref="M28" r:id="rId17" display="https://cceficiente.sharepoint.com/:b:/s/ProcesosMIPG/ER1_RtF8j39PoqV35LSDoroBvVPoU8IkRtP9Zv7Soz31gQ?e=iR6P8J" xr:uid="{B0609051-E43A-4DCF-A2A6-7428241A9E66}"/>
    <hyperlink ref="M29" r:id="rId18" display="https://cceficiente.sharepoint.com/:b:/s/ProcesosMIPG/Eapz67FGqgRJowucJq_zIBMBxm70V_8Zai4wMlCkyWiGew?e=f1om2P" xr:uid="{45FACC75-91F8-4AA1-9B4B-ABF383DF5039}"/>
    <hyperlink ref="M30" r:id="rId19" xr:uid="{D3D871C4-3E4D-422A-B8D8-50786D480731}"/>
  </hyperlinks>
  <pageMargins left="0.7" right="0.7" top="1.1458333333333333" bottom="0.75" header="0" footer="0"/>
  <pageSetup orientation="landscape" r:id="rId20"/>
  <headerFooter>
    <oddHeader>&amp;C CONTROL DE SOLICITUD DE CAMBIOS  Y AJUSTES A PLAN DE ACCIÓN</oddHeader>
  </headerFooter>
  <drawing r:id="rId2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B8CEA1-B786-4A98-A620-21B9333DDFEC}">
  <sheetPr>
    <tabColor rgb="FF33CC33"/>
  </sheetPr>
  <dimension ref="A1:Z1051"/>
  <sheetViews>
    <sheetView zoomScale="70" zoomScaleNormal="70" workbookViewId="0">
      <pane xSplit="3" ySplit="3" topLeftCell="Q4" activePane="bottomRight" state="frozenSplit"/>
      <selection pane="topRight" activeCell="C1" sqref="C1"/>
      <selection pane="bottomLeft" activeCell="A3" sqref="A3"/>
      <selection pane="bottomRight" activeCell="R4" sqref="R4"/>
    </sheetView>
  </sheetViews>
  <sheetFormatPr baseColWidth="10" defaultColWidth="14.42578125" defaultRowHeight="15" customHeight="1" x14ac:dyDescent="0.2"/>
  <cols>
    <col min="1" max="1" width="7.140625" style="230" customWidth="1"/>
    <col min="2" max="2" width="11.42578125" style="230" customWidth="1"/>
    <col min="3" max="3" width="35.85546875" style="230" customWidth="1"/>
    <col min="4" max="4" width="51" style="230" customWidth="1"/>
    <col min="5" max="5" width="16.42578125" style="230" customWidth="1"/>
    <col min="6" max="6" width="13" style="230" customWidth="1"/>
    <col min="7" max="7" width="15.7109375" style="230" customWidth="1"/>
    <col min="8" max="12" width="11.42578125" style="230" customWidth="1"/>
    <col min="13" max="13" width="14.85546875" style="230" customWidth="1"/>
    <col min="14" max="14" width="16.85546875" style="230" customWidth="1"/>
    <col min="15" max="15" width="16.42578125" style="230" customWidth="1"/>
    <col min="16" max="17" width="19.7109375" style="230" customWidth="1"/>
    <col min="18" max="18" width="18.42578125" style="230" customWidth="1"/>
    <col min="19" max="19" width="18.85546875" style="230" customWidth="1"/>
    <col min="20" max="24" width="18.42578125" style="230" customWidth="1"/>
    <col min="25" max="25" width="46.42578125" style="230" customWidth="1"/>
    <col min="26" max="26" width="54" style="230" customWidth="1"/>
    <col min="27" max="16384" width="14.42578125" style="230"/>
  </cols>
  <sheetData>
    <row r="1" spans="1:26" ht="92.25" customHeight="1" thickBot="1" x14ac:dyDescent="1.1000000000000001">
      <c r="A1" s="730" t="s">
        <v>703</v>
      </c>
      <c r="B1" s="731"/>
      <c r="C1" s="732" t="s">
        <v>294</v>
      </c>
      <c r="D1" s="733"/>
      <c r="E1" s="637" t="s">
        <v>295</v>
      </c>
      <c r="F1" s="637"/>
      <c r="G1" s="637"/>
      <c r="H1" s="637"/>
      <c r="I1" s="637"/>
      <c r="J1" s="637"/>
      <c r="K1" s="637"/>
      <c r="L1" s="637"/>
      <c r="M1" s="637"/>
      <c r="N1" s="637"/>
      <c r="O1" s="637"/>
      <c r="P1" s="637"/>
      <c r="Q1" s="637"/>
      <c r="R1" s="637"/>
      <c r="S1" s="637"/>
      <c r="T1" s="637"/>
      <c r="U1" s="637"/>
      <c r="V1" s="637"/>
      <c r="W1" s="637"/>
      <c r="X1" s="637"/>
      <c r="Y1" s="637"/>
      <c r="Z1" s="637"/>
    </row>
    <row r="2" spans="1:26" ht="14.25" customHeight="1" x14ac:dyDescent="0.2">
      <c r="A2" s="638" t="s">
        <v>61</v>
      </c>
      <c r="B2" s="632" t="s">
        <v>296</v>
      </c>
      <c r="C2" s="633"/>
      <c r="D2" s="640"/>
      <c r="E2" s="632" t="s">
        <v>62</v>
      </c>
      <c r="F2" s="640"/>
      <c r="G2" s="632" t="s">
        <v>63</v>
      </c>
      <c r="H2" s="633"/>
      <c r="I2" s="633"/>
      <c r="J2" s="633"/>
      <c r="K2" s="633"/>
      <c r="L2" s="633"/>
      <c r="M2" s="251"/>
      <c r="N2" s="251"/>
      <c r="O2" s="251"/>
      <c r="P2" s="251"/>
      <c r="Q2" s="634" t="s">
        <v>297</v>
      </c>
      <c r="R2" s="635"/>
      <c r="S2" s="635"/>
      <c r="T2" s="635"/>
      <c r="U2" s="635"/>
      <c r="V2" s="635"/>
      <c r="W2" s="635"/>
      <c r="X2" s="635"/>
      <c r="Y2" s="635"/>
      <c r="Z2" s="636"/>
    </row>
    <row r="3" spans="1:26" ht="66" customHeight="1" x14ac:dyDescent="0.2">
      <c r="A3" s="639"/>
      <c r="B3" s="115" t="s">
        <v>66</v>
      </c>
      <c r="C3" s="115" t="s">
        <v>67</v>
      </c>
      <c r="D3" s="115" t="s">
        <v>68</v>
      </c>
      <c r="E3" s="115" t="s">
        <v>69</v>
      </c>
      <c r="F3" s="115" t="s">
        <v>70</v>
      </c>
      <c r="G3" s="115" t="s">
        <v>298</v>
      </c>
      <c r="H3" s="115" t="s">
        <v>72</v>
      </c>
      <c r="I3" s="115" t="s">
        <v>73</v>
      </c>
      <c r="J3" s="115" t="s">
        <v>74</v>
      </c>
      <c r="K3" s="115" t="s">
        <v>75</v>
      </c>
      <c r="L3" s="115" t="s">
        <v>76</v>
      </c>
      <c r="M3" s="116" t="s">
        <v>299</v>
      </c>
      <c r="N3" s="116" t="s">
        <v>300</v>
      </c>
      <c r="O3" s="116" t="s">
        <v>301</v>
      </c>
      <c r="P3" s="116" t="s">
        <v>302</v>
      </c>
      <c r="Q3" s="115" t="s">
        <v>303</v>
      </c>
      <c r="R3" s="115" t="s">
        <v>304</v>
      </c>
      <c r="S3" s="115" t="s">
        <v>305</v>
      </c>
      <c r="T3" s="115" t="s">
        <v>306</v>
      </c>
      <c r="U3" s="115" t="s">
        <v>307</v>
      </c>
      <c r="V3" s="115" t="s">
        <v>308</v>
      </c>
      <c r="W3" s="115" t="s">
        <v>309</v>
      </c>
      <c r="X3" s="115" t="s">
        <v>310</v>
      </c>
      <c r="Y3" s="117" t="s">
        <v>311</v>
      </c>
      <c r="Z3" s="118" t="s">
        <v>312</v>
      </c>
    </row>
    <row r="4" spans="1:26" ht="96.75" customHeight="1" x14ac:dyDescent="0.2">
      <c r="A4" s="119">
        <v>1</v>
      </c>
      <c r="B4" s="120" t="s">
        <v>81</v>
      </c>
      <c r="C4" s="121" t="s">
        <v>82</v>
      </c>
      <c r="D4" s="121" t="s">
        <v>313</v>
      </c>
      <c r="E4" s="122">
        <v>45352</v>
      </c>
      <c r="F4" s="123">
        <v>45657</v>
      </c>
      <c r="G4" s="124">
        <f>SUM(H4:K4)</f>
        <v>3</v>
      </c>
      <c r="H4" s="121"/>
      <c r="I4" s="121">
        <v>1</v>
      </c>
      <c r="J4" s="121"/>
      <c r="K4" s="121">
        <v>2</v>
      </c>
      <c r="L4" s="125">
        <v>0.2</v>
      </c>
      <c r="M4" s="126">
        <f>$L4*(SUM($H4:H4)/SUM($H4:$K4))</f>
        <v>0</v>
      </c>
      <c r="N4" s="126">
        <f>$L4*(SUM($H4:I4)/SUM($H4:$K4))</f>
        <v>6.6666666666666666E-2</v>
      </c>
      <c r="O4" s="126">
        <f>$L4*(SUM($H4:J4)/SUM($H4:$K4))</f>
        <v>6.6666666666666666E-2</v>
      </c>
      <c r="P4" s="126">
        <f>$L4*(SUM($H4:K4)/SUM($H4:$K4))</f>
        <v>0.2</v>
      </c>
      <c r="Q4" s="124"/>
      <c r="R4" s="127"/>
      <c r="S4" s="127"/>
      <c r="T4" s="128"/>
      <c r="U4" s="248">
        <f>$L4*SUM($Q4:Q4)/SUM($H4:$K4)</f>
        <v>0</v>
      </c>
      <c r="V4" s="248">
        <f>$L4*SUM($Q4:R4)/SUM($H4:$K4)</f>
        <v>0</v>
      </c>
      <c r="W4" s="248">
        <f>$L4*SUM($Q4:S4)/SUM($H4:$K4)</f>
        <v>0</v>
      </c>
      <c r="X4" s="248">
        <f>$L4*SUM($Q4:T4)/SUM($H4:$K4)</f>
        <v>0</v>
      </c>
      <c r="Y4" s="129"/>
      <c r="Z4" s="130"/>
    </row>
    <row r="5" spans="1:26" ht="60.75" customHeight="1" x14ac:dyDescent="0.2">
      <c r="A5" s="131"/>
      <c r="B5" s="120" t="s">
        <v>88</v>
      </c>
      <c r="C5" s="121" t="s">
        <v>89</v>
      </c>
      <c r="D5" s="121" t="s">
        <v>314</v>
      </c>
      <c r="E5" s="122">
        <v>45444</v>
      </c>
      <c r="F5" s="122">
        <v>45536</v>
      </c>
      <c r="G5" s="124">
        <f t="shared" ref="G5:G11" si="0">SUM(H5:K5)</f>
        <v>1</v>
      </c>
      <c r="H5" s="132"/>
      <c r="I5" s="132"/>
      <c r="J5" s="121">
        <v>1</v>
      </c>
      <c r="K5" s="132"/>
      <c r="L5" s="125">
        <v>0.2</v>
      </c>
      <c r="M5" s="126">
        <f>$L5*(SUM($H5:H5)/SUM($H5:$K5))</f>
        <v>0</v>
      </c>
      <c r="N5" s="126">
        <f>$L5*(SUM($H5:I5)/SUM($H5:$K5))</f>
        <v>0</v>
      </c>
      <c r="O5" s="126">
        <f>$L5*(SUM($H5:J5)/SUM($H5:$K5))</f>
        <v>0.2</v>
      </c>
      <c r="P5" s="126">
        <f>$L5*(SUM($H5:K5)/SUM($H5:$K5))</f>
        <v>0.2</v>
      </c>
      <c r="Q5" s="124"/>
      <c r="R5" s="133"/>
      <c r="S5" s="133"/>
      <c r="T5" s="134"/>
      <c r="U5" s="248">
        <f>$L5*SUM($Q5:Q5)/SUM($H5:$K5)</f>
        <v>0</v>
      </c>
      <c r="V5" s="248">
        <f>$L5*SUM($Q5:R5)/SUM($H5:$K5)</f>
        <v>0</v>
      </c>
      <c r="W5" s="248">
        <f>$L5*SUM($Q5:S5)/SUM($H5:$K5)</f>
        <v>0</v>
      </c>
      <c r="X5" s="248">
        <f>$L5*SUM($Q5:T5)/SUM($H5:$K5)</f>
        <v>0</v>
      </c>
      <c r="Y5" s="135"/>
      <c r="Z5" s="136"/>
    </row>
    <row r="6" spans="1:26" ht="72.75" customHeight="1" x14ac:dyDescent="0.2">
      <c r="A6" s="131"/>
      <c r="B6" s="120" t="s">
        <v>93</v>
      </c>
      <c r="C6" s="121" t="s">
        <v>94</v>
      </c>
      <c r="D6" s="121" t="s">
        <v>95</v>
      </c>
      <c r="E6" s="122">
        <v>45293</v>
      </c>
      <c r="F6" s="122">
        <v>45657</v>
      </c>
      <c r="G6" s="124">
        <f t="shared" si="0"/>
        <v>4</v>
      </c>
      <c r="H6" s="121">
        <v>1</v>
      </c>
      <c r="I6" s="121">
        <v>1</v>
      </c>
      <c r="J6" s="121"/>
      <c r="K6" s="121">
        <v>2</v>
      </c>
      <c r="L6" s="125">
        <v>0.05</v>
      </c>
      <c r="M6" s="126">
        <f>$L6*(SUM($H6:H6)/SUM($H6:$K6))</f>
        <v>1.2500000000000001E-2</v>
      </c>
      <c r="N6" s="126">
        <f>$L6*(SUM($H6:I6)/SUM($H6:$K6))</f>
        <v>2.5000000000000001E-2</v>
      </c>
      <c r="O6" s="126">
        <f>$L6*(SUM($H6:J6)/SUM($H6:$K6))</f>
        <v>2.5000000000000001E-2</v>
      </c>
      <c r="P6" s="126">
        <f>$L6*(SUM($H6:K6)/SUM($H6:$K6))</f>
        <v>0.05</v>
      </c>
      <c r="Q6" s="124">
        <v>1</v>
      </c>
      <c r="R6" s="133"/>
      <c r="S6" s="133"/>
      <c r="T6" s="134"/>
      <c r="U6" s="248">
        <f>$L6*SUM($Q6:Q6)/SUM($H6:$K6)</f>
        <v>1.2500000000000001E-2</v>
      </c>
      <c r="V6" s="248">
        <f>$L6*SUM($Q6:R6)/SUM($H6:$K6)</f>
        <v>1.2500000000000001E-2</v>
      </c>
      <c r="W6" s="248">
        <f>$L6*SUM($Q6:S6)/SUM($H6:$K6)</f>
        <v>1.2500000000000001E-2</v>
      </c>
      <c r="X6" s="248">
        <f>$L6*SUM($Q6:T6)/SUM($H6:$K6)</f>
        <v>1.2500000000000001E-2</v>
      </c>
      <c r="Y6" s="137" t="s">
        <v>315</v>
      </c>
      <c r="Z6" s="138" t="s">
        <v>316</v>
      </c>
    </row>
    <row r="7" spans="1:26" ht="60.75" customHeight="1" x14ac:dyDescent="0.2">
      <c r="A7" s="131"/>
      <c r="B7" s="120" t="s">
        <v>97</v>
      </c>
      <c r="C7" s="121" t="s">
        <v>98</v>
      </c>
      <c r="D7" s="121" t="s">
        <v>99</v>
      </c>
      <c r="E7" s="122">
        <v>45293</v>
      </c>
      <c r="F7" s="122">
        <v>45657</v>
      </c>
      <c r="G7" s="124">
        <f t="shared" si="0"/>
        <v>1</v>
      </c>
      <c r="H7" s="121"/>
      <c r="I7" s="121"/>
      <c r="J7" s="121"/>
      <c r="K7" s="121">
        <v>1</v>
      </c>
      <c r="L7" s="125">
        <v>0.05</v>
      </c>
      <c r="M7" s="126">
        <f>$L7*(SUM($H7:H7)/SUM($H7:$K7))</f>
        <v>0</v>
      </c>
      <c r="N7" s="126">
        <f>$L7*(SUM($H7:I7)/SUM($H7:$K7))</f>
        <v>0</v>
      </c>
      <c r="O7" s="126">
        <f>$L7*(SUM($H7:J7)/SUM($H7:$K7))</f>
        <v>0</v>
      </c>
      <c r="P7" s="126">
        <f>$L7*(SUM($H7:K7)/SUM($H7:$K7))</f>
        <v>0.05</v>
      </c>
      <c r="Q7" s="124"/>
      <c r="R7" s="133"/>
      <c r="S7" s="133"/>
      <c r="T7" s="134"/>
      <c r="U7" s="248">
        <f>$L7*SUM($Q7:Q7)/SUM($H7:$K7)</f>
        <v>0</v>
      </c>
      <c r="V7" s="248">
        <f>$L7*SUM($Q7:R7)/SUM($H7:$K7)</f>
        <v>0</v>
      </c>
      <c r="W7" s="248">
        <f>$L7*SUM($Q7:S7)/SUM($H7:$K7)</f>
        <v>0</v>
      </c>
      <c r="X7" s="248">
        <f>$L7*SUM($Q7:T7)/SUM($H7:$K7)</f>
        <v>0</v>
      </c>
      <c r="Y7" s="135"/>
      <c r="Z7" s="136"/>
    </row>
    <row r="8" spans="1:26" ht="60.75" customHeight="1" x14ac:dyDescent="0.2">
      <c r="A8" s="131"/>
      <c r="B8" s="120" t="s">
        <v>104</v>
      </c>
      <c r="C8" s="139" t="s">
        <v>317</v>
      </c>
      <c r="D8" s="139" t="s">
        <v>106</v>
      </c>
      <c r="E8" s="123">
        <v>45323</v>
      </c>
      <c r="F8" s="123">
        <v>45473</v>
      </c>
      <c r="G8" s="124">
        <f t="shared" si="0"/>
        <v>1</v>
      </c>
      <c r="H8" s="139"/>
      <c r="I8" s="139"/>
      <c r="J8" s="139">
        <v>1</v>
      </c>
      <c r="K8" s="139"/>
      <c r="L8" s="140">
        <v>0.1</v>
      </c>
      <c r="M8" s="126">
        <f>$L8*(SUM($H8:H8)/SUM($H8:$K8))</f>
        <v>0</v>
      </c>
      <c r="N8" s="126">
        <f>$L8*(SUM($H8:I8)/SUM($H8:$K8))</f>
        <v>0</v>
      </c>
      <c r="O8" s="126">
        <f>$L8*(SUM($H8:J8)/SUM($H8:$K8))</f>
        <v>0.1</v>
      </c>
      <c r="P8" s="126">
        <f>$L8*(SUM($H8:K8)/SUM($H8:$K8))</f>
        <v>0.1</v>
      </c>
      <c r="Q8" s="124"/>
      <c r="R8" s="133"/>
      <c r="S8" s="133"/>
      <c r="T8" s="134"/>
      <c r="U8" s="248">
        <f>$L8*SUM($Q8:Q8)/SUM($H8:$K8)</f>
        <v>0</v>
      </c>
      <c r="V8" s="248">
        <f>$L8*SUM($Q8:R8)/SUM($H8:$K8)</f>
        <v>0</v>
      </c>
      <c r="W8" s="248">
        <f>$L8*SUM($Q8:S8)/SUM($H8:$K8)</f>
        <v>0</v>
      </c>
      <c r="X8" s="248">
        <f>$L8*SUM($Q8:T8)/SUM($H8:$K8)</f>
        <v>0</v>
      </c>
      <c r="Y8" s="135"/>
      <c r="Z8" s="136"/>
    </row>
    <row r="9" spans="1:26" ht="60.75" customHeight="1" x14ac:dyDescent="0.2">
      <c r="A9" s="131"/>
      <c r="B9" s="120" t="s">
        <v>111</v>
      </c>
      <c r="C9" s="139" t="s">
        <v>112</v>
      </c>
      <c r="D9" s="139" t="s">
        <v>113</v>
      </c>
      <c r="E9" s="123">
        <v>45323</v>
      </c>
      <c r="F9" s="123">
        <v>45626</v>
      </c>
      <c r="G9" s="124">
        <f t="shared" si="0"/>
        <v>3</v>
      </c>
      <c r="H9" s="139">
        <v>0</v>
      </c>
      <c r="I9" s="139">
        <v>1</v>
      </c>
      <c r="J9" s="139">
        <v>1</v>
      </c>
      <c r="K9" s="139">
        <v>1</v>
      </c>
      <c r="L9" s="140">
        <v>0.1</v>
      </c>
      <c r="M9" s="126">
        <f>$L9*(SUM($H9:H9)/SUM($H9:$K9))</f>
        <v>0</v>
      </c>
      <c r="N9" s="126">
        <f>$L9*(SUM($H9:I9)/SUM($H9:$K9))</f>
        <v>3.3333333333333333E-2</v>
      </c>
      <c r="O9" s="126">
        <f>$L9*(SUM($H9:J9)/SUM($H9:$K9))</f>
        <v>6.6666666666666666E-2</v>
      </c>
      <c r="P9" s="126">
        <f>$L9*(SUM($H9:K9)/SUM($H9:$K9))</f>
        <v>0.1</v>
      </c>
      <c r="Q9" s="124"/>
      <c r="R9" s="133"/>
      <c r="S9" s="133"/>
      <c r="T9" s="134"/>
      <c r="U9" s="248">
        <f>$L9*SUM($Q9:Q9)/SUM($H9:$K9)</f>
        <v>0</v>
      </c>
      <c r="V9" s="248">
        <f>$L9*SUM($Q9:R9)/SUM($H9:$K9)</f>
        <v>0</v>
      </c>
      <c r="W9" s="248">
        <f>$L9*SUM($Q9:S9)/SUM($H9:$K9)</f>
        <v>0</v>
      </c>
      <c r="X9" s="248">
        <f>$L9*SUM($Q9:T9)/SUM($H9:$K9)</f>
        <v>0</v>
      </c>
      <c r="Y9" s="135"/>
      <c r="Z9" s="136"/>
    </row>
    <row r="10" spans="1:26" ht="132" customHeight="1" x14ac:dyDescent="0.2">
      <c r="A10" s="131"/>
      <c r="B10" s="120" t="s">
        <v>114</v>
      </c>
      <c r="C10" s="141" t="s">
        <v>115</v>
      </c>
      <c r="D10" s="141" t="s">
        <v>116</v>
      </c>
      <c r="E10" s="142">
        <v>45323</v>
      </c>
      <c r="F10" s="142">
        <v>45657</v>
      </c>
      <c r="G10" s="124">
        <f t="shared" si="0"/>
        <v>13</v>
      </c>
      <c r="H10" s="143">
        <v>3</v>
      </c>
      <c r="I10" s="143">
        <v>3</v>
      </c>
      <c r="J10" s="143">
        <v>3</v>
      </c>
      <c r="K10" s="143">
        <v>4</v>
      </c>
      <c r="L10" s="144">
        <v>0.1</v>
      </c>
      <c r="M10" s="126">
        <f>$L10*(SUM($H10:H10)/SUM($H10:$K10))</f>
        <v>2.3076923076923078E-2</v>
      </c>
      <c r="N10" s="126">
        <f>$L10*(SUM($H10:I10)/SUM($H10:$K10))</f>
        <v>4.6153846153846156E-2</v>
      </c>
      <c r="O10" s="126">
        <f>$L10*(SUM($H10:J10)/SUM($H10:$K10))</f>
        <v>6.9230769230769235E-2</v>
      </c>
      <c r="P10" s="126">
        <f>$L10*(SUM($H10:K10)/SUM($H10:$K10))</f>
        <v>0.1</v>
      </c>
      <c r="Q10" s="124">
        <v>3</v>
      </c>
      <c r="R10" s="133"/>
      <c r="S10" s="133"/>
      <c r="T10" s="134"/>
      <c r="U10" s="248">
        <f>$L10*SUM($Q10:Q10)/SUM($H10:$K10)</f>
        <v>2.3076923076923082E-2</v>
      </c>
      <c r="V10" s="248">
        <f>$L10*SUM($Q10:R10)/SUM($H10:$K10)</f>
        <v>2.3076923076923082E-2</v>
      </c>
      <c r="W10" s="248">
        <f>$L10*SUM($Q10:S10)/SUM($H10:$K10)</f>
        <v>2.3076923076923082E-2</v>
      </c>
      <c r="X10" s="248">
        <f>$L10*SUM($Q10:T10)/SUM($H10:$K10)</f>
        <v>2.3076923076923082E-2</v>
      </c>
      <c r="Y10" s="137" t="s">
        <v>318</v>
      </c>
      <c r="Z10" s="138" t="s">
        <v>316</v>
      </c>
    </row>
    <row r="11" spans="1:26" ht="128.25" customHeight="1" x14ac:dyDescent="0.2">
      <c r="A11" s="131"/>
      <c r="B11" s="120" t="s">
        <v>119</v>
      </c>
      <c r="C11" s="139" t="s">
        <v>120</v>
      </c>
      <c r="D11" s="139" t="s">
        <v>121</v>
      </c>
      <c r="E11" s="123">
        <v>45306</v>
      </c>
      <c r="F11" s="123">
        <v>45657</v>
      </c>
      <c r="G11" s="124">
        <f t="shared" si="0"/>
        <v>2</v>
      </c>
      <c r="H11" s="139">
        <v>1</v>
      </c>
      <c r="I11" s="140"/>
      <c r="J11" s="140"/>
      <c r="K11" s="145">
        <v>1</v>
      </c>
      <c r="L11" s="140">
        <v>0.2</v>
      </c>
      <c r="M11" s="126">
        <f>$L11*(SUM($H11:H11)/SUM($H11:$K11))</f>
        <v>0.1</v>
      </c>
      <c r="N11" s="126">
        <f>$L11*(SUM($H11:I11)/SUM($H11:$K11))</f>
        <v>0.1</v>
      </c>
      <c r="O11" s="126">
        <f>$L11*(SUM($H11:J11)/SUM($H11:$K11))</f>
        <v>0.1</v>
      </c>
      <c r="P11" s="126">
        <f>$L11*(SUM($H11:K11)/SUM($H11:$K11))</f>
        <v>0.2</v>
      </c>
      <c r="Q11" s="124">
        <v>1</v>
      </c>
      <c r="R11" s="133"/>
      <c r="S11" s="133"/>
      <c r="T11" s="134"/>
      <c r="U11" s="248">
        <f>$L11*SUM($Q11:Q11)/SUM($H11:$K11)</f>
        <v>0.1</v>
      </c>
      <c r="V11" s="248">
        <f>$L11*SUM($Q11:R11)/SUM($H11:$K11)</f>
        <v>0.1</v>
      </c>
      <c r="W11" s="248">
        <f>$L11*SUM($Q11:S11)/SUM($H11:$K11)</f>
        <v>0.1</v>
      </c>
      <c r="X11" s="248">
        <f>$L11*SUM($Q11:T11)/SUM($H11:$K11)</f>
        <v>0.1</v>
      </c>
      <c r="Y11" s="137" t="s">
        <v>319</v>
      </c>
      <c r="Z11" s="138" t="s">
        <v>316</v>
      </c>
    </row>
    <row r="12" spans="1:26" ht="34.5" customHeight="1" x14ac:dyDescent="0.2">
      <c r="A12" s="146"/>
      <c r="B12" s="147"/>
      <c r="C12" s="148" t="s">
        <v>320</v>
      </c>
      <c r="D12" s="149"/>
      <c r="E12" s="150"/>
      <c r="F12" s="150"/>
      <c r="G12" s="149"/>
      <c r="H12" s="151"/>
      <c r="I12" s="151"/>
      <c r="J12" s="151"/>
      <c r="K12" s="151"/>
      <c r="L12" s="152">
        <f>SUM(L4:L11)</f>
        <v>1</v>
      </c>
      <c r="M12" s="153">
        <f>SUM(M4:M11)</f>
        <v>0.13557692307692309</v>
      </c>
      <c r="N12" s="153">
        <f t="shared" ref="N12:P12" si="1">SUM(N4:N11)</f>
        <v>0.27115384615384619</v>
      </c>
      <c r="O12" s="153">
        <f t="shared" si="1"/>
        <v>0.62756410256410255</v>
      </c>
      <c r="P12" s="153">
        <f t="shared" si="1"/>
        <v>1</v>
      </c>
      <c r="Q12" s="149"/>
      <c r="R12" s="151"/>
      <c r="S12" s="151"/>
      <c r="T12" s="151"/>
      <c r="U12" s="249">
        <f>SUM(U4:U11,)</f>
        <v>0.13557692307692309</v>
      </c>
      <c r="V12" s="249">
        <f t="shared" ref="V12:X12" si="2">SUM(V4:V11,)</f>
        <v>0.13557692307692309</v>
      </c>
      <c r="W12" s="249">
        <f t="shared" si="2"/>
        <v>0.13557692307692309</v>
      </c>
      <c r="X12" s="249">
        <f t="shared" si="2"/>
        <v>0.13557692307692309</v>
      </c>
      <c r="Y12" s="154"/>
      <c r="Z12" s="155"/>
    </row>
    <row r="13" spans="1:26" ht="88.5" customHeight="1" x14ac:dyDescent="0.2">
      <c r="A13" s="119">
        <v>2</v>
      </c>
      <c r="B13" s="156" t="s">
        <v>125</v>
      </c>
      <c r="C13" s="139" t="s">
        <v>126</v>
      </c>
      <c r="D13" s="157" t="s">
        <v>321</v>
      </c>
      <c r="E13" s="158">
        <v>45293</v>
      </c>
      <c r="F13" s="158">
        <v>45657</v>
      </c>
      <c r="G13" s="141">
        <v>2</v>
      </c>
      <c r="H13" s="141"/>
      <c r="I13" s="157">
        <v>1</v>
      </c>
      <c r="J13" s="141"/>
      <c r="K13" s="157">
        <v>1</v>
      </c>
      <c r="L13" s="159">
        <v>0.2</v>
      </c>
      <c r="M13" s="126">
        <f>$L13*(SUM($H13:H13)/SUM($H13:$K13))</f>
        <v>0</v>
      </c>
      <c r="N13" s="126">
        <f>$L13*(SUM($H13:I13)/SUM($H13:$K13))</f>
        <v>0.1</v>
      </c>
      <c r="O13" s="126">
        <f>$L13*(SUM($H13:J13)/SUM($H13:$K13))</f>
        <v>0.1</v>
      </c>
      <c r="P13" s="126">
        <f>$L13*(SUM($H13:K13)/SUM($H13:$K13))</f>
        <v>0.2</v>
      </c>
      <c r="Q13" s="141"/>
      <c r="R13" s="128"/>
      <c r="S13" s="128"/>
      <c r="T13" s="128"/>
      <c r="U13" s="248">
        <f>$L13*SUM($Q13:Q13)/SUM($H13:$K13)</f>
        <v>0</v>
      </c>
      <c r="V13" s="248">
        <f>$L13*SUM($Q13:R13)/SUM($H13:$K13)</f>
        <v>0</v>
      </c>
      <c r="W13" s="248">
        <f>$L13*SUM($Q13:S13)/SUM($H13:$K13)</f>
        <v>0</v>
      </c>
      <c r="X13" s="248">
        <f>$L13*SUM($Q13:T13)/SUM($H13:$K13)</f>
        <v>0</v>
      </c>
      <c r="Y13" s="129"/>
      <c r="Z13" s="160"/>
    </row>
    <row r="14" spans="1:26" ht="88.5" customHeight="1" x14ac:dyDescent="0.2">
      <c r="A14" s="161"/>
      <c r="B14" s="156" t="s">
        <v>130</v>
      </c>
      <c r="C14" s="139" t="s">
        <v>131</v>
      </c>
      <c r="D14" s="141" t="s">
        <v>132</v>
      </c>
      <c r="E14" s="158">
        <v>45293</v>
      </c>
      <c r="F14" s="158">
        <v>45657</v>
      </c>
      <c r="G14" s="141">
        <f t="shared" ref="G14:G23" si="3">SUM(H14:K14)</f>
        <v>4</v>
      </c>
      <c r="H14" s="141">
        <v>1</v>
      </c>
      <c r="I14" s="141">
        <v>1</v>
      </c>
      <c r="J14" s="141">
        <v>1</v>
      </c>
      <c r="K14" s="141">
        <v>1</v>
      </c>
      <c r="L14" s="159">
        <v>0.05</v>
      </c>
      <c r="M14" s="126">
        <f>$L14*(SUM($H14:H14)/SUM($H14:$K14))</f>
        <v>1.2500000000000001E-2</v>
      </c>
      <c r="N14" s="126">
        <f>$L14*(SUM($H14:I14)/SUM($H14:$K14))</f>
        <v>2.5000000000000001E-2</v>
      </c>
      <c r="O14" s="126">
        <f>$L14*(SUM($H14:J14)/SUM($H14:$K14))</f>
        <v>3.7500000000000006E-2</v>
      </c>
      <c r="P14" s="126">
        <f>$L14*(SUM($H14:K14)/SUM($H14:$K14))</f>
        <v>0.05</v>
      </c>
      <c r="Q14" s="141">
        <v>1</v>
      </c>
      <c r="R14" s="162"/>
      <c r="S14" s="134"/>
      <c r="T14" s="134"/>
      <c r="U14" s="248">
        <f>$L14*SUM($Q14:Q14)/SUM($H14:$K14)</f>
        <v>1.2500000000000001E-2</v>
      </c>
      <c r="V14" s="248">
        <f>$L14*SUM($Q14:R14)/SUM($H14:$K14)</f>
        <v>1.2500000000000001E-2</v>
      </c>
      <c r="W14" s="248">
        <f>$L14*SUM($Q14:S14)/SUM($H14:$K14)</f>
        <v>1.2500000000000001E-2</v>
      </c>
      <c r="X14" s="248">
        <f>$L14*SUM($Q14:T14)/SUM($H14:$K14)</f>
        <v>1.2500000000000001E-2</v>
      </c>
      <c r="Y14" s="137" t="s">
        <v>322</v>
      </c>
      <c r="Z14" s="138" t="s">
        <v>316</v>
      </c>
    </row>
    <row r="15" spans="1:26" ht="104.25" customHeight="1" x14ac:dyDescent="0.2">
      <c r="A15" s="161"/>
      <c r="B15" s="156" t="s">
        <v>134</v>
      </c>
      <c r="C15" s="139" t="s">
        <v>135</v>
      </c>
      <c r="D15" s="141" t="s">
        <v>136</v>
      </c>
      <c r="E15" s="158">
        <v>45293</v>
      </c>
      <c r="F15" s="158">
        <v>45657</v>
      </c>
      <c r="G15" s="141">
        <f t="shared" si="3"/>
        <v>8</v>
      </c>
      <c r="H15" s="141">
        <v>2</v>
      </c>
      <c r="I15" s="141">
        <v>2</v>
      </c>
      <c r="J15" s="141">
        <v>2</v>
      </c>
      <c r="K15" s="141">
        <v>2</v>
      </c>
      <c r="L15" s="159">
        <v>0.05</v>
      </c>
      <c r="M15" s="126">
        <f>$L15*(SUM($H15:H15)/SUM($H15:$K15))</f>
        <v>1.2500000000000001E-2</v>
      </c>
      <c r="N15" s="126">
        <f>$L15*(SUM($H15:I15)/SUM($H15:$K15))</f>
        <v>2.5000000000000001E-2</v>
      </c>
      <c r="O15" s="126">
        <f>$L15*(SUM($H15:J15)/SUM($H15:$K15))</f>
        <v>3.7500000000000006E-2</v>
      </c>
      <c r="P15" s="126">
        <f>$L15*(SUM($H15:K15)/SUM($H15:$K15))</f>
        <v>0.05</v>
      </c>
      <c r="Q15" s="141">
        <v>2</v>
      </c>
      <c r="R15" s="162"/>
      <c r="S15" s="134"/>
      <c r="T15" s="134"/>
      <c r="U15" s="248">
        <f>$L15*SUM($Q15:Q15)/SUM($H15:$K15)</f>
        <v>1.2500000000000001E-2</v>
      </c>
      <c r="V15" s="248">
        <f>$L15*SUM($Q15:R15)/SUM($H15:$K15)</f>
        <v>1.2500000000000001E-2</v>
      </c>
      <c r="W15" s="248">
        <f>$L15*SUM($Q15:S15)/SUM($H15:$K15)</f>
        <v>1.2500000000000001E-2</v>
      </c>
      <c r="X15" s="248">
        <f>$L15*SUM($Q15:T15)/SUM($H15:$K15)</f>
        <v>1.2500000000000001E-2</v>
      </c>
      <c r="Y15" s="137" t="s">
        <v>323</v>
      </c>
      <c r="Z15" s="138" t="s">
        <v>316</v>
      </c>
    </row>
    <row r="16" spans="1:26" ht="90" customHeight="1" x14ac:dyDescent="0.2">
      <c r="A16" s="161"/>
      <c r="B16" s="156" t="s">
        <v>137</v>
      </c>
      <c r="C16" s="139" t="s">
        <v>138</v>
      </c>
      <c r="D16" s="141" t="s">
        <v>139</v>
      </c>
      <c r="E16" s="158">
        <v>45293</v>
      </c>
      <c r="F16" s="158">
        <v>45657</v>
      </c>
      <c r="G16" s="141">
        <f t="shared" si="3"/>
        <v>8</v>
      </c>
      <c r="H16" s="141">
        <v>2</v>
      </c>
      <c r="I16" s="141">
        <v>2</v>
      </c>
      <c r="J16" s="141">
        <v>2</v>
      </c>
      <c r="K16" s="141">
        <v>2</v>
      </c>
      <c r="L16" s="159">
        <v>0.05</v>
      </c>
      <c r="M16" s="126">
        <f>$L16*(SUM($H16:H16)/SUM($H16:$K16))</f>
        <v>1.2500000000000001E-2</v>
      </c>
      <c r="N16" s="126">
        <f>$L16*(SUM($H16:I16)/SUM($H16:$K16))</f>
        <v>2.5000000000000001E-2</v>
      </c>
      <c r="O16" s="126">
        <f>$L16*(SUM($H16:J16)/SUM($H16:$K16))</f>
        <v>3.7500000000000006E-2</v>
      </c>
      <c r="P16" s="126">
        <f>$L16*(SUM($H16:K16)/SUM($H16:$K16))</f>
        <v>0.05</v>
      </c>
      <c r="Q16" s="141">
        <v>2</v>
      </c>
      <c r="R16" s="162"/>
      <c r="S16" s="134"/>
      <c r="T16" s="134"/>
      <c r="U16" s="248">
        <f>$L16*SUM($Q16:Q16)/SUM($H16:$K16)</f>
        <v>1.2500000000000001E-2</v>
      </c>
      <c r="V16" s="248">
        <f>$L16*SUM($Q16:R16)/SUM($H16:$K16)</f>
        <v>1.2500000000000001E-2</v>
      </c>
      <c r="W16" s="248">
        <f>$L16*SUM($Q16:S16)/SUM($H16:$K16)</f>
        <v>1.2500000000000001E-2</v>
      </c>
      <c r="X16" s="248">
        <f>$L16*SUM($Q16:T16)/SUM($H16:$K16)</f>
        <v>1.2500000000000001E-2</v>
      </c>
      <c r="Y16" s="137" t="s">
        <v>324</v>
      </c>
      <c r="Z16" s="138" t="s">
        <v>316</v>
      </c>
    </row>
    <row r="17" spans="1:26" ht="90" customHeight="1" x14ac:dyDescent="0.2">
      <c r="A17" s="161"/>
      <c r="B17" s="156" t="s">
        <v>140</v>
      </c>
      <c r="C17" s="163" t="s">
        <v>141</v>
      </c>
      <c r="D17" s="164" t="s">
        <v>142</v>
      </c>
      <c r="E17" s="158">
        <v>45293</v>
      </c>
      <c r="F17" s="158">
        <v>45657</v>
      </c>
      <c r="G17" s="141">
        <f t="shared" si="3"/>
        <v>4</v>
      </c>
      <c r="H17" s="164">
        <v>1</v>
      </c>
      <c r="I17" s="164">
        <v>1</v>
      </c>
      <c r="J17" s="164">
        <v>1</v>
      </c>
      <c r="K17" s="164">
        <v>1</v>
      </c>
      <c r="L17" s="165">
        <v>0.1</v>
      </c>
      <c r="M17" s="126">
        <f>$L17*(SUM($H17:H17)/SUM($H17:$K17))</f>
        <v>2.5000000000000001E-2</v>
      </c>
      <c r="N17" s="126">
        <f>$L17*(SUM($H17:I17)/SUM($H17:$K17))</f>
        <v>0.05</v>
      </c>
      <c r="O17" s="126">
        <f>$L17*(SUM($H17:J17)/SUM($H17:$K17))</f>
        <v>7.5000000000000011E-2</v>
      </c>
      <c r="P17" s="126">
        <f>$L17*(SUM($H17:K17)/SUM($H17:$K17))</f>
        <v>0.1</v>
      </c>
      <c r="Q17" s="141">
        <v>1</v>
      </c>
      <c r="R17" s="162"/>
      <c r="S17" s="134"/>
      <c r="T17" s="134"/>
      <c r="U17" s="248">
        <f>$L17*SUM($Q17:Q17)/SUM($H17:$K17)</f>
        <v>2.5000000000000001E-2</v>
      </c>
      <c r="V17" s="248">
        <f>$L17*SUM($Q17:R17)/SUM($H17:$K17)</f>
        <v>2.5000000000000001E-2</v>
      </c>
      <c r="W17" s="248">
        <f>$L17*SUM($Q17:S17)/SUM($H17:$K17)</f>
        <v>2.5000000000000001E-2</v>
      </c>
      <c r="X17" s="248">
        <f>$L17*SUM($Q17:T17)/SUM($H17:$K17)</f>
        <v>2.5000000000000001E-2</v>
      </c>
      <c r="Y17" s="137" t="s">
        <v>325</v>
      </c>
      <c r="Z17" s="138" t="s">
        <v>316</v>
      </c>
    </row>
    <row r="18" spans="1:26" ht="42.75" customHeight="1" x14ac:dyDescent="0.2">
      <c r="A18" s="161"/>
      <c r="B18" s="156" t="s">
        <v>143</v>
      </c>
      <c r="C18" s="139" t="s">
        <v>144</v>
      </c>
      <c r="D18" s="141" t="s">
        <v>145</v>
      </c>
      <c r="E18" s="158">
        <v>45293</v>
      </c>
      <c r="F18" s="158">
        <v>45657</v>
      </c>
      <c r="G18" s="141">
        <f t="shared" si="3"/>
        <v>8</v>
      </c>
      <c r="H18" s="166">
        <v>0</v>
      </c>
      <c r="I18" s="166">
        <v>2</v>
      </c>
      <c r="J18" s="166">
        <v>3</v>
      </c>
      <c r="K18" s="166">
        <v>3</v>
      </c>
      <c r="L18" s="159">
        <v>0.1</v>
      </c>
      <c r="M18" s="126">
        <f>$L18*(SUM($H18:H18)/SUM($H18:$K18))</f>
        <v>0</v>
      </c>
      <c r="N18" s="126">
        <f>$L18*(SUM($H18:I18)/SUM($H18:$K18))</f>
        <v>2.5000000000000001E-2</v>
      </c>
      <c r="O18" s="126">
        <f>$L18*(SUM($H18:J18)/SUM($H18:$K18))</f>
        <v>6.25E-2</v>
      </c>
      <c r="P18" s="126">
        <f>$L18*(SUM($H18:K18)/SUM($H18:$K18))</f>
        <v>0.1</v>
      </c>
      <c r="Q18" s="141"/>
      <c r="R18" s="162"/>
      <c r="S18" s="134"/>
      <c r="T18" s="134"/>
      <c r="U18" s="248">
        <f>$L18*SUM($Q18:Q18)/SUM($H18:$K18)</f>
        <v>0</v>
      </c>
      <c r="V18" s="248">
        <f>$L18*SUM($Q18:R18)/SUM($H18:$K18)</f>
        <v>0</v>
      </c>
      <c r="W18" s="248">
        <f>$L18*SUM($Q18:S18)/SUM($H18:$K18)</f>
        <v>0</v>
      </c>
      <c r="X18" s="248">
        <f>$L18*SUM($Q18:T18)/SUM($H18:$K18)</f>
        <v>0</v>
      </c>
      <c r="Y18" s="135"/>
      <c r="Z18" s="167"/>
    </row>
    <row r="19" spans="1:26" ht="42.75" customHeight="1" x14ac:dyDescent="0.2">
      <c r="A19" s="161"/>
      <c r="B19" s="156" t="s">
        <v>146</v>
      </c>
      <c r="C19" s="139" t="s">
        <v>147</v>
      </c>
      <c r="D19" s="141" t="s">
        <v>148</v>
      </c>
      <c r="E19" s="158">
        <v>45293</v>
      </c>
      <c r="F19" s="158">
        <v>45657</v>
      </c>
      <c r="G19" s="141">
        <f t="shared" si="3"/>
        <v>6</v>
      </c>
      <c r="H19" s="166"/>
      <c r="I19" s="166">
        <v>3</v>
      </c>
      <c r="J19" s="166"/>
      <c r="K19" s="166">
        <v>3</v>
      </c>
      <c r="L19" s="159">
        <v>0.1</v>
      </c>
      <c r="M19" s="126">
        <f>$L19*(SUM($H19:H19)/SUM($H19:$K19))</f>
        <v>0</v>
      </c>
      <c r="N19" s="126">
        <f>$L19*(SUM($H19:I19)/SUM($H19:$K19))</f>
        <v>0.05</v>
      </c>
      <c r="O19" s="126">
        <f>$L19*(SUM($H19:J19)/SUM($H19:$K19))</f>
        <v>0.05</v>
      </c>
      <c r="P19" s="126">
        <f>$L19*(SUM($H19:K19)/SUM($H19:$K19))</f>
        <v>0.1</v>
      </c>
      <c r="Q19" s="141"/>
      <c r="R19" s="162"/>
      <c r="S19" s="134"/>
      <c r="T19" s="134"/>
      <c r="U19" s="248">
        <f>$L19*SUM($Q19:Q19)/SUM($H19:$K19)</f>
        <v>0</v>
      </c>
      <c r="V19" s="248">
        <f>$L19*SUM($Q19:R19)/SUM($H19:$K19)</f>
        <v>0</v>
      </c>
      <c r="W19" s="248">
        <f>$L19*SUM($Q19:S19)/SUM($H19:$K19)</f>
        <v>0</v>
      </c>
      <c r="X19" s="248">
        <f>$L19*SUM($Q19:T19)/SUM($H19:$K19)</f>
        <v>0</v>
      </c>
      <c r="Y19" s="135"/>
      <c r="Z19" s="167"/>
    </row>
    <row r="20" spans="1:26" ht="42.75" customHeight="1" x14ac:dyDescent="0.2">
      <c r="A20" s="161"/>
      <c r="B20" s="156" t="s">
        <v>150</v>
      </c>
      <c r="C20" s="139" t="s">
        <v>151</v>
      </c>
      <c r="D20" s="141" t="s">
        <v>152</v>
      </c>
      <c r="E20" s="158">
        <v>45293</v>
      </c>
      <c r="F20" s="158">
        <v>45657</v>
      </c>
      <c r="G20" s="141">
        <f t="shared" si="3"/>
        <v>1</v>
      </c>
      <c r="H20" s="166"/>
      <c r="I20" s="166"/>
      <c r="J20" s="166"/>
      <c r="K20" s="166">
        <v>1</v>
      </c>
      <c r="L20" s="159">
        <v>0.05</v>
      </c>
      <c r="M20" s="126">
        <f>$L20*(SUM($H20:H20)/SUM($H20:$K20))</f>
        <v>0</v>
      </c>
      <c r="N20" s="126">
        <f>$L20*(SUM($H20:I20)/SUM($H20:$K20))</f>
        <v>0</v>
      </c>
      <c r="O20" s="126">
        <f>$L20*(SUM($H20:J20)/SUM($H20:$K20))</f>
        <v>0</v>
      </c>
      <c r="P20" s="126">
        <f>$L20*(SUM($H20:K20)/SUM($H20:$K20))</f>
        <v>0.05</v>
      </c>
      <c r="Q20" s="141"/>
      <c r="R20" s="162"/>
      <c r="S20" s="134"/>
      <c r="T20" s="134"/>
      <c r="U20" s="248">
        <f>$L20*SUM($Q20:Q20)/SUM($H20:$K20)</f>
        <v>0</v>
      </c>
      <c r="V20" s="248">
        <f>$L20*SUM($Q20:R20)/SUM($H20:$K20)</f>
        <v>0</v>
      </c>
      <c r="W20" s="248">
        <f>$L20*SUM($Q20:S20)/SUM($H20:$K20)</f>
        <v>0</v>
      </c>
      <c r="X20" s="248">
        <f>$L20*SUM($Q20:T20)/SUM($H20:$K20)</f>
        <v>0</v>
      </c>
      <c r="Y20" s="135"/>
      <c r="Z20" s="167"/>
    </row>
    <row r="21" spans="1:26" ht="53.25" customHeight="1" x14ac:dyDescent="0.2">
      <c r="A21" s="161"/>
      <c r="B21" s="156" t="s">
        <v>153</v>
      </c>
      <c r="C21" s="139" t="s">
        <v>154</v>
      </c>
      <c r="D21" s="141" t="s">
        <v>326</v>
      </c>
      <c r="E21" s="158">
        <v>45293</v>
      </c>
      <c r="F21" s="158">
        <v>45657</v>
      </c>
      <c r="G21" s="141">
        <f t="shared" si="3"/>
        <v>1</v>
      </c>
      <c r="H21" s="166"/>
      <c r="I21" s="166"/>
      <c r="J21" s="166"/>
      <c r="K21" s="166">
        <v>1</v>
      </c>
      <c r="L21" s="159">
        <v>0.1</v>
      </c>
      <c r="M21" s="126">
        <f>$L21*(SUM($H21:H21)/SUM($H21:$K21))</f>
        <v>0</v>
      </c>
      <c r="N21" s="126">
        <f>$L21*(SUM($H21:I21)/SUM($H21:$K21))</f>
        <v>0</v>
      </c>
      <c r="O21" s="126">
        <f>$L21*(SUM($H21:J21)/SUM($H21:$K21))</f>
        <v>0</v>
      </c>
      <c r="P21" s="126">
        <f>$L21*(SUM($H21:K21)/SUM($H21:$K21))</f>
        <v>0.1</v>
      </c>
      <c r="Q21" s="141"/>
      <c r="R21" s="162"/>
      <c r="S21" s="134"/>
      <c r="T21" s="134"/>
      <c r="U21" s="248">
        <f>$L21*SUM($Q21:Q21)/SUM($H21:$K21)</f>
        <v>0</v>
      </c>
      <c r="V21" s="248">
        <f>$L21*SUM($Q21:R21)/SUM($H21:$K21)</f>
        <v>0</v>
      </c>
      <c r="W21" s="248">
        <f>$L21*SUM($Q21:S21)/SUM($H21:$K21)</f>
        <v>0</v>
      </c>
      <c r="X21" s="248">
        <f>$L21*SUM($Q21:T21)/SUM($H21:$K21)</f>
        <v>0</v>
      </c>
      <c r="Y21" s="135"/>
      <c r="Z21" s="167"/>
    </row>
    <row r="22" spans="1:26" ht="42.75" customHeight="1" x14ac:dyDescent="0.2">
      <c r="A22" s="161"/>
      <c r="B22" s="156" t="s">
        <v>156</v>
      </c>
      <c r="C22" s="139" t="s">
        <v>157</v>
      </c>
      <c r="D22" s="157" t="s">
        <v>158</v>
      </c>
      <c r="E22" s="158">
        <v>45292</v>
      </c>
      <c r="F22" s="158">
        <v>45657</v>
      </c>
      <c r="G22" s="141">
        <f t="shared" si="3"/>
        <v>2</v>
      </c>
      <c r="H22" s="166"/>
      <c r="I22" s="166"/>
      <c r="J22" s="166"/>
      <c r="K22" s="168">
        <v>2</v>
      </c>
      <c r="L22" s="159">
        <v>0.1</v>
      </c>
      <c r="M22" s="126">
        <f>$L22*(SUM($H22:H22)/SUM($H22:$K22))</f>
        <v>0</v>
      </c>
      <c r="N22" s="126">
        <f>$L22*(SUM($H22:I22)/SUM($H22:$K22))</f>
        <v>0</v>
      </c>
      <c r="O22" s="126">
        <f>$L22*(SUM($H22:J22)/SUM($H22:$K22))</f>
        <v>0</v>
      </c>
      <c r="P22" s="126">
        <f>$L22*(SUM($H22:K22)/SUM($H22:$K22))</f>
        <v>0.1</v>
      </c>
      <c r="Q22" s="141"/>
      <c r="R22" s="162"/>
      <c r="S22" s="134"/>
      <c r="T22" s="134"/>
      <c r="U22" s="248">
        <f>$L22*SUM($Q22:Q22)/SUM($H22:$K22)</f>
        <v>0</v>
      </c>
      <c r="V22" s="248">
        <f>$L22*SUM($Q22:R22)/SUM($H22:$K22)</f>
        <v>0</v>
      </c>
      <c r="W22" s="248">
        <f>$L22*SUM($Q22:S22)/SUM($H22:$K22)</f>
        <v>0</v>
      </c>
      <c r="X22" s="248">
        <f>$L22*SUM($Q22:T22)/SUM($H22:$K22)</f>
        <v>0</v>
      </c>
      <c r="Y22" s="135"/>
      <c r="Z22" s="167"/>
    </row>
    <row r="23" spans="1:26" ht="60" customHeight="1" x14ac:dyDescent="0.2">
      <c r="A23" s="161"/>
      <c r="B23" s="156" t="s">
        <v>327</v>
      </c>
      <c r="C23" s="169" t="s">
        <v>178</v>
      </c>
      <c r="D23" s="169" t="s">
        <v>179</v>
      </c>
      <c r="E23" s="170">
        <v>45306</v>
      </c>
      <c r="F23" s="170">
        <v>45657</v>
      </c>
      <c r="G23" s="141">
        <f t="shared" si="3"/>
        <v>1</v>
      </c>
      <c r="H23" s="169"/>
      <c r="I23" s="169"/>
      <c r="J23" s="169"/>
      <c r="K23" s="169">
        <v>1</v>
      </c>
      <c r="L23" s="171">
        <v>0.1</v>
      </c>
      <c r="M23" s="126">
        <f>$L23*(SUM($H23:H23)/SUM($H23:$K23))</f>
        <v>0</v>
      </c>
      <c r="N23" s="126">
        <f>$L23*(SUM($H23:I23)/SUM($H23:$K23))</f>
        <v>0</v>
      </c>
      <c r="O23" s="126">
        <f>$L23*(SUM($H23:J23)/SUM($H23:$K23))</f>
        <v>0</v>
      </c>
      <c r="P23" s="126">
        <f>$L23*(SUM($H23:K23)/SUM($H23:$K23))</f>
        <v>0.1</v>
      </c>
      <c r="Q23" s="141"/>
      <c r="R23" s="162"/>
      <c r="S23" s="134"/>
      <c r="T23" s="134"/>
      <c r="U23" s="248">
        <f>$L23*SUM($Q23:Q23)/SUM($H23:$K23)</f>
        <v>0</v>
      </c>
      <c r="V23" s="248">
        <f>$L23*SUM($Q23:R23)/SUM($H23:$K23)</f>
        <v>0</v>
      </c>
      <c r="W23" s="248">
        <f>$L23*SUM($Q23:S23)/SUM($H23:$K23)</f>
        <v>0</v>
      </c>
      <c r="X23" s="248">
        <f>$L23*SUM($Q23:T23)/SUM($H23:$K23)</f>
        <v>0</v>
      </c>
      <c r="Y23" s="135"/>
      <c r="Z23" s="167"/>
    </row>
    <row r="24" spans="1:26" ht="30" customHeight="1" x14ac:dyDescent="0.2">
      <c r="A24" s="172"/>
      <c r="B24" s="149"/>
      <c r="C24" s="148" t="s">
        <v>320</v>
      </c>
      <c r="D24" s="149"/>
      <c r="E24" s="150"/>
      <c r="F24" s="150"/>
      <c r="G24" s="149"/>
      <c r="H24" s="173"/>
      <c r="I24" s="173"/>
      <c r="J24" s="173"/>
      <c r="K24" s="173"/>
      <c r="L24" s="174">
        <f>SUM(L13:L23)</f>
        <v>0.99999999999999989</v>
      </c>
      <c r="M24" s="175">
        <f>SUM(M13:M23)</f>
        <v>6.25E-2</v>
      </c>
      <c r="N24" s="175">
        <f t="shared" ref="N24:P24" si="4">SUM(N13:N23)</f>
        <v>0.3</v>
      </c>
      <c r="O24" s="175">
        <f t="shared" si="4"/>
        <v>0.4</v>
      </c>
      <c r="P24" s="175">
        <f t="shared" si="4"/>
        <v>0.99999999999999989</v>
      </c>
      <c r="Q24" s="149"/>
      <c r="R24" s="176"/>
      <c r="S24" s="151"/>
      <c r="T24" s="151"/>
      <c r="U24" s="249">
        <f>SUM(U13:U23)</f>
        <v>6.25E-2</v>
      </c>
      <c r="V24" s="249">
        <v>0.3</v>
      </c>
      <c r="W24" s="249">
        <f t="shared" ref="W24:X24" si="5">SUM(W13:W23)</f>
        <v>6.25E-2</v>
      </c>
      <c r="X24" s="249">
        <f t="shared" si="5"/>
        <v>6.25E-2</v>
      </c>
      <c r="Y24" s="154"/>
      <c r="Z24" s="155"/>
    </row>
    <row r="25" spans="1:26" ht="52.5" customHeight="1" x14ac:dyDescent="0.25">
      <c r="A25" s="177">
        <v>3</v>
      </c>
      <c r="B25" s="178" t="s">
        <v>160</v>
      </c>
      <c r="C25" s="169" t="s">
        <v>161</v>
      </c>
      <c r="D25" s="179" t="s">
        <v>162</v>
      </c>
      <c r="E25" s="170">
        <v>45293</v>
      </c>
      <c r="F25" s="170">
        <v>45657</v>
      </c>
      <c r="G25" s="169" t="s">
        <v>163</v>
      </c>
      <c r="H25" s="169"/>
      <c r="I25" s="180">
        <v>1</v>
      </c>
      <c r="J25" s="180">
        <v>3</v>
      </c>
      <c r="K25" s="180">
        <v>4</v>
      </c>
      <c r="L25" s="171">
        <v>0.3</v>
      </c>
      <c r="M25" s="126">
        <f>$L25*(SUM($H25:H25)/SUM($H25:$K25))</f>
        <v>0</v>
      </c>
      <c r="N25" s="126">
        <f>$L25*(SUM($H25:I25)/SUM($H25:$K25))</f>
        <v>3.7499999999999999E-2</v>
      </c>
      <c r="O25" s="126">
        <f>$L25*(SUM($H25:J25)/SUM($H25:$K25))</f>
        <v>0.15</v>
      </c>
      <c r="P25" s="181">
        <f>$L25*(SUM($H25:K25)/SUM($H25:$K25))</f>
        <v>0.3</v>
      </c>
      <c r="Q25" s="169"/>
      <c r="R25" s="182"/>
      <c r="S25" s="183"/>
      <c r="T25" s="184"/>
      <c r="U25" s="248">
        <f>$L25*SUM($Q25:Q25)/SUM($H25:$K25)</f>
        <v>0</v>
      </c>
      <c r="V25" s="248">
        <f>$L25*SUM($Q25:R25)/SUM($H25:$K25)</f>
        <v>0</v>
      </c>
      <c r="W25" s="248">
        <f>$L25*SUM($Q25:S25)/SUM($H25:$K25)</f>
        <v>0</v>
      </c>
      <c r="X25" s="248">
        <f>$L25*SUM($Q25:T25)/SUM($H25:$K25)</f>
        <v>0</v>
      </c>
      <c r="Y25" s="185"/>
      <c r="Z25" s="186"/>
    </row>
    <row r="26" spans="1:26" ht="151.5" customHeight="1" x14ac:dyDescent="0.2">
      <c r="A26" s="187"/>
      <c r="B26" s="178" t="s">
        <v>167</v>
      </c>
      <c r="C26" s="169" t="s">
        <v>168</v>
      </c>
      <c r="D26" s="169" t="s">
        <v>169</v>
      </c>
      <c r="E26" s="170">
        <v>45293</v>
      </c>
      <c r="F26" s="170">
        <v>45657</v>
      </c>
      <c r="G26" s="169">
        <v>13</v>
      </c>
      <c r="H26" s="188">
        <v>3</v>
      </c>
      <c r="I26" s="188">
        <v>3</v>
      </c>
      <c r="J26" s="188">
        <v>3</v>
      </c>
      <c r="K26" s="188">
        <v>4</v>
      </c>
      <c r="L26" s="171">
        <v>0.3</v>
      </c>
      <c r="M26" s="126">
        <f>$L26*(SUM($H26:H26)/SUM($H26:$K26))</f>
        <v>6.9230769230769235E-2</v>
      </c>
      <c r="N26" s="126">
        <f>$L26*(SUM($H26:I26)/SUM($H26:$K26))</f>
        <v>0.13846153846153847</v>
      </c>
      <c r="O26" s="126">
        <f>$L26*(SUM($H26:J26)/SUM($H26:$K26))</f>
        <v>0.20769230769230768</v>
      </c>
      <c r="P26" s="181">
        <f>$L26*(SUM($H26:K26)/SUM($H26:$K26))</f>
        <v>0.3</v>
      </c>
      <c r="Q26" s="169">
        <v>3</v>
      </c>
      <c r="R26" s="189"/>
      <c r="S26" s="189"/>
      <c r="T26" s="190"/>
      <c r="U26" s="248">
        <f>$L26*SUM($Q26:Q26)/SUM($H26:$K26)</f>
        <v>6.9230769230769221E-2</v>
      </c>
      <c r="V26" s="248">
        <f>$L26*SUM($Q26:R26)/SUM($H26:$K26)</f>
        <v>6.9230769230769221E-2</v>
      </c>
      <c r="W26" s="248">
        <f>$L26*SUM($Q26:S26)/SUM($H26:$K26)</f>
        <v>6.9230769230769221E-2</v>
      </c>
      <c r="X26" s="248">
        <f>$L26*SUM($Q26:T26)/SUM($H26:$K26)</f>
        <v>6.9230769230769221E-2</v>
      </c>
      <c r="Y26" s="137" t="s">
        <v>328</v>
      </c>
      <c r="Z26" s="138" t="s">
        <v>316</v>
      </c>
    </row>
    <row r="27" spans="1:26" ht="72.75" customHeight="1" x14ac:dyDescent="0.25">
      <c r="A27" s="187"/>
      <c r="B27" s="178" t="s">
        <v>170</v>
      </c>
      <c r="C27" s="169" t="s">
        <v>171</v>
      </c>
      <c r="D27" s="169" t="s">
        <v>172</v>
      </c>
      <c r="E27" s="170">
        <v>45293</v>
      </c>
      <c r="F27" s="170">
        <v>45657</v>
      </c>
      <c r="G27" s="169">
        <v>2</v>
      </c>
      <c r="H27" s="169">
        <v>0</v>
      </c>
      <c r="I27" s="169">
        <v>1</v>
      </c>
      <c r="J27" s="169">
        <v>0</v>
      </c>
      <c r="K27" s="169">
        <v>1</v>
      </c>
      <c r="L27" s="171">
        <v>0.2</v>
      </c>
      <c r="M27" s="126">
        <f>$L27*(SUM($H27:H27)/SUM($H27:$K27))</f>
        <v>0</v>
      </c>
      <c r="N27" s="126">
        <f>$L27*(SUM($H27:I27)/SUM($H27:$K27))</f>
        <v>0.1</v>
      </c>
      <c r="O27" s="126">
        <f>$L27*(SUM($H27:J27)/SUM($H27:$K27))</f>
        <v>0.1</v>
      </c>
      <c r="P27" s="181">
        <f>$L27*(SUM($H27:K27)/SUM($H27:$K27))</f>
        <v>0.2</v>
      </c>
      <c r="Q27" s="169"/>
      <c r="R27" s="189"/>
      <c r="S27" s="189"/>
      <c r="T27" s="190"/>
      <c r="U27" s="248">
        <f>$L27*SUM($Q27:Q27)/SUM($H27:$K27)</f>
        <v>0</v>
      </c>
      <c r="V27" s="248">
        <f>$L27*SUM($Q27:R27)/SUM($H27:$K27)</f>
        <v>0</v>
      </c>
      <c r="W27" s="248">
        <f>$L27*SUM($Q27:S27)/SUM($H27:$K27)</f>
        <v>0</v>
      </c>
      <c r="X27" s="248">
        <f>$L27*SUM($Q27:T27)/SUM($H27:$K27)</f>
        <v>0</v>
      </c>
      <c r="Y27" s="185"/>
      <c r="Z27" s="186"/>
    </row>
    <row r="28" spans="1:26" ht="52.5" customHeight="1" x14ac:dyDescent="0.25">
      <c r="A28" s="187"/>
      <c r="B28" s="178" t="s">
        <v>174</v>
      </c>
      <c r="C28" s="169" t="s">
        <v>175</v>
      </c>
      <c r="D28" s="169" t="s">
        <v>176</v>
      </c>
      <c r="E28" s="170">
        <v>45293</v>
      </c>
      <c r="F28" s="170">
        <v>45657</v>
      </c>
      <c r="G28" s="169">
        <v>2</v>
      </c>
      <c r="H28" s="169">
        <v>0</v>
      </c>
      <c r="I28" s="169">
        <v>1</v>
      </c>
      <c r="J28" s="169">
        <v>0</v>
      </c>
      <c r="K28" s="169">
        <v>1</v>
      </c>
      <c r="L28" s="171">
        <v>0.2</v>
      </c>
      <c r="M28" s="126">
        <f>$L28*(SUM($H28:H28)/SUM($H28:$K28))</f>
        <v>0</v>
      </c>
      <c r="N28" s="126">
        <f>$L28*(SUM($H28:I28)/SUM($H28:$K28))</f>
        <v>0.1</v>
      </c>
      <c r="O28" s="126">
        <f>$L28*(SUM($H28:J28)/SUM($H28:$K28))</f>
        <v>0.1</v>
      </c>
      <c r="P28" s="181">
        <f>$L28*(SUM($H28:K28)/SUM($H28:$K28))</f>
        <v>0.2</v>
      </c>
      <c r="Q28" s="169"/>
      <c r="R28" s="191"/>
      <c r="S28" s="192"/>
      <c r="T28" s="193"/>
      <c r="U28" s="248">
        <f>$L28*SUM($Q28:Q28)/SUM($H28:$K28)</f>
        <v>0</v>
      </c>
      <c r="V28" s="248">
        <f>$L28*SUM($Q28:R28)/SUM($H28:$K28)</f>
        <v>0</v>
      </c>
      <c r="W28" s="248">
        <f>$L28*SUM($Q28:S28)/SUM($H28:$K28)</f>
        <v>0</v>
      </c>
      <c r="X28" s="248">
        <f>$L28*SUM($Q28:T28)/SUM($H28:$K28)</f>
        <v>0</v>
      </c>
      <c r="Y28" s="185"/>
      <c r="Z28" s="186"/>
    </row>
    <row r="29" spans="1:26" ht="26.25" customHeight="1" x14ac:dyDescent="0.2">
      <c r="A29" s="194"/>
      <c r="B29" s="195"/>
      <c r="C29" s="148" t="s">
        <v>320</v>
      </c>
      <c r="D29" s="196"/>
      <c r="E29" s="197"/>
      <c r="F29" s="197"/>
      <c r="G29" s="196"/>
      <c r="H29" s="198"/>
      <c r="I29" s="198"/>
      <c r="J29" s="198"/>
      <c r="K29" s="198"/>
      <c r="L29" s="199">
        <f>SUM(L25:L28)</f>
        <v>1</v>
      </c>
      <c r="M29" s="200">
        <f>SUM(M25:M28)</f>
        <v>6.9230769230769235E-2</v>
      </c>
      <c r="N29" s="200">
        <f t="shared" ref="N29:P29" si="6">SUM(N25:N28)</f>
        <v>0.37596153846153846</v>
      </c>
      <c r="O29" s="200">
        <f t="shared" si="6"/>
        <v>0.5576923076923076</v>
      </c>
      <c r="P29" s="200">
        <f t="shared" si="6"/>
        <v>1</v>
      </c>
      <c r="Q29" s="196"/>
      <c r="R29" s="201"/>
      <c r="S29" s="202"/>
      <c r="T29" s="202"/>
      <c r="U29" s="249">
        <f>SUM(U25:U28,)</f>
        <v>6.9230769230769221E-2</v>
      </c>
      <c r="V29" s="249">
        <f t="shared" ref="V29:X29" si="7">SUM(V25:V28,)</f>
        <v>6.9230769230769221E-2</v>
      </c>
      <c r="W29" s="249">
        <f t="shared" si="7"/>
        <v>6.9230769230769221E-2</v>
      </c>
      <c r="X29" s="249">
        <f t="shared" si="7"/>
        <v>6.9230769230769221E-2</v>
      </c>
      <c r="Y29" s="154"/>
      <c r="Z29" s="203"/>
    </row>
    <row r="30" spans="1:26" ht="76.5" customHeight="1" x14ac:dyDescent="0.2">
      <c r="A30" s="119">
        <v>4</v>
      </c>
      <c r="B30" s="204" t="s">
        <v>329</v>
      </c>
      <c r="C30" s="205" t="s">
        <v>183</v>
      </c>
      <c r="D30" s="163" t="s">
        <v>184</v>
      </c>
      <c r="E30" s="206">
        <v>45323</v>
      </c>
      <c r="F30" s="123">
        <v>45657</v>
      </c>
      <c r="G30" s="163">
        <f t="shared" ref="G30:G37" si="8">SUM(H30:K30)</f>
        <v>14</v>
      </c>
      <c r="H30" s="163">
        <v>2</v>
      </c>
      <c r="I30" s="163">
        <v>4</v>
      </c>
      <c r="J30" s="163">
        <v>4</v>
      </c>
      <c r="K30" s="163">
        <v>4</v>
      </c>
      <c r="L30" s="140">
        <v>0.15</v>
      </c>
      <c r="M30" s="126">
        <f>$L30*(SUM($H30:H30)/SUM($H30:$K30))</f>
        <v>2.1428571428571425E-2</v>
      </c>
      <c r="N30" s="126">
        <f>$L30*(SUM($H30:I30)/SUM($H30:$K30))</f>
        <v>6.4285714285714279E-2</v>
      </c>
      <c r="O30" s="126">
        <f>$L30*(SUM($H30:J30)/SUM($H30:$K30))</f>
        <v>0.10714285714285714</v>
      </c>
      <c r="P30" s="181">
        <f>$L30*(SUM($H30:K30)/SUM($H30:$K30))</f>
        <v>0.15</v>
      </c>
      <c r="Q30" s="163">
        <v>2</v>
      </c>
      <c r="R30" s="207"/>
      <c r="S30" s="208"/>
      <c r="T30" s="209"/>
      <c r="U30" s="248">
        <f>$L30*SUM($Q30:Q30)/SUM($H30:$K30)</f>
        <v>2.1428571428571429E-2</v>
      </c>
      <c r="V30" s="248">
        <f>$L30*SUM($Q30:R30)/SUM($H30:$K30)</f>
        <v>2.1428571428571429E-2</v>
      </c>
      <c r="W30" s="248">
        <f>$L30*SUM($Q30:S30)/SUM($H30:$K30)</f>
        <v>2.1428571428571429E-2</v>
      </c>
      <c r="X30" s="248">
        <f>$L30*SUM($Q30:T30)/SUM($H30:$K30)</f>
        <v>2.1428571428571429E-2</v>
      </c>
      <c r="Y30" s="137" t="s">
        <v>330</v>
      </c>
      <c r="Z30" s="138" t="s">
        <v>316</v>
      </c>
    </row>
    <row r="31" spans="1:26" ht="57" customHeight="1" x14ac:dyDescent="0.2">
      <c r="A31" s="119"/>
      <c r="B31" s="204" t="s">
        <v>331</v>
      </c>
      <c r="C31" s="205" t="s">
        <v>188</v>
      </c>
      <c r="D31" s="205" t="s">
        <v>189</v>
      </c>
      <c r="E31" s="206">
        <v>45293</v>
      </c>
      <c r="F31" s="123">
        <v>45657</v>
      </c>
      <c r="G31" s="163">
        <f t="shared" si="8"/>
        <v>1</v>
      </c>
      <c r="H31" s="139"/>
      <c r="I31" s="139"/>
      <c r="J31" s="139"/>
      <c r="K31" s="139">
        <v>1</v>
      </c>
      <c r="L31" s="140">
        <v>0.1</v>
      </c>
      <c r="M31" s="126">
        <f>$L31*(SUM($H31:H31)/SUM($H31:$K31))</f>
        <v>0</v>
      </c>
      <c r="N31" s="126">
        <f>$L31*(SUM($H31:I31)/SUM($H31:$K31))</f>
        <v>0</v>
      </c>
      <c r="O31" s="126">
        <f>$L31*(SUM($H31:J31)/SUM($H31:$K31))</f>
        <v>0</v>
      </c>
      <c r="P31" s="181">
        <f>$L31*(SUM($H31:K31)/SUM($H31:$K31))</f>
        <v>0.1</v>
      </c>
      <c r="Q31" s="163"/>
      <c r="R31" s="210"/>
      <c r="S31" s="210"/>
      <c r="T31" s="211"/>
      <c r="U31" s="248">
        <f>$L31*SUM($Q31:Q31)/SUM($H31:$K31)</f>
        <v>0</v>
      </c>
      <c r="V31" s="248">
        <f>$L31*SUM($Q31:R31)/SUM($H31:$K31)</f>
        <v>0</v>
      </c>
      <c r="W31" s="248">
        <f>$L31*SUM($Q31:S31)/SUM($H31:$K31)</f>
        <v>0</v>
      </c>
      <c r="X31" s="248">
        <f>$L31*SUM($Q31:T31)/SUM($H31:$K31)</f>
        <v>0</v>
      </c>
      <c r="Y31" s="185"/>
      <c r="Z31" s="212"/>
    </row>
    <row r="32" spans="1:26" ht="60.75" customHeight="1" x14ac:dyDescent="0.2">
      <c r="A32" s="119"/>
      <c r="B32" s="204" t="s">
        <v>332</v>
      </c>
      <c r="C32" s="205" t="s">
        <v>191</v>
      </c>
      <c r="D32" s="205" t="s">
        <v>192</v>
      </c>
      <c r="E32" s="206">
        <v>45293</v>
      </c>
      <c r="F32" s="123">
        <v>45657</v>
      </c>
      <c r="G32" s="163">
        <f t="shared" si="8"/>
        <v>1</v>
      </c>
      <c r="H32" s="139"/>
      <c r="I32" s="139"/>
      <c r="J32" s="139"/>
      <c r="K32" s="139">
        <v>1</v>
      </c>
      <c r="L32" s="140">
        <v>0.1</v>
      </c>
      <c r="M32" s="126">
        <f>$L32*(SUM($H32:H32)/SUM($H32:$K32))</f>
        <v>0</v>
      </c>
      <c r="N32" s="126">
        <f>$L32*(SUM($H32:I32)/SUM($H32:$K32))</f>
        <v>0</v>
      </c>
      <c r="O32" s="126">
        <f>$L32*(SUM($H32:J32)/SUM($H32:$K32))</f>
        <v>0</v>
      </c>
      <c r="P32" s="181">
        <f>$L32*(SUM($H32:K32)/SUM($H32:$K32))</f>
        <v>0.1</v>
      </c>
      <c r="Q32" s="163"/>
      <c r="R32" s="210"/>
      <c r="S32" s="210"/>
      <c r="T32" s="211"/>
      <c r="U32" s="248">
        <f>$L32*SUM($Q32:Q32)/SUM($H32:$K32)</f>
        <v>0</v>
      </c>
      <c r="V32" s="248">
        <f>$L32*SUM($Q32:R32)/SUM($H32:$K32)</f>
        <v>0</v>
      </c>
      <c r="W32" s="248">
        <f>$L32*SUM($Q32:S32)/SUM($H32:$K32)</f>
        <v>0</v>
      </c>
      <c r="X32" s="248">
        <f>$L32*SUM($Q32:T32)/SUM($H32:$K32)</f>
        <v>0</v>
      </c>
      <c r="Y32" s="185"/>
      <c r="Z32" s="212"/>
    </row>
    <row r="33" spans="1:26" ht="78" customHeight="1" x14ac:dyDescent="0.2">
      <c r="A33" s="119"/>
      <c r="B33" s="204" t="s">
        <v>333</v>
      </c>
      <c r="C33" s="163" t="s">
        <v>194</v>
      </c>
      <c r="D33" s="163" t="s">
        <v>195</v>
      </c>
      <c r="E33" s="206">
        <v>45306</v>
      </c>
      <c r="F33" s="206">
        <v>45657</v>
      </c>
      <c r="G33" s="163">
        <f t="shared" si="8"/>
        <v>1</v>
      </c>
      <c r="H33" s="163"/>
      <c r="I33" s="163"/>
      <c r="J33" s="163"/>
      <c r="K33" s="163">
        <v>1</v>
      </c>
      <c r="L33" s="140">
        <v>0.15</v>
      </c>
      <c r="M33" s="126">
        <f>$L33*(SUM($H33:H33)/SUM($H33:$K33))</f>
        <v>0</v>
      </c>
      <c r="N33" s="126">
        <f>$L33*(SUM($H33:I33)/SUM($H33:$K33))</f>
        <v>0</v>
      </c>
      <c r="O33" s="126">
        <f>$L33*(SUM($H33:J33)/SUM($H33:$K33))</f>
        <v>0</v>
      </c>
      <c r="P33" s="181">
        <f>$L33*(SUM($H33:K33)/SUM($H33:$K33))</f>
        <v>0.15</v>
      </c>
      <c r="Q33" s="163"/>
      <c r="R33" s="210"/>
      <c r="S33" s="210"/>
      <c r="T33" s="211"/>
      <c r="U33" s="248">
        <f>$L33*SUM($Q33:Q33)/SUM($H33:$K33)</f>
        <v>0</v>
      </c>
      <c r="V33" s="248">
        <f>$L33*SUM($Q33:R33)/SUM($H33:$K33)</f>
        <v>0</v>
      </c>
      <c r="W33" s="248">
        <f>$L33*SUM($Q33:S33)/SUM($H33:$K33)</f>
        <v>0</v>
      </c>
      <c r="X33" s="248">
        <f>$L33*SUM($Q33:T33)/SUM($H33:$K33)</f>
        <v>0</v>
      </c>
      <c r="Y33" s="185"/>
      <c r="Z33" s="212"/>
    </row>
    <row r="34" spans="1:26" ht="73.5" customHeight="1" x14ac:dyDescent="0.2">
      <c r="A34" s="119"/>
      <c r="B34" s="204" t="s">
        <v>334</v>
      </c>
      <c r="C34" s="163" t="s">
        <v>197</v>
      </c>
      <c r="D34" s="163" t="s">
        <v>198</v>
      </c>
      <c r="E34" s="206">
        <v>45306</v>
      </c>
      <c r="F34" s="206">
        <v>45657</v>
      </c>
      <c r="G34" s="163">
        <f t="shared" si="8"/>
        <v>2</v>
      </c>
      <c r="H34" s="163"/>
      <c r="I34" s="163"/>
      <c r="J34" s="163">
        <v>1</v>
      </c>
      <c r="K34" s="163">
        <v>1</v>
      </c>
      <c r="L34" s="140">
        <v>0.15</v>
      </c>
      <c r="M34" s="126">
        <f>$L34*(SUM($H34:H34)/SUM($H34:$K34))</f>
        <v>0</v>
      </c>
      <c r="N34" s="126">
        <f>$L34*(SUM($H34:I34)/SUM($H34:$K34))</f>
        <v>0</v>
      </c>
      <c r="O34" s="126">
        <f>$L34*(SUM($H34:J34)/SUM($H34:$K34))</f>
        <v>7.4999999999999997E-2</v>
      </c>
      <c r="P34" s="181">
        <f>$L34*(SUM($H34:K34)/SUM($H34:$K34))</f>
        <v>0.15</v>
      </c>
      <c r="Q34" s="163"/>
      <c r="R34" s="210"/>
      <c r="S34" s="210"/>
      <c r="T34" s="211"/>
      <c r="U34" s="248">
        <f>$L34*SUM($Q34:Q34)/SUM($H34:$K34)</f>
        <v>0</v>
      </c>
      <c r="V34" s="248">
        <f>$L34*SUM($Q34:R34)/SUM($H34:$K34)</f>
        <v>0</v>
      </c>
      <c r="W34" s="248">
        <f>$L34*SUM($Q34:S34)/SUM($H34:$K34)</f>
        <v>0</v>
      </c>
      <c r="X34" s="248">
        <f>$L34*SUM($Q34:T34)/SUM($H34:$K34)</f>
        <v>0</v>
      </c>
      <c r="Y34" s="185"/>
      <c r="Z34" s="212"/>
    </row>
    <row r="35" spans="1:26" ht="83.25" customHeight="1" x14ac:dyDescent="0.2">
      <c r="A35" s="119"/>
      <c r="B35" s="204" t="s">
        <v>335</v>
      </c>
      <c r="C35" s="163" t="s">
        <v>200</v>
      </c>
      <c r="D35" s="205" t="s">
        <v>201</v>
      </c>
      <c r="E35" s="206">
        <v>45323</v>
      </c>
      <c r="F35" s="123">
        <v>45565</v>
      </c>
      <c r="G35" s="163">
        <f t="shared" si="8"/>
        <v>1</v>
      </c>
      <c r="H35" s="139"/>
      <c r="I35" s="139"/>
      <c r="J35" s="139">
        <v>1</v>
      </c>
      <c r="K35" s="139"/>
      <c r="L35" s="140">
        <v>0.15</v>
      </c>
      <c r="M35" s="126">
        <f>$L35*(SUM($H35:H35)/SUM($H35:$K35))</f>
        <v>0</v>
      </c>
      <c r="N35" s="126">
        <f>$L35*(SUM($H35:I35)/SUM($H35:$K35))</f>
        <v>0</v>
      </c>
      <c r="O35" s="126">
        <f>$L35*(SUM($H35:J35)/SUM($H35:$K35))</f>
        <v>0.15</v>
      </c>
      <c r="P35" s="181">
        <f>$L35*(SUM($H35:K35)/SUM($H35:$K35))</f>
        <v>0.15</v>
      </c>
      <c r="Q35" s="163"/>
      <c r="R35" s="210"/>
      <c r="S35" s="210"/>
      <c r="T35" s="211"/>
      <c r="U35" s="248">
        <f>$L35*SUM($Q35:Q35)/SUM($H35:$K35)</f>
        <v>0</v>
      </c>
      <c r="V35" s="248">
        <f>$L35*SUM($Q35:R35)/SUM($H35:$K35)</f>
        <v>0</v>
      </c>
      <c r="W35" s="248">
        <f>$L35*SUM($Q35:S35)/SUM($H35:$K35)</f>
        <v>0</v>
      </c>
      <c r="X35" s="248">
        <f>$L35*SUM($Q35:T35)/SUM($H35:$K35)</f>
        <v>0</v>
      </c>
      <c r="Y35" s="185"/>
      <c r="Z35" s="212"/>
    </row>
    <row r="36" spans="1:26" ht="76.5" customHeight="1" x14ac:dyDescent="0.2">
      <c r="A36" s="119"/>
      <c r="B36" s="204" t="s">
        <v>336</v>
      </c>
      <c r="C36" s="163" t="s">
        <v>203</v>
      </c>
      <c r="D36" s="205" t="s">
        <v>204</v>
      </c>
      <c r="E36" s="206">
        <v>45323</v>
      </c>
      <c r="F36" s="123">
        <v>45657</v>
      </c>
      <c r="G36" s="163">
        <f t="shared" si="8"/>
        <v>2</v>
      </c>
      <c r="H36" s="139"/>
      <c r="I36" s="139">
        <v>1</v>
      </c>
      <c r="J36" s="139"/>
      <c r="K36" s="139">
        <v>1</v>
      </c>
      <c r="L36" s="140">
        <v>0.1</v>
      </c>
      <c r="M36" s="126">
        <f>$L36*(SUM($H36:H36)/SUM($H36:$K36))</f>
        <v>0</v>
      </c>
      <c r="N36" s="126">
        <f>$L36*(SUM($H36:I36)/SUM($H36:$K36))</f>
        <v>0.05</v>
      </c>
      <c r="O36" s="126">
        <f>$L36*(SUM($H36:J36)/SUM($H36:$K36))</f>
        <v>0.05</v>
      </c>
      <c r="P36" s="181">
        <f>$L36*(SUM($H36:K36)/SUM($H36:$K36))</f>
        <v>0.1</v>
      </c>
      <c r="Q36" s="163"/>
      <c r="R36" s="210"/>
      <c r="S36" s="210"/>
      <c r="T36" s="211"/>
      <c r="U36" s="248">
        <f>$L36*SUM($Q36:Q36)/SUM($H36:$K36)</f>
        <v>0</v>
      </c>
      <c r="V36" s="248">
        <f>$L36*SUM($Q36:R36)/SUM($H36:$K36)</f>
        <v>0</v>
      </c>
      <c r="W36" s="248">
        <f>$L36*SUM($Q36:S36)/SUM($H36:$K36)</f>
        <v>0</v>
      </c>
      <c r="X36" s="248">
        <f>$L36*SUM($Q36:T36)/SUM($H36:$K36)</f>
        <v>0</v>
      </c>
      <c r="Y36" s="185"/>
      <c r="Z36" s="212"/>
    </row>
    <row r="37" spans="1:26" ht="114.75" customHeight="1" x14ac:dyDescent="0.2">
      <c r="A37" s="119"/>
      <c r="B37" s="204" t="s">
        <v>337</v>
      </c>
      <c r="C37" s="163" t="s">
        <v>206</v>
      </c>
      <c r="D37" s="163" t="s">
        <v>207</v>
      </c>
      <c r="E37" s="206">
        <v>45323</v>
      </c>
      <c r="F37" s="123">
        <v>45657</v>
      </c>
      <c r="G37" s="163">
        <f t="shared" si="8"/>
        <v>4</v>
      </c>
      <c r="H37" s="163">
        <v>1</v>
      </c>
      <c r="I37" s="163">
        <v>1</v>
      </c>
      <c r="J37" s="163">
        <v>1</v>
      </c>
      <c r="K37" s="163">
        <v>1</v>
      </c>
      <c r="L37" s="140">
        <v>0.1</v>
      </c>
      <c r="M37" s="126">
        <f>$L37*(SUM($H37:H37)/SUM($H37:$K37))</f>
        <v>2.5000000000000001E-2</v>
      </c>
      <c r="N37" s="126">
        <f>$L37*(SUM($H37:I37)/SUM($H37:$K37))</f>
        <v>0.05</v>
      </c>
      <c r="O37" s="126">
        <f>$L37*(SUM($H37:J37)/SUM($H37:$K37))</f>
        <v>7.5000000000000011E-2</v>
      </c>
      <c r="P37" s="181">
        <f>$L37*(SUM($H37:K37)/SUM($H37:$K37))</f>
        <v>0.1</v>
      </c>
      <c r="Q37" s="163">
        <v>1</v>
      </c>
      <c r="R37" s="213"/>
      <c r="S37" s="214"/>
      <c r="T37" s="215"/>
      <c r="U37" s="248">
        <f>$L37*SUM($Q37:Q37)/SUM($H37:$K37)</f>
        <v>2.5000000000000001E-2</v>
      </c>
      <c r="V37" s="248">
        <f>$L37*SUM($Q37:R37)/SUM($H37:$K37)</f>
        <v>2.5000000000000001E-2</v>
      </c>
      <c r="W37" s="248">
        <f>$L37*SUM($Q37:S37)/SUM($H37:$K37)</f>
        <v>2.5000000000000001E-2</v>
      </c>
      <c r="X37" s="248">
        <f>$L37*SUM($Q37:T37)/SUM($H37:$K37)</f>
        <v>2.5000000000000001E-2</v>
      </c>
      <c r="Y37" s="137" t="s">
        <v>338</v>
      </c>
      <c r="Z37" s="138" t="s">
        <v>316</v>
      </c>
    </row>
    <row r="38" spans="1:26" ht="21.75" customHeight="1" x14ac:dyDescent="0.2">
      <c r="A38" s="216"/>
      <c r="B38" s="217"/>
      <c r="C38" s="148" t="s">
        <v>320</v>
      </c>
      <c r="D38" s="218"/>
      <c r="E38" s="219"/>
      <c r="F38" s="219"/>
      <c r="G38" s="218"/>
      <c r="H38" s="220"/>
      <c r="I38" s="220"/>
      <c r="J38" s="220"/>
      <c r="K38" s="220"/>
      <c r="L38" s="221">
        <f>SUM(L30:L37)</f>
        <v>1</v>
      </c>
      <c r="M38" s="222">
        <f>SUM(M30:M37)</f>
        <v>4.642857142857143E-2</v>
      </c>
      <c r="N38" s="222">
        <f t="shared" ref="N38:P38" si="9">SUM(N30:N37)</f>
        <v>0.16428571428571428</v>
      </c>
      <c r="O38" s="222">
        <f t="shared" si="9"/>
        <v>0.45714285714285713</v>
      </c>
      <c r="P38" s="222">
        <f t="shared" si="9"/>
        <v>1</v>
      </c>
      <c r="Q38" s="218"/>
      <c r="R38" s="151"/>
      <c r="S38" s="151"/>
      <c r="T38" s="151"/>
      <c r="U38" s="249">
        <f>SUM(U30:U37)</f>
        <v>4.642857142857143E-2</v>
      </c>
      <c r="V38" s="249">
        <f t="shared" ref="V38:X38" si="10">SUM(V30:V37)</f>
        <v>4.642857142857143E-2</v>
      </c>
      <c r="W38" s="249">
        <f t="shared" si="10"/>
        <v>4.642857142857143E-2</v>
      </c>
      <c r="X38" s="249">
        <f t="shared" si="10"/>
        <v>4.642857142857143E-2</v>
      </c>
      <c r="Y38" s="154"/>
      <c r="Z38" s="155"/>
    </row>
    <row r="39" spans="1:26" ht="82.5" customHeight="1" x14ac:dyDescent="0.2">
      <c r="A39" s="119">
        <v>5</v>
      </c>
      <c r="B39" s="223" t="s">
        <v>209</v>
      </c>
      <c r="C39" s="139" t="s">
        <v>210</v>
      </c>
      <c r="D39" s="139" t="s">
        <v>339</v>
      </c>
      <c r="E39" s="123">
        <v>45293</v>
      </c>
      <c r="F39" s="123">
        <v>45657</v>
      </c>
      <c r="G39" s="139">
        <f t="shared" ref="G39:G53" si="11">SUM(H39:K39)</f>
        <v>4</v>
      </c>
      <c r="H39" s="139">
        <v>1</v>
      </c>
      <c r="I39" s="139">
        <v>1</v>
      </c>
      <c r="J39" s="139">
        <v>1</v>
      </c>
      <c r="K39" s="139">
        <v>1</v>
      </c>
      <c r="L39" s="140">
        <v>0.05</v>
      </c>
      <c r="M39" s="126">
        <f>$L39*(SUM($H39:H39)/SUM($H39:$K39))</f>
        <v>1.2500000000000001E-2</v>
      </c>
      <c r="N39" s="126">
        <f>$L39*(SUM($H39:I39)/SUM($H39:$K39))</f>
        <v>2.5000000000000001E-2</v>
      </c>
      <c r="O39" s="126">
        <f>$L39*(SUM($H39:J39)/SUM($H39:$K39))</f>
        <v>3.7500000000000006E-2</v>
      </c>
      <c r="P39" s="224">
        <f>$L39*(SUM($H39:K39)/SUM($H39:$K39))</f>
        <v>0.05</v>
      </c>
      <c r="Q39" s="139">
        <v>1</v>
      </c>
      <c r="R39" s="208"/>
      <c r="S39" s="209"/>
      <c r="T39" s="128"/>
      <c r="U39" s="248">
        <f>$L39*SUM($Q39:Q39)/SUM($H39:$K39)</f>
        <v>1.2500000000000001E-2</v>
      </c>
      <c r="V39" s="248">
        <f>$L39*SUM($Q39:R39)/SUM($H39:$K39)</f>
        <v>1.2500000000000001E-2</v>
      </c>
      <c r="W39" s="248">
        <f>$L39*SUM($Q39:S39)/SUM($H39:$K39)</f>
        <v>1.2500000000000001E-2</v>
      </c>
      <c r="X39" s="248">
        <f>$L39*SUM($Q39:T39)/SUM($H39:$K39)</f>
        <v>1.2500000000000001E-2</v>
      </c>
      <c r="Y39" s="137" t="s">
        <v>340</v>
      </c>
      <c r="Z39" s="138" t="s">
        <v>316</v>
      </c>
    </row>
    <row r="40" spans="1:26" ht="85.5" customHeight="1" x14ac:dyDescent="0.2">
      <c r="A40" s="119"/>
      <c r="B40" s="223" t="s">
        <v>214</v>
      </c>
      <c r="C40" s="225" t="s">
        <v>215</v>
      </c>
      <c r="D40" s="163" t="s">
        <v>216</v>
      </c>
      <c r="E40" s="206">
        <v>45293</v>
      </c>
      <c r="F40" s="206">
        <v>45657</v>
      </c>
      <c r="G40" s="139">
        <f t="shared" si="11"/>
        <v>2</v>
      </c>
      <c r="H40" s="225"/>
      <c r="I40" s="225">
        <v>1</v>
      </c>
      <c r="J40" s="225"/>
      <c r="K40" s="225">
        <v>1</v>
      </c>
      <c r="L40" s="226">
        <v>0.1</v>
      </c>
      <c r="M40" s="126">
        <f>$L40*(SUM($H40:H40)/SUM($H40:$K40))</f>
        <v>0</v>
      </c>
      <c r="N40" s="126">
        <f>$L40*(SUM($H40:I40)/SUM($H40:$K40))</f>
        <v>0.05</v>
      </c>
      <c r="O40" s="126">
        <f>$L40*(SUM($H40:J40)/SUM($H40:$K40))</f>
        <v>0.05</v>
      </c>
      <c r="P40" s="224">
        <f>$L40*(SUM($H40:K40)/SUM($H40:$K40))</f>
        <v>0.1</v>
      </c>
      <c r="Q40" s="139"/>
      <c r="R40" s="210"/>
      <c r="S40" s="211"/>
      <c r="T40" s="134"/>
      <c r="U40" s="248">
        <f>$L40*SUM($Q40:Q40)/SUM($H40:$K40)</f>
        <v>0</v>
      </c>
      <c r="V40" s="248">
        <f>$L40*SUM($Q40:R40)/SUM($H40:$K40)</f>
        <v>0</v>
      </c>
      <c r="W40" s="248">
        <f>$L40*SUM($Q40:S40)/SUM($H40:$K40)</f>
        <v>0</v>
      </c>
      <c r="X40" s="248">
        <f>$L40*SUM($Q40:T40)/SUM($H40:$K40)</f>
        <v>0</v>
      </c>
      <c r="Y40" s="185"/>
      <c r="Z40" s="227"/>
    </row>
    <row r="41" spans="1:26" ht="85.5" customHeight="1" x14ac:dyDescent="0.2">
      <c r="A41" s="119"/>
      <c r="B41" s="223" t="s">
        <v>217</v>
      </c>
      <c r="C41" s="163" t="s">
        <v>218</v>
      </c>
      <c r="D41" s="163" t="s">
        <v>219</v>
      </c>
      <c r="E41" s="206">
        <v>45323</v>
      </c>
      <c r="F41" s="206">
        <v>45641</v>
      </c>
      <c r="G41" s="139">
        <f t="shared" si="11"/>
        <v>2</v>
      </c>
      <c r="H41" s="163"/>
      <c r="I41" s="163">
        <v>1</v>
      </c>
      <c r="J41" s="163"/>
      <c r="K41" s="163">
        <v>1</v>
      </c>
      <c r="L41" s="226">
        <v>0.05</v>
      </c>
      <c r="M41" s="126">
        <f>$L41*(SUM($H41:H41)/SUM($H41:$K41))</f>
        <v>0</v>
      </c>
      <c r="N41" s="126">
        <f>$L41*(SUM($H41:I41)/SUM($H41:$K41))</f>
        <v>2.5000000000000001E-2</v>
      </c>
      <c r="O41" s="126">
        <f>$L41*(SUM($H41:J41)/SUM($H41:$K41))</f>
        <v>2.5000000000000001E-2</v>
      </c>
      <c r="P41" s="224">
        <f>$L41*(SUM($H41:K41)/SUM($H41:$K41))</f>
        <v>0.05</v>
      </c>
      <c r="Q41" s="139"/>
      <c r="R41" s="210"/>
      <c r="S41" s="211"/>
      <c r="T41" s="134"/>
      <c r="U41" s="248">
        <f>$L41*SUM($Q41:Q41)/SUM($H41:$K41)</f>
        <v>0</v>
      </c>
      <c r="V41" s="248">
        <f>$L41*SUM($Q41:R41)/SUM($H41:$K41)</f>
        <v>0</v>
      </c>
      <c r="W41" s="248">
        <f>$L41*SUM($Q41:S41)/SUM($H41:$K41)</f>
        <v>0</v>
      </c>
      <c r="X41" s="248">
        <f>$L41*SUM($Q41:T41)/SUM($H41:$K41)</f>
        <v>0</v>
      </c>
      <c r="Y41" s="185"/>
      <c r="Z41" s="227"/>
    </row>
    <row r="42" spans="1:26" ht="85.5" customHeight="1" x14ac:dyDescent="0.2">
      <c r="A42" s="119"/>
      <c r="B42" s="223" t="s">
        <v>220</v>
      </c>
      <c r="C42" s="163" t="s">
        <v>221</v>
      </c>
      <c r="D42" s="163" t="s">
        <v>222</v>
      </c>
      <c r="E42" s="228">
        <v>45293</v>
      </c>
      <c r="F42" s="228">
        <v>45657</v>
      </c>
      <c r="G42" s="139">
        <f t="shared" si="11"/>
        <v>2</v>
      </c>
      <c r="H42" s="225"/>
      <c r="I42" s="225">
        <v>1</v>
      </c>
      <c r="J42" s="225"/>
      <c r="K42" s="225">
        <v>1</v>
      </c>
      <c r="L42" s="226">
        <v>0.1</v>
      </c>
      <c r="M42" s="126">
        <f>$L42*(SUM($H42:H42)/SUM($H42:$K42))</f>
        <v>0</v>
      </c>
      <c r="N42" s="126">
        <f>$L42*(SUM($H42:I42)/SUM($H42:$K42))</f>
        <v>0.05</v>
      </c>
      <c r="O42" s="126">
        <f>$L42*(SUM($H42:J42)/SUM($H42:$K42))</f>
        <v>0.05</v>
      </c>
      <c r="P42" s="224">
        <f>$L42*(SUM($H42:K42)/SUM($H42:$K42))</f>
        <v>0.1</v>
      </c>
      <c r="Q42" s="139"/>
      <c r="R42" s="210"/>
      <c r="S42" s="211"/>
      <c r="T42" s="134"/>
      <c r="U42" s="248">
        <f>$L42*SUM($Q42:Q42)/SUM($H42:$K42)</f>
        <v>0</v>
      </c>
      <c r="V42" s="248">
        <f>$L42*SUM($Q42:R42)/SUM($H42:$K42)</f>
        <v>0</v>
      </c>
      <c r="W42" s="248">
        <f>$L42*SUM($Q42:S42)/SUM($H42:$K42)</f>
        <v>0</v>
      </c>
      <c r="X42" s="248">
        <f>$L42*SUM($Q42:T42)/SUM($H42:$K42)</f>
        <v>0</v>
      </c>
      <c r="Y42" s="185"/>
      <c r="Z42" s="227"/>
    </row>
    <row r="43" spans="1:26" ht="85.5" customHeight="1" x14ac:dyDescent="0.2">
      <c r="A43" s="119"/>
      <c r="B43" s="223" t="s">
        <v>223</v>
      </c>
      <c r="C43" s="163" t="s">
        <v>224</v>
      </c>
      <c r="D43" s="163" t="s">
        <v>225</v>
      </c>
      <c r="E43" s="206">
        <v>45293</v>
      </c>
      <c r="F43" s="206">
        <v>45626</v>
      </c>
      <c r="G43" s="139">
        <f t="shared" si="11"/>
        <v>2</v>
      </c>
      <c r="H43" s="163"/>
      <c r="I43" s="163"/>
      <c r="J43" s="163">
        <v>2</v>
      </c>
      <c r="K43" s="163"/>
      <c r="L43" s="165">
        <v>0.05</v>
      </c>
      <c r="M43" s="126">
        <f>$L43*(SUM($H43:H43)/SUM($H43:$K43))</f>
        <v>0</v>
      </c>
      <c r="N43" s="126">
        <f>$L43*(SUM($H43:I43)/SUM($H43:$K43))</f>
        <v>0</v>
      </c>
      <c r="O43" s="126">
        <f>$L43*(SUM($H43:J43)/SUM($H43:$K43))</f>
        <v>0.05</v>
      </c>
      <c r="P43" s="224">
        <f>$L43*(SUM($H43:K43)/SUM($H43:$K43))</f>
        <v>0.05</v>
      </c>
      <c r="Q43" s="139"/>
      <c r="R43" s="210"/>
      <c r="S43" s="211"/>
      <c r="T43" s="134"/>
      <c r="U43" s="248">
        <f>$L43*SUM($Q43:Q43)/SUM($H43:$K43)</f>
        <v>0</v>
      </c>
      <c r="V43" s="248">
        <f>$L43*SUM($Q43:R43)/SUM($H43:$K43)</f>
        <v>0</v>
      </c>
      <c r="W43" s="248">
        <f>$L43*SUM($Q43:S43)/SUM($H43:$K43)</f>
        <v>0</v>
      </c>
      <c r="X43" s="248">
        <f>$L43*SUM($Q43:T43)/SUM($H43:$K43)</f>
        <v>0</v>
      </c>
      <c r="Y43" s="185"/>
      <c r="Z43" s="227"/>
    </row>
    <row r="44" spans="1:26" ht="85.5" customHeight="1" x14ac:dyDescent="0.2">
      <c r="A44" s="119"/>
      <c r="B44" s="223" t="s">
        <v>226</v>
      </c>
      <c r="C44" s="163" t="s">
        <v>227</v>
      </c>
      <c r="D44" s="163" t="s">
        <v>228</v>
      </c>
      <c r="E44" s="206">
        <v>45293</v>
      </c>
      <c r="F44" s="206">
        <v>45473</v>
      </c>
      <c r="G44" s="139">
        <f t="shared" si="11"/>
        <v>1</v>
      </c>
      <c r="H44" s="163"/>
      <c r="I44" s="163">
        <v>1</v>
      </c>
      <c r="J44" s="163"/>
      <c r="K44" s="163"/>
      <c r="L44" s="165">
        <v>0.05</v>
      </c>
      <c r="M44" s="126">
        <f>$L44*(SUM($H44:H44)/SUM($H44:$K44))</f>
        <v>0</v>
      </c>
      <c r="N44" s="126">
        <f>$L44*(SUM($H44:I44)/SUM($H44:$K44))</f>
        <v>0.05</v>
      </c>
      <c r="O44" s="126">
        <f>$L44*(SUM($H44:J44)/SUM($H44:$K44))</f>
        <v>0.05</v>
      </c>
      <c r="P44" s="224">
        <f>$L44*(SUM($H44:K44)/SUM($H44:$K44))</f>
        <v>0.05</v>
      </c>
      <c r="Q44" s="139"/>
      <c r="R44" s="210"/>
      <c r="S44" s="211"/>
      <c r="T44" s="134"/>
      <c r="U44" s="248">
        <f>$L44*SUM($Q44:Q44)/SUM($H44:$K44)</f>
        <v>0</v>
      </c>
      <c r="V44" s="248">
        <f>$L44*SUM($Q44:R44)/SUM($H44:$K44)</f>
        <v>0</v>
      </c>
      <c r="W44" s="248">
        <f>$L44*SUM($Q44:S44)/SUM($H44:$K44)</f>
        <v>0</v>
      </c>
      <c r="X44" s="248">
        <f>$L44*SUM($Q44:T44)/SUM($H44:$K44)</f>
        <v>0</v>
      </c>
      <c r="Y44" s="185"/>
      <c r="Z44" s="227"/>
    </row>
    <row r="45" spans="1:26" ht="43.5" customHeight="1" x14ac:dyDescent="0.2">
      <c r="A45" s="119"/>
      <c r="B45" s="223" t="s">
        <v>229</v>
      </c>
      <c r="C45" s="163" t="s">
        <v>230</v>
      </c>
      <c r="D45" s="163" t="s">
        <v>231</v>
      </c>
      <c r="E45" s="206">
        <v>45323</v>
      </c>
      <c r="F45" s="206">
        <v>45657</v>
      </c>
      <c r="G45" s="139">
        <f t="shared" si="11"/>
        <v>6</v>
      </c>
      <c r="H45" s="163"/>
      <c r="I45" s="163"/>
      <c r="J45" s="163">
        <v>5</v>
      </c>
      <c r="K45" s="163">
        <v>1</v>
      </c>
      <c r="L45" s="165">
        <v>0.05</v>
      </c>
      <c r="M45" s="126">
        <f>$L45*(SUM($H45:H45)/SUM($H45:$K45))</f>
        <v>0</v>
      </c>
      <c r="N45" s="126">
        <f>$L45*(SUM($H45:I45)/SUM($H45:$K45))</f>
        <v>0</v>
      </c>
      <c r="O45" s="126">
        <f>$L45*(SUM($H45:J45)/SUM($H45:$K45))</f>
        <v>4.1666666666666671E-2</v>
      </c>
      <c r="P45" s="224">
        <f>$L45*(SUM($H45:K45)/SUM($H45:$K45))</f>
        <v>0.05</v>
      </c>
      <c r="Q45" s="139"/>
      <c r="R45" s="210"/>
      <c r="S45" s="211"/>
      <c r="T45" s="134"/>
      <c r="U45" s="248">
        <f>$L45*SUM($Q45:Q45)/SUM($H45:$K45)</f>
        <v>0</v>
      </c>
      <c r="V45" s="248">
        <f>$L45*SUM($Q45:R45)/SUM($H45:$K45)</f>
        <v>0</v>
      </c>
      <c r="W45" s="248">
        <f>$L45*SUM($Q45:S45)/SUM($H45:$K45)</f>
        <v>0</v>
      </c>
      <c r="X45" s="248">
        <f>$L45*SUM($Q45:T45)/SUM($H45:$K45)</f>
        <v>0</v>
      </c>
      <c r="Y45" s="185"/>
      <c r="Z45" s="227"/>
    </row>
    <row r="46" spans="1:26" ht="84" customHeight="1" x14ac:dyDescent="0.2">
      <c r="A46" s="119"/>
      <c r="B46" s="223" t="s">
        <v>232</v>
      </c>
      <c r="C46" s="139" t="s">
        <v>233</v>
      </c>
      <c r="D46" s="139" t="s">
        <v>234</v>
      </c>
      <c r="E46" s="123">
        <v>45293</v>
      </c>
      <c r="F46" s="123">
        <v>45657</v>
      </c>
      <c r="G46" s="139">
        <f t="shared" si="11"/>
        <v>3</v>
      </c>
      <c r="H46" s="139">
        <v>1</v>
      </c>
      <c r="I46" s="139">
        <v>1</v>
      </c>
      <c r="J46" s="139"/>
      <c r="K46" s="139">
        <v>1</v>
      </c>
      <c r="L46" s="229">
        <v>0.05</v>
      </c>
      <c r="M46" s="126">
        <f>$L46*(SUM($H46:H46)/SUM($H46:$K46))</f>
        <v>1.6666666666666666E-2</v>
      </c>
      <c r="N46" s="126">
        <f>$L46*(SUM($H46:I46)/SUM($H46:$K46))</f>
        <v>3.3333333333333333E-2</v>
      </c>
      <c r="O46" s="126">
        <f>$L46*(SUM($H46:J46)/SUM($H46:$K46))</f>
        <v>3.3333333333333333E-2</v>
      </c>
      <c r="P46" s="224">
        <f>$L46*(SUM($H46:K46)/SUM($H46:$K46))</f>
        <v>0.05</v>
      </c>
      <c r="Q46" s="139">
        <v>1</v>
      </c>
      <c r="R46" s="210"/>
      <c r="S46" s="211"/>
      <c r="T46" s="134"/>
      <c r="U46" s="248">
        <f>$L46*SUM($Q46:Q46)/SUM($H46:$K46)</f>
        <v>1.6666666666666666E-2</v>
      </c>
      <c r="V46" s="248">
        <f>$L46*SUM($Q46:R46)/SUM($H46:$K46)</f>
        <v>1.6666666666666666E-2</v>
      </c>
      <c r="W46" s="248">
        <f>$L46*SUM($Q46:S46)/SUM($H46:$K46)</f>
        <v>1.6666666666666666E-2</v>
      </c>
      <c r="X46" s="248">
        <f>$L46*SUM($Q46:T46)/SUM($H46:$K46)</f>
        <v>1.6666666666666666E-2</v>
      </c>
      <c r="Y46" s="137" t="s">
        <v>341</v>
      </c>
      <c r="Z46" s="138" t="s">
        <v>316</v>
      </c>
    </row>
    <row r="47" spans="1:26" ht="174" customHeight="1" x14ac:dyDescent="0.2">
      <c r="A47" s="119"/>
      <c r="B47" s="223" t="s">
        <v>235</v>
      </c>
      <c r="C47" s="225" t="s">
        <v>342</v>
      </c>
      <c r="D47" s="139" t="s">
        <v>237</v>
      </c>
      <c r="E47" s="123">
        <v>45293</v>
      </c>
      <c r="F47" s="123">
        <v>45657</v>
      </c>
      <c r="G47" s="139">
        <f t="shared" si="11"/>
        <v>6</v>
      </c>
      <c r="H47" s="139"/>
      <c r="I47" s="139">
        <v>2</v>
      </c>
      <c r="J47" s="139"/>
      <c r="K47" s="139">
        <v>4</v>
      </c>
      <c r="L47" s="140">
        <v>0.15</v>
      </c>
      <c r="M47" s="126">
        <f>$L47*(SUM($H47:H47)/SUM($H47:$K47))</f>
        <v>0</v>
      </c>
      <c r="N47" s="126">
        <f>$L47*(SUM($H47:I47)/SUM($H47:$K47))</f>
        <v>4.9999999999999996E-2</v>
      </c>
      <c r="O47" s="126">
        <f>$L47*(SUM($H47:J47)/SUM($H47:$K47))</f>
        <v>4.9999999999999996E-2</v>
      </c>
      <c r="P47" s="224">
        <f>$L47*(SUM($H47:K47)/SUM($H47:$K47))</f>
        <v>0.15</v>
      </c>
      <c r="Q47" s="139"/>
      <c r="R47" s="210"/>
      <c r="S47" s="211"/>
      <c r="T47" s="134"/>
      <c r="U47" s="248">
        <f>$L47*SUM($Q47:Q47)/SUM($H47:$K47)</f>
        <v>0</v>
      </c>
      <c r="V47" s="248">
        <f>$L47*SUM($Q47:R47)/SUM($H47:$K47)</f>
        <v>0</v>
      </c>
      <c r="W47" s="248">
        <f>$L47*SUM($Q47:S47)/SUM($H47:$K47)</f>
        <v>0</v>
      </c>
      <c r="X47" s="248">
        <f>$L47*SUM($Q47:T47)/SUM($H47:$K47)</f>
        <v>0</v>
      </c>
      <c r="Z47" s="227"/>
    </row>
    <row r="48" spans="1:26" ht="111" customHeight="1" x14ac:dyDescent="0.2">
      <c r="A48" s="119"/>
      <c r="B48" s="223" t="s">
        <v>238</v>
      </c>
      <c r="C48" s="225" t="s">
        <v>239</v>
      </c>
      <c r="D48" s="163" t="s">
        <v>240</v>
      </c>
      <c r="E48" s="228">
        <v>45293</v>
      </c>
      <c r="F48" s="123">
        <v>45322</v>
      </c>
      <c r="G48" s="139">
        <f t="shared" si="11"/>
        <v>1</v>
      </c>
      <c r="H48" s="139">
        <v>1</v>
      </c>
      <c r="I48" s="139"/>
      <c r="J48" s="139"/>
      <c r="K48" s="139"/>
      <c r="L48" s="140">
        <v>0.05</v>
      </c>
      <c r="M48" s="126">
        <f>$L48*(SUM($H48:H48)/SUM($H48:$K48))</f>
        <v>0.05</v>
      </c>
      <c r="N48" s="126">
        <f>$L48*(SUM($H48:I48)/SUM($H48:$K48))</f>
        <v>0.05</v>
      </c>
      <c r="O48" s="126">
        <f>$L48*(SUM($H48:J48)/SUM($H48:$K48))</f>
        <v>0.05</v>
      </c>
      <c r="P48" s="224">
        <f>$L48*(SUM($H48:K48)/SUM($H48:$K48))</f>
        <v>0.05</v>
      </c>
      <c r="Q48" s="139">
        <v>1</v>
      </c>
      <c r="R48" s="210"/>
      <c r="S48" s="211"/>
      <c r="T48" s="134"/>
      <c r="U48" s="248">
        <f>$L48*SUM($Q48:Q48)/SUM($H48:$K48)</f>
        <v>0.05</v>
      </c>
      <c r="V48" s="248">
        <f>$L48*SUM($Q48:R48)/SUM($H48:$K48)</f>
        <v>0.05</v>
      </c>
      <c r="W48" s="248">
        <f>$L48*SUM($Q48:S48)/SUM($H48:$K48)</f>
        <v>0.05</v>
      </c>
      <c r="X48" s="248">
        <f>$L48*SUM($Q48:T48)/SUM($H48:$K48)</f>
        <v>0.05</v>
      </c>
      <c r="Y48" s="137" t="s">
        <v>343</v>
      </c>
      <c r="Z48" s="138" t="s">
        <v>316</v>
      </c>
    </row>
    <row r="49" spans="1:26" ht="114.75" customHeight="1" x14ac:dyDescent="0.2">
      <c r="A49" s="119"/>
      <c r="B49" s="223" t="s">
        <v>241</v>
      </c>
      <c r="C49" s="225" t="s">
        <v>242</v>
      </c>
      <c r="D49" s="225" t="s">
        <v>243</v>
      </c>
      <c r="E49" s="228">
        <v>45293</v>
      </c>
      <c r="F49" s="123">
        <v>45641</v>
      </c>
      <c r="G49" s="139">
        <f t="shared" si="11"/>
        <v>2</v>
      </c>
      <c r="H49" s="139">
        <v>1</v>
      </c>
      <c r="I49" s="139"/>
      <c r="J49" s="139"/>
      <c r="K49" s="139">
        <v>1</v>
      </c>
      <c r="L49" s="140">
        <v>0.05</v>
      </c>
      <c r="M49" s="126">
        <f>$L49*(SUM($H49:H49)/SUM($H49:$K49))</f>
        <v>2.5000000000000001E-2</v>
      </c>
      <c r="N49" s="126">
        <f>$L49*(SUM($H49:I49)/SUM($H49:$K49))</f>
        <v>2.5000000000000001E-2</v>
      </c>
      <c r="O49" s="126">
        <f>$L49*(SUM($H49:J49)/SUM($H49:$K49))</f>
        <v>2.5000000000000001E-2</v>
      </c>
      <c r="P49" s="224">
        <f>$L49*(SUM($H49:K49)/SUM($H49:$K49))</f>
        <v>0.05</v>
      </c>
      <c r="Q49" s="139">
        <v>1</v>
      </c>
      <c r="R49" s="210"/>
      <c r="S49" s="211"/>
      <c r="T49" s="134"/>
      <c r="U49" s="248">
        <f>$L49*SUM($Q49:Q49)/SUM($H49:$K49)</f>
        <v>2.5000000000000001E-2</v>
      </c>
      <c r="V49" s="248">
        <f>$L49*SUM($Q49:R49)/SUM($H49:$K49)</f>
        <v>2.5000000000000001E-2</v>
      </c>
      <c r="W49" s="248">
        <f>$L49*SUM($Q49:S49)/SUM($H49:$K49)</f>
        <v>2.5000000000000001E-2</v>
      </c>
      <c r="X49" s="248">
        <f>$L49*SUM($Q49:T49)/SUM($H49:$K49)</f>
        <v>2.5000000000000001E-2</v>
      </c>
      <c r="Y49" s="137" t="s">
        <v>344</v>
      </c>
      <c r="Z49" s="138" t="s">
        <v>316</v>
      </c>
    </row>
    <row r="50" spans="1:26" ht="99.75" customHeight="1" x14ac:dyDescent="0.2">
      <c r="A50" s="119"/>
      <c r="B50" s="223" t="s">
        <v>244</v>
      </c>
      <c r="C50" s="225" t="s">
        <v>245</v>
      </c>
      <c r="D50" s="225" t="s">
        <v>345</v>
      </c>
      <c r="E50" s="228">
        <v>45293</v>
      </c>
      <c r="F50" s="123">
        <v>45641</v>
      </c>
      <c r="G50" s="139">
        <f t="shared" si="11"/>
        <v>3</v>
      </c>
      <c r="H50" s="139">
        <v>1</v>
      </c>
      <c r="I50" s="139"/>
      <c r="J50" s="139"/>
      <c r="K50" s="139">
        <v>2</v>
      </c>
      <c r="L50" s="140">
        <v>0.05</v>
      </c>
      <c r="M50" s="126">
        <f>$L50*(SUM($H50:H50)/SUM($H50:$K50))</f>
        <v>1.6666666666666666E-2</v>
      </c>
      <c r="N50" s="126">
        <f>$L50*(SUM($H50:I50)/SUM($H50:$K50))</f>
        <v>1.6666666666666666E-2</v>
      </c>
      <c r="O50" s="126">
        <f>$L50*(SUM($H50:J50)/SUM($H50:$K50))</f>
        <v>1.6666666666666666E-2</v>
      </c>
      <c r="P50" s="224">
        <f>$L50*(SUM($H50:K50)/SUM($H50:$K50))</f>
        <v>0.05</v>
      </c>
      <c r="Q50" s="139">
        <v>1</v>
      </c>
      <c r="R50" s="210"/>
      <c r="S50" s="211"/>
      <c r="T50" s="134"/>
      <c r="U50" s="248">
        <f>$L50*SUM($Q50:Q50)/SUM($H50:$K50)</f>
        <v>1.6666666666666666E-2</v>
      </c>
      <c r="V50" s="248">
        <f>$L50*SUM($Q50:R50)/SUM($H50:$K50)</f>
        <v>1.6666666666666666E-2</v>
      </c>
      <c r="W50" s="248">
        <f>$L50*SUM($Q50:S50)/SUM($H50:$K50)</f>
        <v>1.6666666666666666E-2</v>
      </c>
      <c r="X50" s="248">
        <f>$L50*SUM($Q50:T50)/SUM($H50:$K50)</f>
        <v>1.6666666666666666E-2</v>
      </c>
      <c r="Y50" s="137" t="s">
        <v>346</v>
      </c>
      <c r="Z50" s="138" t="s">
        <v>316</v>
      </c>
    </row>
    <row r="51" spans="1:26" ht="94.5" customHeight="1" x14ac:dyDescent="0.2">
      <c r="A51" s="119"/>
      <c r="B51" s="223" t="s">
        <v>247</v>
      </c>
      <c r="C51" s="225" t="s">
        <v>248</v>
      </c>
      <c r="D51" s="225" t="s">
        <v>249</v>
      </c>
      <c r="E51" s="228">
        <v>45323</v>
      </c>
      <c r="F51" s="123">
        <v>45641</v>
      </c>
      <c r="G51" s="139">
        <f t="shared" si="11"/>
        <v>2</v>
      </c>
      <c r="H51" s="139">
        <v>1</v>
      </c>
      <c r="I51" s="139"/>
      <c r="J51" s="139"/>
      <c r="K51" s="139">
        <v>1</v>
      </c>
      <c r="L51" s="140">
        <v>0.05</v>
      </c>
      <c r="M51" s="126">
        <f>$L51*(SUM($H51:H51)/SUM($H51:$K51))</f>
        <v>2.5000000000000001E-2</v>
      </c>
      <c r="N51" s="126">
        <f>$L51*(SUM($H51:I51)/SUM($H51:$K51))</f>
        <v>2.5000000000000001E-2</v>
      </c>
      <c r="O51" s="126">
        <f>$L51*(SUM($H51:J51)/SUM($H51:$K51))</f>
        <v>2.5000000000000001E-2</v>
      </c>
      <c r="P51" s="224">
        <f>$L51*(SUM($H51:K51)/SUM($H51:$K51))</f>
        <v>0.05</v>
      </c>
      <c r="Q51" s="139">
        <v>1</v>
      </c>
      <c r="R51" s="210"/>
      <c r="S51" s="211"/>
      <c r="T51" s="134"/>
      <c r="U51" s="248">
        <f>$L51*SUM($Q51:Q51)/SUM($H51:$K51)</f>
        <v>2.5000000000000001E-2</v>
      </c>
      <c r="V51" s="248">
        <f>$L51*SUM($Q51:R51)/SUM($H51:$K51)</f>
        <v>2.5000000000000001E-2</v>
      </c>
      <c r="W51" s="248">
        <f>$L51*SUM($Q51:S51)/SUM($H51:$K51)</f>
        <v>2.5000000000000001E-2</v>
      </c>
      <c r="X51" s="248">
        <f>$L51*SUM($Q51:T51)/SUM($H51:$K51)</f>
        <v>2.5000000000000001E-2</v>
      </c>
      <c r="Y51" s="137" t="s">
        <v>347</v>
      </c>
      <c r="Z51" s="138" t="s">
        <v>316</v>
      </c>
    </row>
    <row r="52" spans="1:26" ht="81" customHeight="1" x14ac:dyDescent="0.2">
      <c r="A52" s="119"/>
      <c r="B52" s="223" t="s">
        <v>250</v>
      </c>
      <c r="C52" s="225" t="s">
        <v>251</v>
      </c>
      <c r="D52" s="225" t="s">
        <v>252</v>
      </c>
      <c r="E52" s="228">
        <v>45323</v>
      </c>
      <c r="F52" s="228">
        <v>45641</v>
      </c>
      <c r="G52" s="139">
        <f t="shared" si="11"/>
        <v>3</v>
      </c>
      <c r="H52" s="225">
        <v>1</v>
      </c>
      <c r="I52" s="225"/>
      <c r="J52" s="225"/>
      <c r="K52" s="225">
        <v>2</v>
      </c>
      <c r="L52" s="140">
        <v>0.05</v>
      </c>
      <c r="M52" s="126">
        <f>$L52*(SUM($H52:H52)/SUM($H52:$K52))</f>
        <v>1.6666666666666666E-2</v>
      </c>
      <c r="N52" s="126">
        <f>$L52*(SUM($H52:I52)/SUM($H52:$K52))</f>
        <v>1.6666666666666666E-2</v>
      </c>
      <c r="O52" s="126">
        <f>$L52*(SUM($H52:J52)/SUM($H52:$K52))</f>
        <v>1.6666666666666666E-2</v>
      </c>
      <c r="P52" s="224">
        <f>$L52*(SUM($H52:K52)/SUM($H52:$K52))</f>
        <v>0.05</v>
      </c>
      <c r="Q52" s="139">
        <v>1</v>
      </c>
      <c r="R52" s="210"/>
      <c r="S52" s="211"/>
      <c r="T52" s="134"/>
      <c r="U52" s="248">
        <f>$L52*SUM($Q52:Q52)/SUM($H52:$K52)</f>
        <v>1.6666666666666666E-2</v>
      </c>
      <c r="V52" s="248">
        <f>$L52*SUM($Q52:R52)/SUM($H52:$K52)</f>
        <v>1.6666666666666666E-2</v>
      </c>
      <c r="W52" s="248">
        <f>$L52*SUM($Q52:S52)/SUM($H52:$K52)</f>
        <v>1.6666666666666666E-2</v>
      </c>
      <c r="X52" s="248">
        <f>$L52*SUM($Q52:T52)/SUM($H52:$K52)</f>
        <v>1.6666666666666666E-2</v>
      </c>
      <c r="Y52" s="137" t="s">
        <v>348</v>
      </c>
      <c r="Z52" s="138" t="s">
        <v>316</v>
      </c>
    </row>
    <row r="53" spans="1:26" ht="108" customHeight="1" x14ac:dyDescent="0.2">
      <c r="A53" s="119"/>
      <c r="B53" s="223" t="s">
        <v>253</v>
      </c>
      <c r="C53" s="225" t="s">
        <v>254</v>
      </c>
      <c r="D53" s="225" t="s">
        <v>349</v>
      </c>
      <c r="E53" s="228">
        <v>45323</v>
      </c>
      <c r="F53" s="123">
        <v>45641</v>
      </c>
      <c r="G53" s="139">
        <f t="shared" si="11"/>
        <v>4</v>
      </c>
      <c r="H53" s="139">
        <v>2</v>
      </c>
      <c r="I53" s="139"/>
      <c r="J53" s="139">
        <v>1</v>
      </c>
      <c r="K53" s="139">
        <v>1</v>
      </c>
      <c r="L53" s="140">
        <v>0.1</v>
      </c>
      <c r="M53" s="126">
        <f>$L53*(SUM($H53:H53)/SUM($H53:$K53))</f>
        <v>0.05</v>
      </c>
      <c r="N53" s="126">
        <f>$L53*(SUM($H53:I53)/SUM($H53:$K53))</f>
        <v>0.05</v>
      </c>
      <c r="O53" s="126">
        <f>$L53*(SUM($H53:J53)/SUM($H53:$K53))</f>
        <v>7.5000000000000011E-2</v>
      </c>
      <c r="P53" s="224">
        <f>$L53*(SUM($H53:K53)/SUM($H53:$K53))</f>
        <v>0.1</v>
      </c>
      <c r="Q53" s="139">
        <v>2</v>
      </c>
      <c r="R53" s="214"/>
      <c r="S53" s="215"/>
      <c r="T53" s="134"/>
      <c r="U53" s="248">
        <f>$L53*SUM($Q53:Q53)/SUM($H53:$K53)</f>
        <v>0.05</v>
      </c>
      <c r="V53" s="248">
        <f>$L53*SUM($Q53:R53)/SUM($H53:$K53)</f>
        <v>0.05</v>
      </c>
      <c r="W53" s="248">
        <f>$L53*SUM($Q53:S53)/SUM($H53:$K53)</f>
        <v>0.05</v>
      </c>
      <c r="X53" s="248">
        <f>$L53*SUM($Q53:T53)/SUM($H53:$K53)</f>
        <v>0.05</v>
      </c>
      <c r="Y53" s="137" t="s">
        <v>350</v>
      </c>
      <c r="Z53" s="138" t="s">
        <v>316</v>
      </c>
    </row>
    <row r="54" spans="1:26" ht="27" customHeight="1" x14ac:dyDescent="0.2">
      <c r="A54" s="216"/>
      <c r="B54" s="217"/>
      <c r="C54" s="148" t="s">
        <v>320</v>
      </c>
      <c r="D54" s="218"/>
      <c r="E54" s="219"/>
      <c r="F54" s="219"/>
      <c r="G54" s="218"/>
      <c r="H54" s="220"/>
      <c r="I54" s="220"/>
      <c r="J54" s="220"/>
      <c r="K54" s="220"/>
      <c r="L54" s="221">
        <f>SUM(L39:L53)</f>
        <v>1.0000000000000002</v>
      </c>
      <c r="M54" s="231">
        <f>SUM(M39:M53)</f>
        <v>0.21249999999999997</v>
      </c>
      <c r="N54" s="231">
        <f t="shared" ref="N54:P54" si="12">SUM(N39:N53)</f>
        <v>0.46666666666666667</v>
      </c>
      <c r="O54" s="231">
        <f t="shared" si="12"/>
        <v>0.59583333333333344</v>
      </c>
      <c r="P54" s="231">
        <f t="shared" si="12"/>
        <v>1.0000000000000002</v>
      </c>
      <c r="Q54" s="218"/>
      <c r="R54" s="151"/>
      <c r="S54" s="151"/>
      <c r="T54" s="151"/>
      <c r="U54" s="249">
        <f>SUM(U39:U53)</f>
        <v>0.21249999999999997</v>
      </c>
      <c r="V54" s="249">
        <f t="shared" ref="V54:X54" si="13">SUM(V39:V53)</f>
        <v>0.21249999999999997</v>
      </c>
      <c r="W54" s="249">
        <f t="shared" si="13"/>
        <v>0.21249999999999997</v>
      </c>
      <c r="X54" s="249">
        <f t="shared" si="13"/>
        <v>0.21249999999999997</v>
      </c>
      <c r="Y54" s="154"/>
      <c r="Z54" s="155"/>
    </row>
    <row r="55" spans="1:26" ht="113.25" customHeight="1" x14ac:dyDescent="0.2">
      <c r="A55" s="119">
        <v>6</v>
      </c>
      <c r="B55" s="232" t="s">
        <v>257</v>
      </c>
      <c r="C55" s="141" t="s">
        <v>351</v>
      </c>
      <c r="D55" s="164" t="s">
        <v>259</v>
      </c>
      <c r="E55" s="158">
        <v>45293</v>
      </c>
      <c r="F55" s="158">
        <v>45657</v>
      </c>
      <c r="G55" s="141">
        <f t="shared" ref="G55:G65" si="14">SUM(H55:K55)</f>
        <v>4</v>
      </c>
      <c r="H55" s="141"/>
      <c r="I55" s="141">
        <v>1</v>
      </c>
      <c r="J55" s="141">
        <v>1</v>
      </c>
      <c r="K55" s="141">
        <v>2</v>
      </c>
      <c r="L55" s="159">
        <v>0.15</v>
      </c>
      <c r="M55" s="126">
        <f>$L55*(SUM($H55:H55)/SUM($H55:$K55))</f>
        <v>0</v>
      </c>
      <c r="N55" s="126">
        <f>$L55*(SUM($H55:I55)/SUM($H55:$K55))</f>
        <v>3.7499999999999999E-2</v>
      </c>
      <c r="O55" s="126">
        <f>$L55*(SUM($H55:J55)/SUM($H55:$K55))</f>
        <v>7.4999999999999997E-2</v>
      </c>
      <c r="P55" s="126">
        <f>$L55*(SUM($H55:K55)/SUM($H55:$K55))</f>
        <v>0.15</v>
      </c>
      <c r="Q55" s="141"/>
      <c r="R55" s="208"/>
      <c r="S55" s="209"/>
      <c r="T55" s="209"/>
      <c r="U55" s="248">
        <f>$L55*SUM($Q55:Q55)/SUM($H55:$K55)</f>
        <v>0</v>
      </c>
      <c r="V55" s="248">
        <f>$L55*SUM($Q55:R55)/SUM($H55:$K55)</f>
        <v>0</v>
      </c>
      <c r="W55" s="248">
        <f>$L55*SUM($Q55:S55)/SUM($H55:$K55)</f>
        <v>0</v>
      </c>
      <c r="X55" s="248">
        <f>$L55*SUM($Q55:T55)/SUM($H55:$K55)</f>
        <v>0</v>
      </c>
      <c r="Y55" s="137"/>
      <c r="Z55" s="227"/>
    </row>
    <row r="56" spans="1:26" ht="43.5" customHeight="1" x14ac:dyDescent="0.2">
      <c r="A56" s="161"/>
      <c r="B56" s="232" t="s">
        <v>263</v>
      </c>
      <c r="C56" s="141" t="s">
        <v>264</v>
      </c>
      <c r="D56" s="141" t="s">
        <v>265</v>
      </c>
      <c r="E56" s="158">
        <v>45383</v>
      </c>
      <c r="F56" s="158">
        <v>45626</v>
      </c>
      <c r="G56" s="141">
        <f t="shared" si="14"/>
        <v>3</v>
      </c>
      <c r="H56" s="233"/>
      <c r="I56" s="234">
        <v>1</v>
      </c>
      <c r="J56" s="234">
        <v>1</v>
      </c>
      <c r="K56" s="234">
        <v>1</v>
      </c>
      <c r="L56" s="159">
        <v>0.15</v>
      </c>
      <c r="M56" s="126">
        <f>$L56*(SUM($H56:H56)/SUM($H56:$K56))</f>
        <v>0</v>
      </c>
      <c r="N56" s="126">
        <f>$L56*(SUM($H56:I56)/SUM($H56:$K56))</f>
        <v>4.9999999999999996E-2</v>
      </c>
      <c r="O56" s="126">
        <f>$L56*(SUM($H56:J56)/SUM($H56:$K56))</f>
        <v>9.9999999999999992E-2</v>
      </c>
      <c r="P56" s="126">
        <f>$L56*(SUM($H56:K56)/SUM($H56:$K56))</f>
        <v>0.15</v>
      </c>
      <c r="Q56" s="141"/>
      <c r="R56" s="210"/>
      <c r="S56" s="211"/>
      <c r="T56" s="215"/>
      <c r="U56" s="248">
        <f>$L56*SUM($Q56:Q56)/SUM($H56:$K56)</f>
        <v>0</v>
      </c>
      <c r="V56" s="248">
        <f>$L56*SUM($Q56:R56)/SUM($H56:$K56)</f>
        <v>0</v>
      </c>
      <c r="W56" s="248">
        <f>$L56*SUM($Q56:S56)/SUM($H56:$K56)</f>
        <v>0</v>
      </c>
      <c r="X56" s="248">
        <f>$L56*SUM($Q56:T56)/SUM($H56:$K56)</f>
        <v>0</v>
      </c>
      <c r="Y56" s="185"/>
      <c r="Z56" s="227"/>
    </row>
    <row r="57" spans="1:26" ht="105" customHeight="1" x14ac:dyDescent="0.2">
      <c r="A57" s="161"/>
      <c r="B57" s="232" t="s">
        <v>266</v>
      </c>
      <c r="C57" s="141" t="s">
        <v>267</v>
      </c>
      <c r="D57" s="141" t="s">
        <v>268</v>
      </c>
      <c r="E57" s="158">
        <v>45324</v>
      </c>
      <c r="F57" s="158">
        <v>45641</v>
      </c>
      <c r="G57" s="141">
        <f t="shared" si="14"/>
        <v>8</v>
      </c>
      <c r="H57" s="235">
        <v>2</v>
      </c>
      <c r="I57" s="210">
        <v>2</v>
      </c>
      <c r="J57" s="236">
        <v>2</v>
      </c>
      <c r="K57" s="141">
        <v>2</v>
      </c>
      <c r="L57" s="159">
        <v>0.15</v>
      </c>
      <c r="M57" s="126">
        <f>$L57*(SUM($H57:H57)/SUM($H57:$K57))</f>
        <v>3.7499999999999999E-2</v>
      </c>
      <c r="N57" s="126">
        <f>$L57*(SUM($H57:I57)/SUM($H57:$K57))</f>
        <v>7.4999999999999997E-2</v>
      </c>
      <c r="O57" s="126">
        <f>$L57*(SUM($H57:J57)/SUM($H57:$K57))</f>
        <v>0.11249999999999999</v>
      </c>
      <c r="P57" s="126">
        <f>$L57*(SUM($H57:K57)/SUM($H57:$K57))</f>
        <v>0.15</v>
      </c>
      <c r="Q57" s="141">
        <v>2</v>
      </c>
      <c r="R57" s="210"/>
      <c r="S57" s="211"/>
      <c r="T57" s="215"/>
      <c r="U57" s="248">
        <f>$L57*SUM($Q57:Q57)/SUM($H57:$K57)</f>
        <v>3.7499999999999999E-2</v>
      </c>
      <c r="V57" s="248">
        <f>$L57*SUM($Q57:R57)/SUM($H57:$K57)</f>
        <v>3.7499999999999999E-2</v>
      </c>
      <c r="W57" s="248">
        <f>$L57*SUM($Q57:S57)/SUM($H57:$K57)</f>
        <v>3.7499999999999999E-2</v>
      </c>
      <c r="X57" s="248">
        <f>$L57*SUM($Q57:T57)/SUM($H57:$K57)</f>
        <v>3.7499999999999999E-2</v>
      </c>
      <c r="Y57" s="137" t="s">
        <v>352</v>
      </c>
      <c r="Z57" s="138" t="s">
        <v>316</v>
      </c>
    </row>
    <row r="58" spans="1:26" ht="89.25" customHeight="1" x14ac:dyDescent="0.2">
      <c r="A58" s="161"/>
      <c r="B58" s="232" t="s">
        <v>269</v>
      </c>
      <c r="C58" s="141" t="s">
        <v>270</v>
      </c>
      <c r="D58" s="141" t="s">
        <v>271</v>
      </c>
      <c r="E58" s="158">
        <v>45323</v>
      </c>
      <c r="F58" s="158">
        <v>45626</v>
      </c>
      <c r="G58" s="141">
        <f t="shared" si="14"/>
        <v>5</v>
      </c>
      <c r="H58" s="141"/>
      <c r="I58" s="237">
        <v>2</v>
      </c>
      <c r="J58" s="141">
        <v>1</v>
      </c>
      <c r="K58" s="141">
        <v>2</v>
      </c>
      <c r="L58" s="159">
        <v>0.1</v>
      </c>
      <c r="M58" s="126">
        <f>$L58*(SUM($H58:H58)/SUM($H58:$K58))</f>
        <v>0</v>
      </c>
      <c r="N58" s="126">
        <f>$L58*(SUM($H58:I58)/SUM($H58:$K58))</f>
        <v>4.0000000000000008E-2</v>
      </c>
      <c r="O58" s="126">
        <f>$L58*(SUM($H58:J58)/SUM($H58:$K58))</f>
        <v>0.06</v>
      </c>
      <c r="P58" s="126">
        <f>$L58*(SUM($H58:K58)/SUM($H58:$K58))</f>
        <v>0.1</v>
      </c>
      <c r="Q58" s="141"/>
      <c r="R58" s="210"/>
      <c r="S58" s="211"/>
      <c r="T58" s="215"/>
      <c r="U58" s="248">
        <f>$L58*SUM($Q58:Q58)/SUM($H58:$K58)</f>
        <v>0</v>
      </c>
      <c r="V58" s="248">
        <f>$L58*SUM($Q58:R58)/SUM($H58:$K58)</f>
        <v>0</v>
      </c>
      <c r="W58" s="248">
        <f>$L58*SUM($Q58:S58)/SUM($H58:$K58)</f>
        <v>0</v>
      </c>
      <c r="X58" s="248">
        <f>$L58*SUM($Q58:T58)/SUM($H58:$K58)</f>
        <v>0</v>
      </c>
      <c r="Y58" s="185"/>
      <c r="Z58" s="227"/>
    </row>
    <row r="59" spans="1:26" ht="102.75" customHeight="1" x14ac:dyDescent="0.2">
      <c r="A59" s="161"/>
      <c r="B59" s="232" t="s">
        <v>272</v>
      </c>
      <c r="C59" s="141" t="s">
        <v>353</v>
      </c>
      <c r="D59" s="141" t="s">
        <v>354</v>
      </c>
      <c r="E59" s="158">
        <v>45352</v>
      </c>
      <c r="F59" s="158">
        <v>45626</v>
      </c>
      <c r="G59" s="141">
        <f t="shared" si="14"/>
        <v>6</v>
      </c>
      <c r="H59" s="141">
        <v>2</v>
      </c>
      <c r="I59" s="141">
        <v>2</v>
      </c>
      <c r="J59" s="141">
        <v>1</v>
      </c>
      <c r="K59" s="141">
        <v>1</v>
      </c>
      <c r="L59" s="159">
        <v>0.05</v>
      </c>
      <c r="M59" s="126">
        <f>$L59*(SUM($H59:H59)/SUM($H59:$K59))</f>
        <v>1.6666666666666666E-2</v>
      </c>
      <c r="N59" s="126">
        <f>$L59*(SUM($H59:I59)/SUM($H59:$K59))</f>
        <v>3.3333333333333333E-2</v>
      </c>
      <c r="O59" s="126">
        <f>$L59*(SUM($H59:J59)/SUM($H59:$K59))</f>
        <v>4.1666666666666671E-2</v>
      </c>
      <c r="P59" s="126">
        <f>$L59*(SUM($H59:K59)/SUM($H59:$K59))</f>
        <v>0.05</v>
      </c>
      <c r="Q59" s="141">
        <v>2</v>
      </c>
      <c r="R59" s="210"/>
      <c r="S59" s="211"/>
      <c r="T59" s="215"/>
      <c r="U59" s="248">
        <f>$L59*SUM($Q59:Q59)/SUM($H59:$K59)</f>
        <v>1.6666666666666666E-2</v>
      </c>
      <c r="V59" s="248">
        <f>$L59*SUM($Q59:R59)/SUM($H59:$K59)</f>
        <v>1.6666666666666666E-2</v>
      </c>
      <c r="W59" s="248">
        <f>$L59*SUM($Q59:S59)/SUM($H59:$K59)</f>
        <v>1.6666666666666666E-2</v>
      </c>
      <c r="X59" s="248">
        <f>$L59*SUM($Q59:T59)/SUM($H59:$K59)</f>
        <v>1.6666666666666666E-2</v>
      </c>
      <c r="Y59" s="137" t="s">
        <v>355</v>
      </c>
      <c r="Z59" s="138" t="s">
        <v>316</v>
      </c>
    </row>
    <row r="60" spans="1:26" ht="99" customHeight="1" x14ac:dyDescent="0.2">
      <c r="A60" s="161"/>
      <c r="B60" s="232" t="s">
        <v>275</v>
      </c>
      <c r="C60" s="141" t="s">
        <v>276</v>
      </c>
      <c r="D60" s="141" t="s">
        <v>277</v>
      </c>
      <c r="E60" s="158">
        <v>45352</v>
      </c>
      <c r="F60" s="158">
        <v>45626</v>
      </c>
      <c r="G60" s="141">
        <f t="shared" si="14"/>
        <v>6</v>
      </c>
      <c r="H60" s="141">
        <v>1</v>
      </c>
      <c r="I60" s="141">
        <v>3</v>
      </c>
      <c r="J60" s="141">
        <v>1</v>
      </c>
      <c r="K60" s="141">
        <v>1</v>
      </c>
      <c r="L60" s="159">
        <v>0.05</v>
      </c>
      <c r="M60" s="126">
        <f>$L60*(SUM($H60:H60)/SUM($H60:$K60))</f>
        <v>8.3333333333333332E-3</v>
      </c>
      <c r="N60" s="126">
        <f>$L60*(SUM($H60:I60)/SUM($H60:$K60))</f>
        <v>3.3333333333333333E-2</v>
      </c>
      <c r="O60" s="126">
        <f>$L60*(SUM($H60:J60)/SUM($H60:$K60))</f>
        <v>4.1666666666666671E-2</v>
      </c>
      <c r="P60" s="126">
        <f>$L60*(SUM($H60:K60)/SUM($H60:$K60))</f>
        <v>0.05</v>
      </c>
      <c r="Q60" s="141">
        <v>1</v>
      </c>
      <c r="R60" s="210"/>
      <c r="S60" s="211"/>
      <c r="T60" s="215"/>
      <c r="U60" s="248">
        <f>$L60*SUM($Q60:Q60)/SUM($H60:$K60)</f>
        <v>8.3333333333333332E-3</v>
      </c>
      <c r="V60" s="248">
        <f>$L60*SUM($Q60:R60)/SUM($H60:$K60)</f>
        <v>8.3333333333333332E-3</v>
      </c>
      <c r="W60" s="248">
        <f>$L60*SUM($Q60:S60)/SUM($H60:$K60)</f>
        <v>8.3333333333333332E-3</v>
      </c>
      <c r="X60" s="248">
        <f>$L60*SUM($Q60:T60)/SUM($H60:$K60)</f>
        <v>8.3333333333333332E-3</v>
      </c>
      <c r="Y60" s="137" t="s">
        <v>356</v>
      </c>
      <c r="Z60" s="138" t="s">
        <v>316</v>
      </c>
    </row>
    <row r="61" spans="1:26" ht="99.75" customHeight="1" x14ac:dyDescent="0.2">
      <c r="A61" s="161"/>
      <c r="B61" s="232" t="s">
        <v>278</v>
      </c>
      <c r="C61" s="141" t="s">
        <v>357</v>
      </c>
      <c r="D61" s="141" t="s">
        <v>280</v>
      </c>
      <c r="E61" s="158">
        <v>45352</v>
      </c>
      <c r="F61" s="158">
        <v>45626</v>
      </c>
      <c r="G61" s="141">
        <f t="shared" si="14"/>
        <v>6</v>
      </c>
      <c r="H61" s="141">
        <v>1</v>
      </c>
      <c r="I61" s="141">
        <v>3</v>
      </c>
      <c r="J61" s="141">
        <v>1</v>
      </c>
      <c r="K61" s="141">
        <v>1</v>
      </c>
      <c r="L61" s="159">
        <v>0.1</v>
      </c>
      <c r="M61" s="126">
        <f>$L61*(SUM($H61:H61)/SUM($H61:$K61))</f>
        <v>1.6666666666666666E-2</v>
      </c>
      <c r="N61" s="126">
        <f>$L61*(SUM($H61:I61)/SUM($H61:$K61))</f>
        <v>6.6666666666666666E-2</v>
      </c>
      <c r="O61" s="126">
        <f>$L61*(SUM($H61:J61)/SUM($H61:$K61))</f>
        <v>8.3333333333333343E-2</v>
      </c>
      <c r="P61" s="126">
        <f>$L61*(SUM($H61:K61)/SUM($H61:$K61))</f>
        <v>0.1</v>
      </c>
      <c r="Q61" s="141">
        <v>1</v>
      </c>
      <c r="R61" s="210"/>
      <c r="S61" s="211"/>
      <c r="T61" s="215"/>
      <c r="U61" s="248">
        <f>$L61*SUM($Q61:Q61)/SUM($H61:$K61)</f>
        <v>1.6666666666666666E-2</v>
      </c>
      <c r="V61" s="248">
        <f>$L61*SUM($Q61:R61)/SUM($H61:$K61)</f>
        <v>1.6666666666666666E-2</v>
      </c>
      <c r="W61" s="248">
        <f>$L61*SUM($Q61:S61)/SUM($H61:$K61)</f>
        <v>1.6666666666666666E-2</v>
      </c>
      <c r="X61" s="248">
        <f>$L61*SUM($Q61:T61)/SUM($H61:$K61)</f>
        <v>1.6666666666666666E-2</v>
      </c>
      <c r="Y61" s="137" t="s">
        <v>356</v>
      </c>
      <c r="Z61" s="138" t="s">
        <v>316</v>
      </c>
    </row>
    <row r="62" spans="1:26" ht="43.5" customHeight="1" x14ac:dyDescent="0.2">
      <c r="A62" s="161"/>
      <c r="B62" s="232" t="s">
        <v>281</v>
      </c>
      <c r="C62" s="141" t="s">
        <v>282</v>
      </c>
      <c r="D62" s="141" t="s">
        <v>283</v>
      </c>
      <c r="E62" s="158">
        <v>45293</v>
      </c>
      <c r="F62" s="158">
        <v>45657</v>
      </c>
      <c r="G62" s="141">
        <f t="shared" si="14"/>
        <v>3</v>
      </c>
      <c r="H62" s="141">
        <v>0</v>
      </c>
      <c r="I62" s="141">
        <v>2</v>
      </c>
      <c r="J62" s="141">
        <v>0</v>
      </c>
      <c r="K62" s="141">
        <v>1</v>
      </c>
      <c r="L62" s="159">
        <v>0.05</v>
      </c>
      <c r="M62" s="126">
        <f>$L62*(SUM($H62:H62)/SUM($H62:$K62))</f>
        <v>0</v>
      </c>
      <c r="N62" s="126">
        <f>$L62*(SUM($H62:I62)/SUM($H62:$K62))</f>
        <v>3.3333333333333333E-2</v>
      </c>
      <c r="O62" s="126">
        <f>$L62*(SUM($H62:J62)/SUM($H62:$K62))</f>
        <v>3.3333333333333333E-2</v>
      </c>
      <c r="P62" s="126">
        <f>$L62*(SUM($H62:K62)/SUM($H62:$K62))</f>
        <v>0.05</v>
      </c>
      <c r="Q62" s="141"/>
      <c r="R62" s="210"/>
      <c r="S62" s="211"/>
      <c r="T62" s="215"/>
      <c r="U62" s="248">
        <f>$L62*SUM($Q62:Q62)/SUM($H62:$K62)</f>
        <v>0</v>
      </c>
      <c r="V62" s="248">
        <f>$L62*SUM($Q62:R62)/SUM($H62:$K62)</f>
        <v>0</v>
      </c>
      <c r="W62" s="248">
        <f>$L62*SUM($Q62:S62)/SUM($H62:$K62)</f>
        <v>0</v>
      </c>
      <c r="X62" s="248">
        <f>$L62*SUM($Q62:T62)/SUM($H62:$K62)</f>
        <v>0</v>
      </c>
      <c r="Y62" s="185"/>
      <c r="Z62" s="227"/>
    </row>
    <row r="63" spans="1:26" ht="74.25" customHeight="1" x14ac:dyDescent="0.2">
      <c r="A63" s="161"/>
      <c r="B63" s="232" t="s">
        <v>284</v>
      </c>
      <c r="C63" s="164" t="s">
        <v>285</v>
      </c>
      <c r="D63" s="141" t="s">
        <v>286</v>
      </c>
      <c r="E63" s="158">
        <v>45306</v>
      </c>
      <c r="F63" s="158">
        <v>45657</v>
      </c>
      <c r="G63" s="141">
        <f t="shared" si="14"/>
        <v>3</v>
      </c>
      <c r="H63" s="141">
        <v>1</v>
      </c>
      <c r="I63" s="141">
        <v>1</v>
      </c>
      <c r="J63" s="141">
        <v>0</v>
      </c>
      <c r="K63" s="141">
        <v>1</v>
      </c>
      <c r="L63" s="159">
        <v>0.05</v>
      </c>
      <c r="M63" s="126">
        <f>$L63*(SUM($H63:H63)/SUM($H63:$K63))</f>
        <v>1.6666666666666666E-2</v>
      </c>
      <c r="N63" s="126">
        <f>$L63*(SUM($H63:I63)/SUM($H63:$K63))</f>
        <v>3.3333333333333333E-2</v>
      </c>
      <c r="O63" s="126">
        <f>$L63*(SUM($H63:J63)/SUM($H63:$K63))</f>
        <v>3.3333333333333333E-2</v>
      </c>
      <c r="P63" s="126">
        <f>$L63*(SUM($H63:K63)/SUM($H63:$K63))</f>
        <v>0.05</v>
      </c>
      <c r="Q63" s="141">
        <v>1</v>
      </c>
      <c r="R63" s="210"/>
      <c r="S63" s="211"/>
      <c r="T63" s="215"/>
      <c r="U63" s="248">
        <f>$L63*SUM($Q63:Q63)/SUM($H63:$K63)</f>
        <v>1.6666666666666666E-2</v>
      </c>
      <c r="V63" s="248">
        <f>$L63*SUM($Q63:R63)/SUM($H63:$K63)</f>
        <v>1.6666666666666666E-2</v>
      </c>
      <c r="W63" s="248">
        <f>$L63*SUM($Q63:S63)/SUM($H63:$K63)</f>
        <v>1.6666666666666666E-2</v>
      </c>
      <c r="X63" s="248">
        <f>$L63*SUM($Q63:T63)/SUM($H63:$K63)</f>
        <v>1.6666666666666666E-2</v>
      </c>
      <c r="Y63" s="137" t="s">
        <v>358</v>
      </c>
      <c r="Z63" s="138" t="s">
        <v>316</v>
      </c>
    </row>
    <row r="64" spans="1:26" ht="84.75" customHeight="1" x14ac:dyDescent="0.2">
      <c r="A64" s="161"/>
      <c r="B64" s="232" t="s">
        <v>287</v>
      </c>
      <c r="C64" s="141" t="s">
        <v>359</v>
      </c>
      <c r="D64" s="141" t="s">
        <v>360</v>
      </c>
      <c r="E64" s="158">
        <v>45293</v>
      </c>
      <c r="F64" s="158">
        <v>45657</v>
      </c>
      <c r="G64" s="141">
        <f t="shared" si="14"/>
        <v>3</v>
      </c>
      <c r="H64" s="141">
        <v>1</v>
      </c>
      <c r="I64" s="141">
        <v>1</v>
      </c>
      <c r="J64" s="141">
        <v>0</v>
      </c>
      <c r="K64" s="141">
        <v>1</v>
      </c>
      <c r="L64" s="159">
        <v>0.1</v>
      </c>
      <c r="M64" s="126">
        <f>$L64*(SUM($H64:H64)/SUM($H64:$K64))</f>
        <v>3.3333333333333333E-2</v>
      </c>
      <c r="N64" s="126">
        <f>$L64*(SUM($H64:I64)/SUM($H64:$K64))</f>
        <v>6.6666666666666666E-2</v>
      </c>
      <c r="O64" s="126">
        <f>$L64*(SUM($H64:J64)/SUM($H64:$K64))</f>
        <v>6.6666666666666666E-2</v>
      </c>
      <c r="P64" s="126">
        <f>$L64*(SUM($H64:K64)/SUM($H64:$K64))</f>
        <v>0.1</v>
      </c>
      <c r="Q64" s="141">
        <v>1</v>
      </c>
      <c r="R64" s="210"/>
      <c r="S64" s="211"/>
      <c r="T64" s="215"/>
      <c r="U64" s="248">
        <f>$L64*SUM($Q64:Q64)/SUM($H64:$K64)</f>
        <v>3.3333333333333333E-2</v>
      </c>
      <c r="V64" s="248">
        <f>$L64*SUM($Q64:R64)/SUM($H64:$K64)</f>
        <v>3.3333333333333333E-2</v>
      </c>
      <c r="W64" s="248">
        <f>$L64*SUM($Q64:S64)/SUM($H64:$K64)</f>
        <v>3.3333333333333333E-2</v>
      </c>
      <c r="X64" s="248">
        <f>$L64*SUM($Q64:T64)/SUM($H64:$K64)</f>
        <v>3.3333333333333333E-2</v>
      </c>
      <c r="Y64" s="137" t="s">
        <v>361</v>
      </c>
      <c r="Z64" s="138" t="s">
        <v>316</v>
      </c>
    </row>
    <row r="65" spans="1:26" ht="43.5" customHeight="1" x14ac:dyDescent="0.2">
      <c r="A65" s="161"/>
      <c r="B65" s="232" t="s">
        <v>290</v>
      </c>
      <c r="C65" s="139" t="s">
        <v>291</v>
      </c>
      <c r="D65" s="141" t="s">
        <v>292</v>
      </c>
      <c r="E65" s="158">
        <v>45306</v>
      </c>
      <c r="F65" s="158">
        <v>45641</v>
      </c>
      <c r="G65" s="141">
        <f t="shared" si="14"/>
        <v>3</v>
      </c>
      <c r="H65" s="139">
        <v>0</v>
      </c>
      <c r="I65" s="139">
        <v>1</v>
      </c>
      <c r="J65" s="139">
        <v>1</v>
      </c>
      <c r="K65" s="139">
        <v>1</v>
      </c>
      <c r="L65" s="140">
        <v>0.05</v>
      </c>
      <c r="M65" s="126">
        <f>$L65*(SUM($H65:H65)/SUM($H65:$K65))</f>
        <v>0</v>
      </c>
      <c r="N65" s="126">
        <f>$L65*(SUM($H65:I65)/SUM($H65:$K65))</f>
        <v>1.6666666666666666E-2</v>
      </c>
      <c r="O65" s="126">
        <f>$L65*(SUM($H65:J65)/SUM($H65:$K65))</f>
        <v>3.3333333333333333E-2</v>
      </c>
      <c r="P65" s="126">
        <f>$L65*(SUM($H65:K65)/SUM($H65:$K65))</f>
        <v>0.05</v>
      </c>
      <c r="Q65" s="141"/>
      <c r="R65" s="213"/>
      <c r="S65" s="215"/>
      <c r="T65" s="215"/>
      <c r="U65" s="248">
        <f>$L65*SUM($Q65:Q65)/SUM($H65:$K65)</f>
        <v>0</v>
      </c>
      <c r="V65" s="248">
        <f>$L65*SUM($Q65:R65)/SUM($H65:$K65)</f>
        <v>0</v>
      </c>
      <c r="W65" s="248">
        <f>$L65*SUM($Q65:S65)/SUM($H65:$K65)</f>
        <v>0</v>
      </c>
      <c r="X65" s="248">
        <f>$L65*SUM($Q65:T65)/SUM($H65:$K65)</f>
        <v>0</v>
      </c>
      <c r="Y65" s="185"/>
      <c r="Z65" s="227"/>
    </row>
    <row r="66" spans="1:26" ht="21.75" customHeight="1" thickBot="1" x14ac:dyDescent="0.25">
      <c r="A66" s="238"/>
      <c r="B66" s="239"/>
      <c r="C66" s="148" t="s">
        <v>320</v>
      </c>
      <c r="D66" s="240"/>
      <c r="E66" s="241"/>
      <c r="F66" s="241"/>
      <c r="G66" s="240"/>
      <c r="H66" s="242"/>
      <c r="I66" s="242"/>
      <c r="J66" s="242"/>
      <c r="K66" s="242"/>
      <c r="L66" s="243">
        <f>SUM(L55:L65)</f>
        <v>1</v>
      </c>
      <c r="M66" s="244">
        <f>SUM(M55:M65)</f>
        <v>0.12916666666666665</v>
      </c>
      <c r="N66" s="244">
        <f t="shared" ref="N66:P66" si="15">SUM(N55:N65)</f>
        <v>0.48583333333333328</v>
      </c>
      <c r="O66" s="244">
        <f t="shared" si="15"/>
        <v>0.68083333333333329</v>
      </c>
      <c r="P66" s="244">
        <f t="shared" si="15"/>
        <v>1</v>
      </c>
      <c r="Q66" s="240"/>
      <c r="R66" s="245"/>
      <c r="S66" s="245"/>
      <c r="T66" s="245"/>
      <c r="U66" s="250">
        <f>SUM(U55:U65)</f>
        <v>0.12916666666666665</v>
      </c>
      <c r="V66" s="250">
        <f t="shared" ref="V66:X66" si="16">SUM(V55:V65)</f>
        <v>0.12916666666666665</v>
      </c>
      <c r="W66" s="250">
        <f t="shared" si="16"/>
        <v>0.12916666666666665</v>
      </c>
      <c r="X66" s="250">
        <f t="shared" si="16"/>
        <v>0.12916666666666665</v>
      </c>
      <c r="Y66" s="246"/>
      <c r="Z66" s="247"/>
    </row>
    <row r="67" spans="1:26" ht="14.25" x14ac:dyDescent="0.2">
      <c r="M67" s="734"/>
      <c r="N67" s="734"/>
      <c r="O67" s="734"/>
      <c r="P67" s="734"/>
    </row>
    <row r="68" spans="1:26" ht="14.25" x14ac:dyDescent="0.2">
      <c r="M68" s="734"/>
      <c r="N68" s="734"/>
      <c r="O68" s="734"/>
      <c r="P68" s="734"/>
    </row>
    <row r="69" spans="1:26" ht="14.25" x14ac:dyDescent="0.2">
      <c r="M69" s="734"/>
      <c r="N69" s="734"/>
      <c r="O69" s="734"/>
      <c r="P69" s="734"/>
    </row>
    <row r="70" spans="1:26" ht="14.25" x14ac:dyDescent="0.2">
      <c r="M70" s="734"/>
      <c r="N70" s="734"/>
      <c r="O70" s="734"/>
      <c r="P70" s="734"/>
    </row>
    <row r="71" spans="1:26" ht="14.25" x14ac:dyDescent="0.2">
      <c r="M71" s="734"/>
      <c r="N71" s="734"/>
      <c r="O71" s="734"/>
      <c r="P71" s="734"/>
    </row>
    <row r="72" spans="1:26" ht="15.75" customHeight="1" x14ac:dyDescent="0.2">
      <c r="M72" s="734"/>
      <c r="N72" s="734"/>
      <c r="O72" s="734"/>
      <c r="P72" s="734"/>
    </row>
    <row r="73" spans="1:26" ht="15.75" customHeight="1" x14ac:dyDescent="0.2">
      <c r="M73" s="734"/>
      <c r="N73" s="734"/>
      <c r="O73" s="734"/>
      <c r="P73" s="734"/>
    </row>
    <row r="74" spans="1:26" ht="15.75" customHeight="1" x14ac:dyDescent="0.2">
      <c r="M74" s="734"/>
      <c r="N74" s="734"/>
      <c r="O74" s="734"/>
      <c r="P74" s="734"/>
    </row>
    <row r="75" spans="1:26" ht="15.75" customHeight="1" x14ac:dyDescent="0.2">
      <c r="M75" s="734"/>
      <c r="N75" s="734"/>
      <c r="O75" s="734"/>
      <c r="P75" s="734"/>
    </row>
    <row r="76" spans="1:26" ht="15.75" customHeight="1" x14ac:dyDescent="0.2">
      <c r="M76" s="734"/>
      <c r="N76" s="734"/>
      <c r="O76" s="734"/>
      <c r="P76" s="734"/>
    </row>
    <row r="77" spans="1:26" ht="15.75" customHeight="1" x14ac:dyDescent="0.2">
      <c r="M77" s="734"/>
      <c r="N77" s="734"/>
      <c r="O77" s="734"/>
      <c r="P77" s="734"/>
    </row>
    <row r="78" spans="1:26" ht="15.75" customHeight="1" x14ac:dyDescent="0.2">
      <c r="M78" s="734"/>
      <c r="N78" s="734"/>
      <c r="O78" s="734"/>
      <c r="P78" s="734"/>
    </row>
    <row r="79" spans="1:26" ht="15.75" customHeight="1" x14ac:dyDescent="0.2">
      <c r="M79" s="734"/>
      <c r="N79" s="734"/>
      <c r="O79" s="734"/>
      <c r="P79" s="734"/>
    </row>
    <row r="80" spans="1:26" ht="15.75" customHeight="1" x14ac:dyDescent="0.2">
      <c r="M80" s="734"/>
      <c r="N80" s="734"/>
      <c r="O80" s="734"/>
      <c r="P80" s="734"/>
    </row>
    <row r="81" spans="13:16" ht="15.75" customHeight="1" x14ac:dyDescent="0.2">
      <c r="M81" s="734"/>
      <c r="N81" s="734"/>
      <c r="O81" s="734"/>
      <c r="P81" s="734"/>
    </row>
    <row r="82" spans="13:16" ht="15.75" customHeight="1" x14ac:dyDescent="0.2">
      <c r="M82" s="734"/>
      <c r="N82" s="734"/>
      <c r="O82" s="734"/>
      <c r="P82" s="734"/>
    </row>
    <row r="83" spans="13:16" ht="15.75" customHeight="1" x14ac:dyDescent="0.2">
      <c r="M83" s="734"/>
      <c r="N83" s="734"/>
      <c r="O83" s="734"/>
      <c r="P83" s="734"/>
    </row>
    <row r="84" spans="13:16" ht="15.75" customHeight="1" x14ac:dyDescent="0.2">
      <c r="M84" s="734"/>
      <c r="N84" s="734"/>
      <c r="O84" s="734"/>
      <c r="P84" s="734"/>
    </row>
    <row r="85" spans="13:16" ht="15.75" customHeight="1" x14ac:dyDescent="0.2">
      <c r="M85" s="734"/>
      <c r="N85" s="734"/>
      <c r="O85" s="734"/>
      <c r="P85" s="734"/>
    </row>
    <row r="86" spans="13:16" ht="15.75" customHeight="1" x14ac:dyDescent="0.2">
      <c r="M86" s="734"/>
      <c r="N86" s="734"/>
      <c r="O86" s="734"/>
      <c r="P86" s="734"/>
    </row>
    <row r="87" spans="13:16" ht="15.75" customHeight="1" x14ac:dyDescent="0.2">
      <c r="M87" s="734"/>
      <c r="N87" s="734"/>
      <c r="O87" s="734"/>
      <c r="P87" s="734"/>
    </row>
    <row r="88" spans="13:16" ht="15.75" customHeight="1" x14ac:dyDescent="0.2">
      <c r="M88" s="734"/>
      <c r="N88" s="734"/>
      <c r="O88" s="734"/>
      <c r="P88" s="734"/>
    </row>
    <row r="89" spans="13:16" ht="15.75" customHeight="1" x14ac:dyDescent="0.2">
      <c r="M89" s="734"/>
      <c r="N89" s="734"/>
      <c r="O89" s="734"/>
      <c r="P89" s="734"/>
    </row>
    <row r="90" spans="13:16" ht="15.75" customHeight="1" x14ac:dyDescent="0.2">
      <c r="M90" s="734"/>
      <c r="N90" s="734"/>
      <c r="O90" s="734"/>
      <c r="P90" s="734"/>
    </row>
    <row r="91" spans="13:16" ht="15.75" customHeight="1" x14ac:dyDescent="0.2">
      <c r="M91" s="734"/>
      <c r="N91" s="734"/>
      <c r="O91" s="734"/>
      <c r="P91" s="734"/>
    </row>
    <row r="92" spans="13:16" ht="15.75" customHeight="1" x14ac:dyDescent="0.2">
      <c r="M92" s="734"/>
      <c r="N92" s="734"/>
      <c r="O92" s="734"/>
      <c r="P92" s="734"/>
    </row>
    <row r="93" spans="13:16" ht="15.75" customHeight="1" x14ac:dyDescent="0.2">
      <c r="M93" s="734"/>
      <c r="N93" s="734"/>
      <c r="O93" s="734"/>
      <c r="P93" s="734"/>
    </row>
    <row r="94" spans="13:16" ht="15.75" customHeight="1" x14ac:dyDescent="0.2">
      <c r="M94" s="734"/>
      <c r="N94" s="734"/>
      <c r="O94" s="734"/>
      <c r="P94" s="734"/>
    </row>
    <row r="95" spans="13:16" ht="15.75" customHeight="1" x14ac:dyDescent="0.2">
      <c r="M95" s="734"/>
      <c r="N95" s="734"/>
      <c r="O95" s="734"/>
      <c r="P95" s="734"/>
    </row>
    <row r="96" spans="13:16" ht="15.75" customHeight="1" x14ac:dyDescent="0.2">
      <c r="M96" s="734"/>
      <c r="N96" s="734"/>
      <c r="O96" s="734"/>
      <c r="P96" s="734"/>
    </row>
    <row r="97" spans="13:16" ht="15.75" customHeight="1" x14ac:dyDescent="0.2">
      <c r="M97" s="734"/>
      <c r="N97" s="734"/>
      <c r="O97" s="734"/>
      <c r="P97" s="734"/>
    </row>
    <row r="98" spans="13:16" ht="15.75" customHeight="1" x14ac:dyDescent="0.2">
      <c r="M98" s="734"/>
      <c r="N98" s="734"/>
      <c r="O98" s="734"/>
      <c r="P98" s="734"/>
    </row>
    <row r="99" spans="13:16" ht="15.75" customHeight="1" x14ac:dyDescent="0.2">
      <c r="M99" s="734"/>
      <c r="N99" s="734"/>
      <c r="O99" s="734"/>
      <c r="P99" s="734"/>
    </row>
    <row r="100" spans="13:16" ht="15.75" customHeight="1" x14ac:dyDescent="0.2">
      <c r="M100" s="734"/>
      <c r="N100" s="734"/>
      <c r="O100" s="734"/>
      <c r="P100" s="734"/>
    </row>
    <row r="101" spans="13:16" ht="15.75" customHeight="1" x14ac:dyDescent="0.2">
      <c r="M101" s="734"/>
      <c r="N101" s="734"/>
      <c r="O101" s="734"/>
      <c r="P101" s="734"/>
    </row>
    <row r="102" spans="13:16" ht="15.75" customHeight="1" x14ac:dyDescent="0.2">
      <c r="M102" s="734"/>
      <c r="N102" s="734"/>
      <c r="O102" s="734"/>
      <c r="P102" s="734"/>
    </row>
    <row r="103" spans="13:16" ht="15.75" customHeight="1" x14ac:dyDescent="0.2">
      <c r="M103" s="734"/>
      <c r="N103" s="734"/>
      <c r="O103" s="734"/>
      <c r="P103" s="734"/>
    </row>
    <row r="104" spans="13:16" ht="15.75" customHeight="1" x14ac:dyDescent="0.2">
      <c r="M104" s="734"/>
      <c r="N104" s="734"/>
      <c r="O104" s="734"/>
      <c r="P104" s="734"/>
    </row>
    <row r="105" spans="13:16" ht="15.75" customHeight="1" x14ac:dyDescent="0.2">
      <c r="M105" s="734"/>
      <c r="N105" s="734"/>
      <c r="O105" s="734"/>
      <c r="P105" s="734"/>
    </row>
    <row r="106" spans="13:16" ht="15.75" customHeight="1" x14ac:dyDescent="0.2">
      <c r="M106" s="734"/>
      <c r="N106" s="734"/>
      <c r="O106" s="734"/>
      <c r="P106" s="734"/>
    </row>
    <row r="107" spans="13:16" ht="15.75" customHeight="1" x14ac:dyDescent="0.2">
      <c r="M107" s="734"/>
      <c r="N107" s="734"/>
      <c r="O107" s="734"/>
      <c r="P107" s="734"/>
    </row>
    <row r="108" spans="13:16" ht="15.75" customHeight="1" x14ac:dyDescent="0.2">
      <c r="M108" s="734"/>
      <c r="N108" s="734"/>
      <c r="O108" s="734"/>
      <c r="P108" s="734"/>
    </row>
    <row r="109" spans="13:16" ht="15.75" customHeight="1" x14ac:dyDescent="0.2">
      <c r="M109" s="734"/>
      <c r="N109" s="734"/>
      <c r="O109" s="734"/>
      <c r="P109" s="734"/>
    </row>
    <row r="110" spans="13:16" ht="15.75" customHeight="1" x14ac:dyDescent="0.2">
      <c r="M110" s="734"/>
      <c r="N110" s="734"/>
      <c r="O110" s="734"/>
      <c r="P110" s="734"/>
    </row>
    <row r="111" spans="13:16" ht="15.75" customHeight="1" x14ac:dyDescent="0.2">
      <c r="M111" s="734"/>
      <c r="N111" s="734"/>
      <c r="O111" s="734"/>
      <c r="P111" s="734"/>
    </row>
    <row r="112" spans="13:16" ht="15.75" customHeight="1" x14ac:dyDescent="0.2">
      <c r="M112" s="734"/>
      <c r="N112" s="734"/>
      <c r="O112" s="734"/>
      <c r="P112" s="734"/>
    </row>
    <row r="113" spans="13:16" ht="15.75" customHeight="1" x14ac:dyDescent="0.2">
      <c r="M113" s="734"/>
      <c r="N113" s="734"/>
      <c r="O113" s="734"/>
      <c r="P113" s="734"/>
    </row>
    <row r="114" spans="13:16" ht="15.75" customHeight="1" x14ac:dyDescent="0.2">
      <c r="M114" s="734"/>
      <c r="N114" s="734"/>
      <c r="O114" s="734"/>
      <c r="P114" s="734"/>
    </row>
    <row r="115" spans="13:16" ht="15.75" customHeight="1" x14ac:dyDescent="0.2">
      <c r="M115" s="734"/>
      <c r="N115" s="734"/>
      <c r="O115" s="734"/>
      <c r="P115" s="734"/>
    </row>
    <row r="116" spans="13:16" ht="15.75" customHeight="1" x14ac:dyDescent="0.2">
      <c r="M116" s="734"/>
      <c r="N116" s="734"/>
      <c r="O116" s="734"/>
      <c r="P116" s="734"/>
    </row>
    <row r="117" spans="13:16" ht="15.75" customHeight="1" x14ac:dyDescent="0.2">
      <c r="M117" s="734"/>
      <c r="N117" s="734"/>
      <c r="O117" s="734"/>
      <c r="P117" s="734"/>
    </row>
    <row r="118" spans="13:16" ht="15.75" customHeight="1" x14ac:dyDescent="0.2">
      <c r="M118" s="734"/>
      <c r="N118" s="734"/>
      <c r="O118" s="734"/>
      <c r="P118" s="734"/>
    </row>
    <row r="119" spans="13:16" ht="15.75" customHeight="1" x14ac:dyDescent="0.2">
      <c r="M119" s="734"/>
      <c r="N119" s="734"/>
      <c r="O119" s="734"/>
      <c r="P119" s="734"/>
    </row>
    <row r="120" spans="13:16" ht="15.75" customHeight="1" x14ac:dyDescent="0.2">
      <c r="M120" s="734"/>
      <c r="N120" s="734"/>
      <c r="O120" s="734"/>
      <c r="P120" s="734"/>
    </row>
    <row r="121" spans="13:16" ht="15.75" customHeight="1" x14ac:dyDescent="0.2">
      <c r="M121" s="734"/>
      <c r="N121" s="734"/>
      <c r="O121" s="734"/>
      <c r="P121" s="734"/>
    </row>
    <row r="122" spans="13:16" ht="15.75" customHeight="1" x14ac:dyDescent="0.2">
      <c r="M122" s="734"/>
      <c r="N122" s="734"/>
      <c r="O122" s="734"/>
      <c r="P122" s="734"/>
    </row>
    <row r="123" spans="13:16" ht="15.75" customHeight="1" x14ac:dyDescent="0.2">
      <c r="M123" s="734"/>
      <c r="N123" s="734"/>
      <c r="O123" s="734"/>
      <c r="P123" s="734"/>
    </row>
    <row r="124" spans="13:16" ht="15.75" customHeight="1" x14ac:dyDescent="0.2">
      <c r="M124" s="734"/>
      <c r="N124" s="734"/>
      <c r="O124" s="734"/>
      <c r="P124" s="734"/>
    </row>
    <row r="125" spans="13:16" ht="15.75" customHeight="1" x14ac:dyDescent="0.2">
      <c r="M125" s="734"/>
      <c r="N125" s="734"/>
      <c r="O125" s="734"/>
      <c r="P125" s="734"/>
    </row>
    <row r="126" spans="13:16" ht="15.75" customHeight="1" x14ac:dyDescent="0.2">
      <c r="M126" s="734"/>
      <c r="N126" s="734"/>
      <c r="O126" s="734"/>
      <c r="P126" s="734"/>
    </row>
    <row r="127" spans="13:16" ht="15.75" customHeight="1" x14ac:dyDescent="0.2">
      <c r="M127" s="734"/>
      <c r="N127" s="734"/>
      <c r="O127" s="734"/>
      <c r="P127" s="734"/>
    </row>
    <row r="128" spans="13:16" ht="15.75" customHeight="1" x14ac:dyDescent="0.2">
      <c r="M128" s="734"/>
      <c r="N128" s="734"/>
      <c r="O128" s="734"/>
      <c r="P128" s="734"/>
    </row>
    <row r="129" spans="13:16" ht="15.75" customHeight="1" x14ac:dyDescent="0.2">
      <c r="M129" s="734"/>
      <c r="N129" s="734"/>
      <c r="O129" s="734"/>
      <c r="P129" s="734"/>
    </row>
    <row r="130" spans="13:16" ht="15.75" customHeight="1" x14ac:dyDescent="0.2">
      <c r="M130" s="734"/>
      <c r="N130" s="734"/>
      <c r="O130" s="734"/>
      <c r="P130" s="734"/>
    </row>
    <row r="131" spans="13:16" ht="15.75" customHeight="1" x14ac:dyDescent="0.2">
      <c r="M131" s="734"/>
      <c r="N131" s="734"/>
      <c r="O131" s="734"/>
      <c r="P131" s="734"/>
    </row>
    <row r="132" spans="13:16" ht="15.75" customHeight="1" x14ac:dyDescent="0.2">
      <c r="M132" s="734"/>
      <c r="N132" s="734"/>
      <c r="O132" s="734"/>
      <c r="P132" s="734"/>
    </row>
    <row r="133" spans="13:16" ht="15.75" customHeight="1" x14ac:dyDescent="0.2">
      <c r="M133" s="734"/>
      <c r="N133" s="734"/>
      <c r="O133" s="734"/>
      <c r="P133" s="734"/>
    </row>
    <row r="134" spans="13:16" ht="15.75" customHeight="1" x14ac:dyDescent="0.2">
      <c r="M134" s="734"/>
      <c r="N134" s="734"/>
      <c r="O134" s="734"/>
      <c r="P134" s="734"/>
    </row>
    <row r="135" spans="13:16" ht="15.75" customHeight="1" x14ac:dyDescent="0.2">
      <c r="M135" s="734"/>
      <c r="N135" s="734"/>
      <c r="O135" s="734"/>
      <c r="P135" s="734"/>
    </row>
    <row r="136" spans="13:16" ht="15.75" customHeight="1" x14ac:dyDescent="0.2">
      <c r="M136" s="734"/>
      <c r="N136" s="734"/>
      <c r="O136" s="734"/>
      <c r="P136" s="734"/>
    </row>
    <row r="137" spans="13:16" ht="15.75" customHeight="1" x14ac:dyDescent="0.2">
      <c r="M137" s="734"/>
      <c r="N137" s="734"/>
      <c r="O137" s="734"/>
      <c r="P137" s="734"/>
    </row>
    <row r="138" spans="13:16" ht="15.75" customHeight="1" x14ac:dyDescent="0.2">
      <c r="M138" s="734"/>
      <c r="N138" s="734"/>
      <c r="O138" s="734"/>
      <c r="P138" s="734"/>
    </row>
    <row r="139" spans="13:16" ht="15.75" customHeight="1" x14ac:dyDescent="0.2">
      <c r="M139" s="734"/>
      <c r="N139" s="734"/>
      <c r="O139" s="734"/>
      <c r="P139" s="734"/>
    </row>
    <row r="140" spans="13:16" ht="15.75" customHeight="1" x14ac:dyDescent="0.2">
      <c r="M140" s="734"/>
      <c r="N140" s="734"/>
      <c r="O140" s="734"/>
      <c r="P140" s="734"/>
    </row>
    <row r="141" spans="13:16" ht="15.75" customHeight="1" x14ac:dyDescent="0.2">
      <c r="M141" s="734"/>
      <c r="N141" s="734"/>
      <c r="O141" s="734"/>
      <c r="P141" s="734"/>
    </row>
    <row r="142" spans="13:16" ht="15.75" customHeight="1" x14ac:dyDescent="0.2">
      <c r="M142" s="734"/>
      <c r="N142" s="734"/>
      <c r="O142" s="734"/>
      <c r="P142" s="734"/>
    </row>
    <row r="143" spans="13:16" ht="15.75" customHeight="1" x14ac:dyDescent="0.2">
      <c r="M143" s="734"/>
      <c r="N143" s="734"/>
      <c r="O143" s="734"/>
      <c r="P143" s="734"/>
    </row>
    <row r="144" spans="13:16" ht="15.75" customHeight="1" x14ac:dyDescent="0.2">
      <c r="M144" s="734"/>
      <c r="N144" s="734"/>
      <c r="O144" s="734"/>
      <c r="P144" s="734"/>
    </row>
    <row r="145" spans="13:16" ht="15.75" customHeight="1" x14ac:dyDescent="0.2">
      <c r="M145" s="734"/>
      <c r="N145" s="734"/>
      <c r="O145" s="734"/>
      <c r="P145" s="734"/>
    </row>
    <row r="146" spans="13:16" ht="15.75" customHeight="1" x14ac:dyDescent="0.2">
      <c r="M146" s="734"/>
      <c r="N146" s="734"/>
      <c r="O146" s="734"/>
      <c r="P146" s="734"/>
    </row>
    <row r="147" spans="13:16" ht="15.75" customHeight="1" x14ac:dyDescent="0.2">
      <c r="M147" s="734"/>
      <c r="N147" s="734"/>
      <c r="O147" s="734"/>
      <c r="P147" s="734"/>
    </row>
    <row r="148" spans="13:16" ht="15.75" customHeight="1" x14ac:dyDescent="0.2">
      <c r="M148" s="734"/>
      <c r="N148" s="734"/>
      <c r="O148" s="734"/>
      <c r="P148" s="734"/>
    </row>
    <row r="149" spans="13:16" ht="15.75" customHeight="1" x14ac:dyDescent="0.2">
      <c r="M149" s="734"/>
      <c r="N149" s="734"/>
      <c r="O149" s="734"/>
      <c r="P149" s="734"/>
    </row>
    <row r="150" spans="13:16" ht="15.75" customHeight="1" x14ac:dyDescent="0.2">
      <c r="M150" s="734"/>
      <c r="N150" s="734"/>
      <c r="O150" s="734"/>
      <c r="P150" s="734"/>
    </row>
    <row r="151" spans="13:16" ht="15.75" customHeight="1" x14ac:dyDescent="0.2">
      <c r="M151" s="734"/>
      <c r="N151" s="734"/>
      <c r="O151" s="734"/>
      <c r="P151" s="734"/>
    </row>
    <row r="152" spans="13:16" ht="15.75" customHeight="1" x14ac:dyDescent="0.2">
      <c r="M152" s="734"/>
      <c r="N152" s="734"/>
      <c r="O152" s="734"/>
      <c r="P152" s="734"/>
    </row>
    <row r="153" spans="13:16" ht="15.75" customHeight="1" x14ac:dyDescent="0.2">
      <c r="M153" s="734"/>
      <c r="N153" s="734"/>
      <c r="O153" s="734"/>
      <c r="P153" s="734"/>
    </row>
    <row r="154" spans="13:16" ht="15.75" customHeight="1" x14ac:dyDescent="0.2">
      <c r="M154" s="734"/>
      <c r="N154" s="734"/>
      <c r="O154" s="734"/>
      <c r="P154" s="734"/>
    </row>
    <row r="155" spans="13:16" ht="15.75" customHeight="1" x14ac:dyDescent="0.2">
      <c r="M155" s="734"/>
      <c r="N155" s="734"/>
      <c r="O155" s="734"/>
      <c r="P155" s="734"/>
    </row>
    <row r="156" spans="13:16" ht="15.75" customHeight="1" x14ac:dyDescent="0.2">
      <c r="M156" s="734"/>
      <c r="N156" s="734"/>
      <c r="O156" s="734"/>
      <c r="P156" s="734"/>
    </row>
    <row r="157" spans="13:16" ht="15.75" customHeight="1" x14ac:dyDescent="0.2">
      <c r="M157" s="734"/>
      <c r="N157" s="734"/>
      <c r="O157" s="734"/>
      <c r="P157" s="734"/>
    </row>
    <row r="158" spans="13:16" ht="15.75" customHeight="1" x14ac:dyDescent="0.2">
      <c r="M158" s="734"/>
      <c r="N158" s="734"/>
      <c r="O158" s="734"/>
      <c r="P158" s="734"/>
    </row>
    <row r="159" spans="13:16" ht="15.75" customHeight="1" x14ac:dyDescent="0.2">
      <c r="M159" s="734"/>
      <c r="N159" s="734"/>
      <c r="O159" s="734"/>
      <c r="P159" s="734"/>
    </row>
    <row r="160" spans="13:16" ht="15.75" customHeight="1" x14ac:dyDescent="0.2">
      <c r="M160" s="734"/>
      <c r="N160" s="734"/>
      <c r="O160" s="734"/>
      <c r="P160" s="734"/>
    </row>
    <row r="161" spans="13:16" ht="15.75" customHeight="1" x14ac:dyDescent="0.2">
      <c r="M161" s="734"/>
      <c r="N161" s="734"/>
      <c r="O161" s="734"/>
      <c r="P161" s="734"/>
    </row>
    <row r="162" spans="13:16" ht="15.75" customHeight="1" x14ac:dyDescent="0.2">
      <c r="M162" s="734"/>
      <c r="N162" s="734"/>
      <c r="O162" s="734"/>
      <c r="P162" s="734"/>
    </row>
    <row r="163" spans="13:16" ht="15.75" customHeight="1" x14ac:dyDescent="0.2">
      <c r="M163" s="734"/>
      <c r="N163" s="734"/>
      <c r="O163" s="734"/>
      <c r="P163" s="734"/>
    </row>
    <row r="164" spans="13:16" ht="15.75" customHeight="1" x14ac:dyDescent="0.2">
      <c r="M164" s="734"/>
      <c r="N164" s="734"/>
      <c r="O164" s="734"/>
      <c r="P164" s="734"/>
    </row>
    <row r="165" spans="13:16" ht="15.75" customHeight="1" x14ac:dyDescent="0.2">
      <c r="M165" s="734"/>
      <c r="N165" s="734"/>
      <c r="O165" s="734"/>
      <c r="P165" s="734"/>
    </row>
    <row r="166" spans="13:16" ht="15.75" customHeight="1" x14ac:dyDescent="0.2">
      <c r="M166" s="734"/>
      <c r="N166" s="734"/>
      <c r="O166" s="734"/>
      <c r="P166" s="734"/>
    </row>
    <row r="167" spans="13:16" ht="15.75" customHeight="1" x14ac:dyDescent="0.2">
      <c r="M167" s="734"/>
      <c r="N167" s="734"/>
      <c r="O167" s="734"/>
      <c r="P167" s="734"/>
    </row>
    <row r="168" spans="13:16" ht="15.75" customHeight="1" x14ac:dyDescent="0.2">
      <c r="M168" s="734"/>
      <c r="N168" s="734"/>
      <c r="O168" s="734"/>
      <c r="P168" s="734"/>
    </row>
    <row r="169" spans="13:16" ht="15.75" customHeight="1" x14ac:dyDescent="0.2">
      <c r="M169" s="734"/>
      <c r="N169" s="734"/>
      <c r="O169" s="734"/>
      <c r="P169" s="734"/>
    </row>
    <row r="170" spans="13:16" ht="15.75" customHeight="1" x14ac:dyDescent="0.2">
      <c r="M170" s="734"/>
      <c r="N170" s="734"/>
      <c r="O170" s="734"/>
      <c r="P170" s="734"/>
    </row>
    <row r="171" spans="13:16" ht="15.75" customHeight="1" x14ac:dyDescent="0.2">
      <c r="M171" s="734"/>
      <c r="N171" s="734"/>
      <c r="O171" s="734"/>
      <c r="P171" s="734"/>
    </row>
    <row r="172" spans="13:16" ht="15.75" customHeight="1" x14ac:dyDescent="0.2">
      <c r="M172" s="734"/>
      <c r="N172" s="734"/>
      <c r="O172" s="734"/>
      <c r="P172" s="734"/>
    </row>
    <row r="173" spans="13:16" ht="15.75" customHeight="1" x14ac:dyDescent="0.2">
      <c r="M173" s="734"/>
      <c r="N173" s="734"/>
      <c r="O173" s="734"/>
      <c r="P173" s="734"/>
    </row>
    <row r="174" spans="13:16" ht="15.75" customHeight="1" x14ac:dyDescent="0.2">
      <c r="M174" s="734"/>
      <c r="N174" s="734"/>
      <c r="O174" s="734"/>
      <c r="P174" s="734"/>
    </row>
    <row r="175" spans="13:16" ht="15.75" customHeight="1" x14ac:dyDescent="0.2">
      <c r="M175" s="734"/>
      <c r="N175" s="734"/>
      <c r="O175" s="734"/>
      <c r="P175" s="734"/>
    </row>
    <row r="176" spans="13:16" ht="15.75" customHeight="1" x14ac:dyDescent="0.2">
      <c r="M176" s="734"/>
      <c r="N176" s="734"/>
      <c r="O176" s="734"/>
      <c r="P176" s="734"/>
    </row>
    <row r="177" spans="13:16" ht="15.75" customHeight="1" x14ac:dyDescent="0.2">
      <c r="M177" s="734"/>
      <c r="N177" s="734"/>
      <c r="O177" s="734"/>
      <c r="P177" s="734"/>
    </row>
    <row r="178" spans="13:16" ht="15.75" customHeight="1" x14ac:dyDescent="0.2">
      <c r="M178" s="734"/>
      <c r="N178" s="734"/>
      <c r="O178" s="734"/>
      <c r="P178" s="734"/>
    </row>
    <row r="179" spans="13:16" ht="15.75" customHeight="1" x14ac:dyDescent="0.2">
      <c r="M179" s="734"/>
      <c r="N179" s="734"/>
      <c r="O179" s="734"/>
      <c r="P179" s="734"/>
    </row>
    <row r="180" spans="13:16" ht="15.75" customHeight="1" x14ac:dyDescent="0.2">
      <c r="M180" s="734"/>
      <c r="N180" s="734"/>
      <c r="O180" s="734"/>
      <c r="P180" s="734"/>
    </row>
    <row r="181" spans="13:16" ht="15.75" customHeight="1" x14ac:dyDescent="0.2">
      <c r="M181" s="734"/>
      <c r="N181" s="734"/>
      <c r="O181" s="734"/>
      <c r="P181" s="734"/>
    </row>
    <row r="182" spans="13:16" ht="15.75" customHeight="1" x14ac:dyDescent="0.2">
      <c r="M182" s="734"/>
      <c r="N182" s="734"/>
      <c r="O182" s="734"/>
      <c r="P182" s="734"/>
    </row>
    <row r="183" spans="13:16" ht="15.75" customHeight="1" x14ac:dyDescent="0.2">
      <c r="M183" s="734"/>
      <c r="N183" s="734"/>
      <c r="O183" s="734"/>
      <c r="P183" s="734"/>
    </row>
    <row r="184" spans="13:16" ht="15.75" customHeight="1" x14ac:dyDescent="0.2">
      <c r="M184" s="734"/>
      <c r="N184" s="734"/>
      <c r="O184" s="734"/>
      <c r="P184" s="734"/>
    </row>
    <row r="185" spans="13:16" ht="15.75" customHeight="1" x14ac:dyDescent="0.2">
      <c r="M185" s="734"/>
      <c r="N185" s="734"/>
      <c r="O185" s="734"/>
      <c r="P185" s="734"/>
    </row>
    <row r="186" spans="13:16" ht="15.75" customHeight="1" x14ac:dyDescent="0.2">
      <c r="M186" s="734"/>
      <c r="N186" s="734"/>
      <c r="O186" s="734"/>
      <c r="P186" s="734"/>
    </row>
    <row r="187" spans="13:16" ht="15.75" customHeight="1" x14ac:dyDescent="0.2">
      <c r="M187" s="734"/>
      <c r="N187" s="734"/>
      <c r="O187" s="734"/>
      <c r="P187" s="734"/>
    </row>
    <row r="188" spans="13:16" ht="15.75" customHeight="1" x14ac:dyDescent="0.2">
      <c r="M188" s="734"/>
      <c r="N188" s="734"/>
      <c r="O188" s="734"/>
      <c r="P188" s="734"/>
    </row>
    <row r="189" spans="13:16" ht="15.75" customHeight="1" x14ac:dyDescent="0.2">
      <c r="M189" s="734"/>
      <c r="N189" s="734"/>
      <c r="O189" s="734"/>
      <c r="P189" s="734"/>
    </row>
    <row r="190" spans="13:16" ht="15.75" customHeight="1" x14ac:dyDescent="0.2">
      <c r="M190" s="734"/>
      <c r="N190" s="734"/>
      <c r="O190" s="734"/>
      <c r="P190" s="734"/>
    </row>
    <row r="191" spans="13:16" ht="15.75" customHeight="1" x14ac:dyDescent="0.2">
      <c r="M191" s="734"/>
      <c r="N191" s="734"/>
      <c r="O191" s="734"/>
      <c r="P191" s="734"/>
    </row>
    <row r="192" spans="13:16" ht="15.75" customHeight="1" x14ac:dyDescent="0.2">
      <c r="M192" s="734"/>
      <c r="N192" s="734"/>
      <c r="O192" s="734"/>
      <c r="P192" s="734"/>
    </row>
    <row r="193" spans="13:16" ht="15.75" customHeight="1" x14ac:dyDescent="0.2">
      <c r="M193" s="734"/>
      <c r="N193" s="734"/>
      <c r="O193" s="734"/>
      <c r="P193" s="734"/>
    </row>
    <row r="194" spans="13:16" ht="15.75" customHeight="1" x14ac:dyDescent="0.2">
      <c r="M194" s="734"/>
      <c r="N194" s="734"/>
      <c r="O194" s="734"/>
      <c r="P194" s="734"/>
    </row>
    <row r="195" spans="13:16" ht="15.75" customHeight="1" x14ac:dyDescent="0.2">
      <c r="M195" s="734"/>
      <c r="N195" s="734"/>
      <c r="O195" s="734"/>
      <c r="P195" s="734"/>
    </row>
    <row r="196" spans="13:16" ht="15.75" customHeight="1" x14ac:dyDescent="0.2">
      <c r="M196" s="734"/>
      <c r="N196" s="734"/>
      <c r="O196" s="734"/>
      <c r="P196" s="734"/>
    </row>
    <row r="197" spans="13:16" ht="15.75" customHeight="1" x14ac:dyDescent="0.2">
      <c r="M197" s="734"/>
      <c r="N197" s="734"/>
      <c r="O197" s="734"/>
      <c r="P197" s="734"/>
    </row>
    <row r="198" spans="13:16" ht="15.75" customHeight="1" x14ac:dyDescent="0.2">
      <c r="M198" s="734"/>
      <c r="N198" s="734"/>
      <c r="O198" s="734"/>
      <c r="P198" s="734"/>
    </row>
    <row r="199" spans="13:16" ht="15.75" customHeight="1" x14ac:dyDescent="0.2">
      <c r="M199" s="734"/>
      <c r="N199" s="734"/>
      <c r="O199" s="734"/>
      <c r="P199" s="734"/>
    </row>
    <row r="200" spans="13:16" ht="15.75" customHeight="1" x14ac:dyDescent="0.2">
      <c r="M200" s="734"/>
      <c r="N200" s="734"/>
      <c r="O200" s="734"/>
      <c r="P200" s="734"/>
    </row>
    <row r="201" spans="13:16" ht="15.75" customHeight="1" x14ac:dyDescent="0.2">
      <c r="M201" s="734"/>
      <c r="N201" s="734"/>
      <c r="O201" s="734"/>
      <c r="P201" s="734"/>
    </row>
    <row r="202" spans="13:16" ht="15.75" customHeight="1" x14ac:dyDescent="0.2">
      <c r="M202" s="734"/>
      <c r="N202" s="734"/>
      <c r="O202" s="734"/>
      <c r="P202" s="734"/>
    </row>
    <row r="203" spans="13:16" ht="15.75" customHeight="1" x14ac:dyDescent="0.2">
      <c r="M203" s="734"/>
      <c r="N203" s="734"/>
      <c r="O203" s="734"/>
      <c r="P203" s="734"/>
    </row>
    <row r="204" spans="13:16" ht="15.75" customHeight="1" x14ac:dyDescent="0.2">
      <c r="M204" s="734"/>
      <c r="N204" s="734"/>
      <c r="O204" s="734"/>
      <c r="P204" s="734"/>
    </row>
    <row r="205" spans="13:16" ht="15.75" customHeight="1" x14ac:dyDescent="0.2">
      <c r="M205" s="734"/>
      <c r="N205" s="734"/>
      <c r="O205" s="734"/>
      <c r="P205" s="734"/>
    </row>
    <row r="206" spans="13:16" ht="15.75" customHeight="1" x14ac:dyDescent="0.2">
      <c r="M206" s="734"/>
      <c r="N206" s="734"/>
      <c r="O206" s="734"/>
      <c r="P206" s="734"/>
    </row>
    <row r="207" spans="13:16" ht="15.75" customHeight="1" x14ac:dyDescent="0.2">
      <c r="M207" s="734"/>
      <c r="N207" s="734"/>
      <c r="O207" s="734"/>
      <c r="P207" s="734"/>
    </row>
    <row r="208" spans="13:16" ht="15.75" customHeight="1" x14ac:dyDescent="0.2">
      <c r="M208" s="734"/>
      <c r="N208" s="734"/>
      <c r="O208" s="734"/>
      <c r="P208" s="734"/>
    </row>
    <row r="209" spans="13:16" ht="15.75" customHeight="1" x14ac:dyDescent="0.2">
      <c r="M209" s="734"/>
      <c r="N209" s="734"/>
      <c r="O209" s="734"/>
      <c r="P209" s="734"/>
    </row>
    <row r="210" spans="13:16" ht="15.75" customHeight="1" x14ac:dyDescent="0.2">
      <c r="M210" s="734"/>
      <c r="N210" s="734"/>
      <c r="O210" s="734"/>
      <c r="P210" s="734"/>
    </row>
    <row r="211" spans="13:16" ht="15.75" customHeight="1" x14ac:dyDescent="0.2">
      <c r="M211" s="734"/>
      <c r="N211" s="734"/>
      <c r="O211" s="734"/>
      <c r="P211" s="734"/>
    </row>
    <row r="212" spans="13:16" ht="15.75" customHeight="1" x14ac:dyDescent="0.2">
      <c r="M212" s="734"/>
      <c r="N212" s="734"/>
      <c r="O212" s="734"/>
      <c r="P212" s="734"/>
    </row>
    <row r="213" spans="13:16" ht="15.75" customHeight="1" x14ac:dyDescent="0.2">
      <c r="M213" s="734"/>
      <c r="N213" s="734"/>
      <c r="O213" s="734"/>
      <c r="P213" s="734"/>
    </row>
    <row r="214" spans="13:16" ht="15.75" customHeight="1" x14ac:dyDescent="0.2">
      <c r="M214" s="734"/>
      <c r="N214" s="734"/>
      <c r="O214" s="734"/>
      <c r="P214" s="734"/>
    </row>
    <row r="215" spans="13:16" ht="15.75" customHeight="1" x14ac:dyDescent="0.2">
      <c r="M215" s="734"/>
      <c r="N215" s="734"/>
      <c r="O215" s="734"/>
      <c r="P215" s="734"/>
    </row>
    <row r="216" spans="13:16" ht="15.75" customHeight="1" x14ac:dyDescent="0.2">
      <c r="M216" s="734"/>
      <c r="N216" s="734"/>
      <c r="O216" s="734"/>
      <c r="P216" s="734"/>
    </row>
    <row r="217" spans="13:16" ht="15.75" customHeight="1" x14ac:dyDescent="0.2">
      <c r="M217" s="734"/>
      <c r="N217" s="734"/>
      <c r="O217" s="734"/>
      <c r="P217" s="734"/>
    </row>
    <row r="218" spans="13:16" ht="15.75" customHeight="1" x14ac:dyDescent="0.2">
      <c r="M218" s="734"/>
      <c r="N218" s="734"/>
      <c r="O218" s="734"/>
      <c r="P218" s="734"/>
    </row>
    <row r="219" spans="13:16" ht="15.75" customHeight="1" x14ac:dyDescent="0.2">
      <c r="M219" s="734"/>
      <c r="N219" s="734"/>
      <c r="O219" s="734"/>
      <c r="P219" s="734"/>
    </row>
    <row r="220" spans="13:16" ht="15.75" customHeight="1" x14ac:dyDescent="0.2">
      <c r="M220" s="734"/>
      <c r="N220" s="734"/>
      <c r="O220" s="734"/>
      <c r="P220" s="734"/>
    </row>
    <row r="221" spans="13:16" ht="15.75" customHeight="1" x14ac:dyDescent="0.2">
      <c r="M221" s="734"/>
      <c r="N221" s="734"/>
      <c r="O221" s="734"/>
      <c r="P221" s="734"/>
    </row>
    <row r="222" spans="13:16" ht="15.75" customHeight="1" x14ac:dyDescent="0.2">
      <c r="M222" s="734"/>
      <c r="N222" s="734"/>
      <c r="O222" s="734"/>
      <c r="P222" s="734"/>
    </row>
    <row r="223" spans="13:16" ht="15.75" customHeight="1" x14ac:dyDescent="0.2">
      <c r="M223" s="734"/>
      <c r="N223" s="734"/>
      <c r="O223" s="734"/>
      <c r="P223" s="734"/>
    </row>
    <row r="224" spans="13:16" ht="15.75" customHeight="1" x14ac:dyDescent="0.2">
      <c r="M224" s="734"/>
      <c r="N224" s="734"/>
      <c r="O224" s="734"/>
      <c r="P224" s="734"/>
    </row>
    <row r="225" spans="13:16" ht="15.75" customHeight="1" x14ac:dyDescent="0.2">
      <c r="M225" s="734"/>
      <c r="N225" s="734"/>
      <c r="O225" s="734"/>
      <c r="P225" s="734"/>
    </row>
    <row r="226" spans="13:16" ht="15.75" customHeight="1" x14ac:dyDescent="0.2">
      <c r="M226" s="734"/>
      <c r="N226" s="734"/>
      <c r="O226" s="734"/>
      <c r="P226" s="734"/>
    </row>
    <row r="227" spans="13:16" ht="15.75" customHeight="1" x14ac:dyDescent="0.2">
      <c r="M227" s="734"/>
      <c r="N227" s="734"/>
      <c r="O227" s="734"/>
      <c r="P227" s="734"/>
    </row>
    <row r="228" spans="13:16" ht="15.75" customHeight="1" x14ac:dyDescent="0.2">
      <c r="M228" s="734"/>
      <c r="N228" s="734"/>
      <c r="O228" s="734"/>
      <c r="P228" s="734"/>
    </row>
    <row r="229" spans="13:16" ht="15.75" customHeight="1" x14ac:dyDescent="0.2">
      <c r="M229" s="734"/>
      <c r="N229" s="734"/>
      <c r="O229" s="734"/>
      <c r="P229" s="734"/>
    </row>
    <row r="230" spans="13:16" ht="15.75" customHeight="1" x14ac:dyDescent="0.2">
      <c r="M230" s="734"/>
      <c r="N230" s="734"/>
      <c r="O230" s="734"/>
      <c r="P230" s="734"/>
    </row>
    <row r="231" spans="13:16" ht="15.75" customHeight="1" x14ac:dyDescent="0.2">
      <c r="M231" s="734"/>
      <c r="N231" s="734"/>
      <c r="O231" s="734"/>
      <c r="P231" s="734"/>
    </row>
    <row r="232" spans="13:16" ht="15.75" customHeight="1" x14ac:dyDescent="0.2">
      <c r="M232" s="734"/>
      <c r="N232" s="734"/>
      <c r="O232" s="734"/>
      <c r="P232" s="734"/>
    </row>
    <row r="233" spans="13:16" ht="15.75" customHeight="1" x14ac:dyDescent="0.2">
      <c r="M233" s="734"/>
      <c r="N233" s="734"/>
      <c r="O233" s="734"/>
      <c r="P233" s="734"/>
    </row>
    <row r="234" spans="13:16" ht="15.75" customHeight="1" x14ac:dyDescent="0.2">
      <c r="M234" s="734"/>
      <c r="N234" s="734"/>
      <c r="O234" s="734"/>
      <c r="P234" s="734"/>
    </row>
    <row r="235" spans="13:16" ht="15.75" customHeight="1" x14ac:dyDescent="0.2">
      <c r="M235" s="734"/>
      <c r="N235" s="734"/>
      <c r="O235" s="734"/>
      <c r="P235" s="734"/>
    </row>
    <row r="236" spans="13:16" ht="15.75" customHeight="1" x14ac:dyDescent="0.2">
      <c r="M236" s="734"/>
      <c r="N236" s="734"/>
      <c r="O236" s="734"/>
      <c r="P236" s="734"/>
    </row>
    <row r="237" spans="13:16" ht="15.75" customHeight="1" x14ac:dyDescent="0.2">
      <c r="M237" s="734"/>
      <c r="N237" s="734"/>
      <c r="O237" s="734"/>
      <c r="P237" s="734"/>
    </row>
    <row r="238" spans="13:16" ht="15.75" customHeight="1" x14ac:dyDescent="0.2">
      <c r="M238" s="734"/>
      <c r="N238" s="734"/>
      <c r="O238" s="734"/>
      <c r="P238" s="734"/>
    </row>
    <row r="239" spans="13:16" ht="15.75" customHeight="1" x14ac:dyDescent="0.2">
      <c r="M239" s="734"/>
      <c r="N239" s="734"/>
      <c r="O239" s="734"/>
      <c r="P239" s="734"/>
    </row>
    <row r="240" spans="13:16" ht="15.75" customHeight="1" x14ac:dyDescent="0.2">
      <c r="M240" s="734"/>
      <c r="N240" s="734"/>
      <c r="O240" s="734"/>
      <c r="P240" s="734"/>
    </row>
    <row r="241" spans="13:16" ht="15.75" customHeight="1" x14ac:dyDescent="0.2">
      <c r="M241" s="734"/>
      <c r="N241" s="734"/>
      <c r="O241" s="734"/>
      <c r="P241" s="734"/>
    </row>
    <row r="242" spans="13:16" ht="15.75" customHeight="1" x14ac:dyDescent="0.2">
      <c r="M242" s="734"/>
      <c r="N242" s="734"/>
      <c r="O242" s="734"/>
      <c r="P242" s="734"/>
    </row>
    <row r="243" spans="13:16" ht="15.75" customHeight="1" x14ac:dyDescent="0.2">
      <c r="M243" s="734"/>
      <c r="N243" s="734"/>
      <c r="O243" s="734"/>
      <c r="P243" s="734"/>
    </row>
    <row r="244" spans="13:16" ht="15.75" customHeight="1" x14ac:dyDescent="0.2">
      <c r="M244" s="734"/>
      <c r="N244" s="734"/>
      <c r="O244" s="734"/>
      <c r="P244" s="734"/>
    </row>
    <row r="245" spans="13:16" ht="15.75" customHeight="1" x14ac:dyDescent="0.2">
      <c r="M245" s="734"/>
      <c r="N245" s="734"/>
      <c r="O245" s="734"/>
      <c r="P245" s="734"/>
    </row>
    <row r="246" spans="13:16" ht="15.75" customHeight="1" x14ac:dyDescent="0.2">
      <c r="M246" s="734"/>
      <c r="N246" s="734"/>
      <c r="O246" s="734"/>
      <c r="P246" s="734"/>
    </row>
    <row r="247" spans="13:16" ht="15.75" customHeight="1" x14ac:dyDescent="0.2">
      <c r="M247" s="734"/>
      <c r="N247" s="734"/>
      <c r="O247" s="734"/>
      <c r="P247" s="734"/>
    </row>
    <row r="248" spans="13:16" ht="15.75" customHeight="1" x14ac:dyDescent="0.2">
      <c r="M248" s="734"/>
      <c r="N248" s="734"/>
      <c r="O248" s="734"/>
      <c r="P248" s="734"/>
    </row>
    <row r="249" spans="13:16" ht="15.75" customHeight="1" x14ac:dyDescent="0.2">
      <c r="M249" s="734"/>
      <c r="N249" s="734"/>
      <c r="O249" s="734"/>
      <c r="P249" s="734"/>
    </row>
    <row r="250" spans="13:16" ht="15.75" customHeight="1" x14ac:dyDescent="0.2">
      <c r="M250" s="734"/>
      <c r="N250" s="734"/>
      <c r="O250" s="734"/>
      <c r="P250" s="734"/>
    </row>
    <row r="251" spans="13:16" ht="15.75" customHeight="1" x14ac:dyDescent="0.2">
      <c r="M251" s="734"/>
      <c r="N251" s="734"/>
      <c r="O251" s="734"/>
      <c r="P251" s="734"/>
    </row>
    <row r="252" spans="13:16" ht="15.75" customHeight="1" x14ac:dyDescent="0.2">
      <c r="M252" s="734"/>
      <c r="N252" s="734"/>
      <c r="O252" s="734"/>
      <c r="P252" s="734"/>
    </row>
    <row r="253" spans="13:16" ht="15.75" customHeight="1" x14ac:dyDescent="0.2">
      <c r="M253" s="734"/>
      <c r="N253" s="734"/>
      <c r="O253" s="734"/>
      <c r="P253" s="734"/>
    </row>
    <row r="254" spans="13:16" ht="15.75" customHeight="1" x14ac:dyDescent="0.2">
      <c r="M254" s="734"/>
      <c r="N254" s="734"/>
      <c r="O254" s="734"/>
      <c r="P254" s="734"/>
    </row>
    <row r="255" spans="13:16" ht="15.75" customHeight="1" x14ac:dyDescent="0.2">
      <c r="M255" s="734"/>
      <c r="N255" s="734"/>
      <c r="O255" s="734"/>
      <c r="P255" s="734"/>
    </row>
    <row r="256" spans="13:16" ht="15.75" customHeight="1" x14ac:dyDescent="0.2">
      <c r="M256" s="734"/>
      <c r="N256" s="734"/>
      <c r="O256" s="734"/>
      <c r="P256" s="734"/>
    </row>
    <row r="257" spans="13:16" ht="15.75" customHeight="1" x14ac:dyDescent="0.2">
      <c r="M257" s="734"/>
      <c r="N257" s="734"/>
      <c r="O257" s="734"/>
      <c r="P257" s="734"/>
    </row>
    <row r="258" spans="13:16" ht="15.75" customHeight="1" x14ac:dyDescent="0.2">
      <c r="M258" s="734"/>
      <c r="N258" s="734"/>
      <c r="O258" s="734"/>
      <c r="P258" s="734"/>
    </row>
    <row r="259" spans="13:16" ht="15.75" customHeight="1" x14ac:dyDescent="0.2">
      <c r="M259" s="734"/>
      <c r="N259" s="734"/>
      <c r="O259" s="734"/>
      <c r="P259" s="734"/>
    </row>
    <row r="260" spans="13:16" ht="15.75" customHeight="1" x14ac:dyDescent="0.2">
      <c r="M260" s="734"/>
      <c r="N260" s="734"/>
      <c r="O260" s="734"/>
      <c r="P260" s="734"/>
    </row>
    <row r="261" spans="13:16" ht="15.75" customHeight="1" x14ac:dyDescent="0.2">
      <c r="M261" s="734"/>
      <c r="N261" s="734"/>
      <c r="O261" s="734"/>
      <c r="P261" s="734"/>
    </row>
    <row r="262" spans="13:16" ht="15.75" customHeight="1" x14ac:dyDescent="0.2">
      <c r="M262" s="734"/>
      <c r="N262" s="734"/>
      <c r="O262" s="734"/>
      <c r="P262" s="734"/>
    </row>
    <row r="263" spans="13:16" ht="15.75" customHeight="1" x14ac:dyDescent="0.2">
      <c r="M263" s="734"/>
      <c r="N263" s="734"/>
      <c r="O263" s="734"/>
      <c r="P263" s="734"/>
    </row>
    <row r="264" spans="13:16" ht="15.75" customHeight="1" x14ac:dyDescent="0.2">
      <c r="M264" s="734"/>
      <c r="N264" s="734"/>
      <c r="O264" s="734"/>
      <c r="P264" s="734"/>
    </row>
    <row r="265" spans="13:16" ht="15.75" customHeight="1" x14ac:dyDescent="0.2">
      <c r="M265" s="734"/>
      <c r="N265" s="734"/>
      <c r="O265" s="734"/>
      <c r="P265" s="734"/>
    </row>
    <row r="266" spans="13:16" ht="15.75" customHeight="1" x14ac:dyDescent="0.2">
      <c r="M266" s="734"/>
      <c r="N266" s="734"/>
      <c r="O266" s="734"/>
      <c r="P266" s="734"/>
    </row>
    <row r="267" spans="13:16" ht="15.75" customHeight="1" x14ac:dyDescent="0.2">
      <c r="M267" s="734"/>
      <c r="N267" s="734"/>
      <c r="O267" s="734"/>
      <c r="P267" s="734"/>
    </row>
    <row r="268" spans="13:16" ht="15.75" customHeight="1" x14ac:dyDescent="0.2">
      <c r="M268" s="734"/>
      <c r="N268" s="734"/>
      <c r="O268" s="734"/>
      <c r="P268" s="734"/>
    </row>
    <row r="269" spans="13:16" ht="15.75" customHeight="1" x14ac:dyDescent="0.2">
      <c r="M269" s="734"/>
      <c r="N269" s="734"/>
      <c r="O269" s="734"/>
      <c r="P269" s="734"/>
    </row>
    <row r="270" spans="13:16" ht="15.75" customHeight="1" x14ac:dyDescent="0.2">
      <c r="M270" s="734"/>
      <c r="N270" s="734"/>
      <c r="O270" s="734"/>
      <c r="P270" s="734"/>
    </row>
    <row r="271" spans="13:16" ht="15.75" customHeight="1" x14ac:dyDescent="0.2">
      <c r="M271" s="734"/>
      <c r="N271" s="734"/>
      <c r="O271" s="734"/>
      <c r="P271" s="734"/>
    </row>
    <row r="272" spans="13:16" ht="15.75" customHeight="1" x14ac:dyDescent="0.2">
      <c r="M272" s="734"/>
      <c r="N272" s="734"/>
      <c r="O272" s="734"/>
      <c r="P272" s="734"/>
    </row>
    <row r="273" spans="13:16" ht="15.75" customHeight="1" x14ac:dyDescent="0.2">
      <c r="M273" s="734"/>
      <c r="N273" s="734"/>
      <c r="O273" s="734"/>
      <c r="P273" s="734"/>
    </row>
    <row r="274" spans="13:16" ht="15.75" customHeight="1" x14ac:dyDescent="0.2">
      <c r="M274" s="734"/>
      <c r="N274" s="734"/>
      <c r="O274" s="734"/>
      <c r="P274" s="734"/>
    </row>
    <row r="275" spans="13:16" ht="15.75" customHeight="1" x14ac:dyDescent="0.2">
      <c r="M275" s="734"/>
      <c r="N275" s="734"/>
      <c r="O275" s="734"/>
      <c r="P275" s="734"/>
    </row>
    <row r="276" spans="13:16" ht="15.75" customHeight="1" x14ac:dyDescent="0.2">
      <c r="M276" s="734"/>
      <c r="N276" s="734"/>
      <c r="O276" s="734"/>
      <c r="P276" s="734"/>
    </row>
    <row r="277" spans="13:16" ht="15.75" customHeight="1" x14ac:dyDescent="0.2">
      <c r="M277" s="734"/>
      <c r="N277" s="734"/>
      <c r="O277" s="734"/>
      <c r="P277" s="734"/>
    </row>
    <row r="278" spans="13:16" ht="15.75" customHeight="1" x14ac:dyDescent="0.2">
      <c r="M278" s="734"/>
      <c r="N278" s="734"/>
      <c r="O278" s="734"/>
      <c r="P278" s="734"/>
    </row>
    <row r="279" spans="13:16" ht="15.75" customHeight="1" x14ac:dyDescent="0.2">
      <c r="M279" s="734"/>
      <c r="N279" s="734"/>
      <c r="O279" s="734"/>
      <c r="P279" s="734"/>
    </row>
    <row r="280" spans="13:16" ht="15.75" customHeight="1" x14ac:dyDescent="0.2">
      <c r="M280" s="734"/>
      <c r="N280" s="734"/>
      <c r="O280" s="734"/>
      <c r="P280" s="734"/>
    </row>
    <row r="281" spans="13:16" ht="15.75" customHeight="1" x14ac:dyDescent="0.2">
      <c r="M281" s="734"/>
      <c r="N281" s="734"/>
      <c r="O281" s="734"/>
      <c r="P281" s="734"/>
    </row>
    <row r="282" spans="13:16" ht="15.75" customHeight="1" x14ac:dyDescent="0.2">
      <c r="M282" s="734"/>
      <c r="N282" s="734"/>
      <c r="O282" s="734"/>
      <c r="P282" s="734"/>
    </row>
    <row r="283" spans="13:16" ht="15.75" customHeight="1" x14ac:dyDescent="0.2">
      <c r="M283" s="734"/>
      <c r="N283" s="734"/>
      <c r="O283" s="734"/>
      <c r="P283" s="734"/>
    </row>
    <row r="284" spans="13:16" ht="15.75" customHeight="1" x14ac:dyDescent="0.2">
      <c r="M284" s="734"/>
      <c r="N284" s="734"/>
      <c r="O284" s="734"/>
      <c r="P284" s="734"/>
    </row>
    <row r="285" spans="13:16" ht="15.75" customHeight="1" x14ac:dyDescent="0.2">
      <c r="M285" s="734"/>
      <c r="N285" s="734"/>
      <c r="O285" s="734"/>
      <c r="P285" s="734"/>
    </row>
    <row r="286" spans="13:16" ht="15.75" customHeight="1" x14ac:dyDescent="0.2">
      <c r="M286" s="734"/>
      <c r="N286" s="734"/>
      <c r="O286" s="734"/>
      <c r="P286" s="734"/>
    </row>
    <row r="287" spans="13:16" ht="15.75" customHeight="1" x14ac:dyDescent="0.2">
      <c r="M287" s="734"/>
      <c r="N287" s="734"/>
      <c r="O287" s="734"/>
      <c r="P287" s="734"/>
    </row>
    <row r="288" spans="13:16" ht="15.75" customHeight="1" x14ac:dyDescent="0.2">
      <c r="M288" s="734"/>
      <c r="N288" s="734"/>
      <c r="O288" s="734"/>
      <c r="P288" s="734"/>
    </row>
    <row r="289" spans="13:16" ht="15.75" customHeight="1" x14ac:dyDescent="0.2">
      <c r="M289" s="734"/>
      <c r="N289" s="734"/>
      <c r="O289" s="734"/>
      <c r="P289" s="734"/>
    </row>
    <row r="290" spans="13:16" ht="15.75" customHeight="1" x14ac:dyDescent="0.2">
      <c r="M290" s="734"/>
      <c r="N290" s="734"/>
      <c r="O290" s="734"/>
      <c r="P290" s="734"/>
    </row>
    <row r="291" spans="13:16" ht="15.75" customHeight="1" x14ac:dyDescent="0.2">
      <c r="M291" s="734"/>
      <c r="N291" s="734"/>
      <c r="O291" s="734"/>
      <c r="P291" s="734"/>
    </row>
    <row r="292" spans="13:16" ht="15.75" customHeight="1" x14ac:dyDescent="0.2">
      <c r="M292" s="734"/>
      <c r="N292" s="734"/>
      <c r="O292" s="734"/>
      <c r="P292" s="734"/>
    </row>
    <row r="293" spans="13:16" ht="15.75" customHeight="1" x14ac:dyDescent="0.2">
      <c r="M293" s="734"/>
      <c r="N293" s="734"/>
      <c r="O293" s="734"/>
      <c r="P293" s="734"/>
    </row>
    <row r="294" spans="13:16" ht="15.75" customHeight="1" x14ac:dyDescent="0.2">
      <c r="M294" s="734"/>
      <c r="N294" s="734"/>
      <c r="O294" s="734"/>
      <c r="P294" s="734"/>
    </row>
    <row r="295" spans="13:16" ht="15.75" customHeight="1" x14ac:dyDescent="0.2">
      <c r="M295" s="734"/>
      <c r="N295" s="734"/>
      <c r="O295" s="734"/>
      <c r="P295" s="734"/>
    </row>
    <row r="296" spans="13:16" ht="15.75" customHeight="1" x14ac:dyDescent="0.2">
      <c r="M296" s="734"/>
      <c r="N296" s="734"/>
      <c r="O296" s="734"/>
      <c r="P296" s="734"/>
    </row>
    <row r="297" spans="13:16" ht="15.75" customHeight="1" x14ac:dyDescent="0.2">
      <c r="M297" s="734"/>
      <c r="N297" s="734"/>
      <c r="O297" s="734"/>
      <c r="P297" s="734"/>
    </row>
    <row r="298" spans="13:16" ht="15.75" customHeight="1" x14ac:dyDescent="0.2">
      <c r="M298" s="734"/>
      <c r="N298" s="734"/>
      <c r="O298" s="734"/>
      <c r="P298" s="734"/>
    </row>
    <row r="299" spans="13:16" ht="15.75" customHeight="1" x14ac:dyDescent="0.2">
      <c r="M299" s="734"/>
      <c r="N299" s="734"/>
      <c r="O299" s="734"/>
      <c r="P299" s="734"/>
    </row>
    <row r="300" spans="13:16" ht="15.75" customHeight="1" x14ac:dyDescent="0.2">
      <c r="M300" s="734"/>
      <c r="N300" s="734"/>
      <c r="O300" s="734"/>
      <c r="P300" s="734"/>
    </row>
    <row r="301" spans="13:16" ht="15.75" customHeight="1" x14ac:dyDescent="0.2">
      <c r="M301" s="734"/>
      <c r="N301" s="734"/>
      <c r="O301" s="734"/>
      <c r="P301" s="734"/>
    </row>
    <row r="302" spans="13:16" ht="15.75" customHeight="1" x14ac:dyDescent="0.2">
      <c r="M302" s="734"/>
      <c r="N302" s="734"/>
      <c r="O302" s="734"/>
      <c r="P302" s="734"/>
    </row>
    <row r="303" spans="13:16" ht="15.75" customHeight="1" x14ac:dyDescent="0.2">
      <c r="M303" s="734"/>
      <c r="N303" s="734"/>
      <c r="O303" s="734"/>
      <c r="P303" s="734"/>
    </row>
    <row r="304" spans="13:16" ht="15.75" customHeight="1" x14ac:dyDescent="0.2">
      <c r="M304" s="734"/>
      <c r="N304" s="734"/>
      <c r="O304" s="734"/>
      <c r="P304" s="734"/>
    </row>
    <row r="305" spans="13:16" ht="15.75" customHeight="1" x14ac:dyDescent="0.2">
      <c r="M305" s="734"/>
      <c r="N305" s="734"/>
      <c r="O305" s="734"/>
      <c r="P305" s="734"/>
    </row>
    <row r="306" spans="13:16" ht="15.75" customHeight="1" x14ac:dyDescent="0.2">
      <c r="M306" s="734"/>
      <c r="N306" s="734"/>
      <c r="O306" s="734"/>
      <c r="P306" s="734"/>
    </row>
    <row r="307" spans="13:16" ht="15.75" customHeight="1" x14ac:dyDescent="0.2">
      <c r="M307" s="734"/>
      <c r="N307" s="734"/>
      <c r="O307" s="734"/>
      <c r="P307" s="734"/>
    </row>
    <row r="308" spans="13:16" ht="15.75" customHeight="1" x14ac:dyDescent="0.2">
      <c r="M308" s="734"/>
      <c r="N308" s="734"/>
      <c r="O308" s="734"/>
      <c r="P308" s="734"/>
    </row>
    <row r="309" spans="13:16" ht="15.75" customHeight="1" x14ac:dyDescent="0.2">
      <c r="M309" s="734"/>
      <c r="N309" s="734"/>
      <c r="O309" s="734"/>
      <c r="P309" s="734"/>
    </row>
    <row r="310" spans="13:16" ht="15.75" customHeight="1" x14ac:dyDescent="0.2">
      <c r="M310" s="734"/>
      <c r="N310" s="734"/>
      <c r="O310" s="734"/>
      <c r="P310" s="734"/>
    </row>
    <row r="311" spans="13:16" ht="15.75" customHeight="1" x14ac:dyDescent="0.2">
      <c r="M311" s="734"/>
      <c r="N311" s="734"/>
      <c r="O311" s="734"/>
      <c r="P311" s="734"/>
    </row>
    <row r="312" spans="13:16" ht="15.75" customHeight="1" x14ac:dyDescent="0.2">
      <c r="M312" s="734"/>
      <c r="N312" s="734"/>
      <c r="O312" s="734"/>
      <c r="P312" s="734"/>
    </row>
    <row r="313" spans="13:16" ht="15.75" customHeight="1" x14ac:dyDescent="0.2">
      <c r="M313" s="734"/>
      <c r="N313" s="734"/>
      <c r="O313" s="734"/>
      <c r="P313" s="734"/>
    </row>
    <row r="314" spans="13:16" ht="15.75" customHeight="1" x14ac:dyDescent="0.2">
      <c r="M314" s="734"/>
      <c r="N314" s="734"/>
      <c r="O314" s="734"/>
      <c r="P314" s="734"/>
    </row>
    <row r="315" spans="13:16" ht="15.75" customHeight="1" x14ac:dyDescent="0.2">
      <c r="M315" s="734"/>
      <c r="N315" s="734"/>
      <c r="O315" s="734"/>
      <c r="P315" s="734"/>
    </row>
    <row r="316" spans="13:16" ht="15.75" customHeight="1" x14ac:dyDescent="0.2">
      <c r="M316" s="734"/>
      <c r="N316" s="734"/>
      <c r="O316" s="734"/>
      <c r="P316" s="734"/>
    </row>
    <row r="317" spans="13:16" ht="15.75" customHeight="1" x14ac:dyDescent="0.2">
      <c r="M317" s="734"/>
      <c r="N317" s="734"/>
      <c r="O317" s="734"/>
      <c r="P317" s="734"/>
    </row>
    <row r="318" spans="13:16" ht="15.75" customHeight="1" x14ac:dyDescent="0.2">
      <c r="M318" s="734"/>
      <c r="N318" s="734"/>
      <c r="O318" s="734"/>
      <c r="P318" s="734"/>
    </row>
    <row r="319" spans="13:16" ht="15.75" customHeight="1" x14ac:dyDescent="0.2">
      <c r="M319" s="734"/>
      <c r="N319" s="734"/>
      <c r="O319" s="734"/>
      <c r="P319" s="734"/>
    </row>
    <row r="320" spans="13:16" ht="15.75" customHeight="1" x14ac:dyDescent="0.2">
      <c r="M320" s="734"/>
      <c r="N320" s="734"/>
      <c r="O320" s="734"/>
      <c r="P320" s="734"/>
    </row>
    <row r="321" spans="13:16" ht="15.75" customHeight="1" x14ac:dyDescent="0.2">
      <c r="M321" s="734"/>
      <c r="N321" s="734"/>
      <c r="O321" s="734"/>
      <c r="P321" s="734"/>
    </row>
    <row r="322" spans="13:16" ht="15.75" customHeight="1" x14ac:dyDescent="0.2">
      <c r="M322" s="734"/>
      <c r="N322" s="734"/>
      <c r="O322" s="734"/>
      <c r="P322" s="734"/>
    </row>
    <row r="323" spans="13:16" ht="15.75" customHeight="1" x14ac:dyDescent="0.2">
      <c r="M323" s="734"/>
      <c r="N323" s="734"/>
      <c r="O323" s="734"/>
      <c r="P323" s="734"/>
    </row>
    <row r="324" spans="13:16" ht="15.75" customHeight="1" x14ac:dyDescent="0.2">
      <c r="M324" s="734"/>
      <c r="N324" s="734"/>
      <c r="O324" s="734"/>
      <c r="P324" s="734"/>
    </row>
    <row r="325" spans="13:16" ht="15.75" customHeight="1" x14ac:dyDescent="0.2">
      <c r="M325" s="734"/>
      <c r="N325" s="734"/>
      <c r="O325" s="734"/>
      <c r="P325" s="734"/>
    </row>
    <row r="326" spans="13:16" ht="15.75" customHeight="1" x14ac:dyDescent="0.2">
      <c r="M326" s="734"/>
      <c r="N326" s="734"/>
      <c r="O326" s="734"/>
      <c r="P326" s="734"/>
    </row>
    <row r="327" spans="13:16" ht="15.75" customHeight="1" x14ac:dyDescent="0.2">
      <c r="M327" s="734"/>
      <c r="N327" s="734"/>
      <c r="O327" s="734"/>
      <c r="P327" s="734"/>
    </row>
    <row r="328" spans="13:16" ht="15.75" customHeight="1" x14ac:dyDescent="0.2">
      <c r="M328" s="734"/>
      <c r="N328" s="734"/>
      <c r="O328" s="734"/>
      <c r="P328" s="734"/>
    </row>
    <row r="329" spans="13:16" ht="15.75" customHeight="1" x14ac:dyDescent="0.2">
      <c r="M329" s="734"/>
      <c r="N329" s="734"/>
      <c r="O329" s="734"/>
      <c r="P329" s="734"/>
    </row>
    <row r="330" spans="13:16" ht="15.75" customHeight="1" x14ac:dyDescent="0.2">
      <c r="M330" s="734"/>
      <c r="N330" s="734"/>
      <c r="O330" s="734"/>
      <c r="P330" s="734"/>
    </row>
    <row r="331" spans="13:16" ht="15.75" customHeight="1" x14ac:dyDescent="0.2">
      <c r="M331" s="734"/>
      <c r="N331" s="734"/>
      <c r="O331" s="734"/>
      <c r="P331" s="734"/>
    </row>
    <row r="332" spans="13:16" ht="15.75" customHeight="1" x14ac:dyDescent="0.2">
      <c r="M332" s="734"/>
      <c r="N332" s="734"/>
      <c r="O332" s="734"/>
      <c r="P332" s="734"/>
    </row>
    <row r="333" spans="13:16" ht="15.75" customHeight="1" x14ac:dyDescent="0.2">
      <c r="M333" s="734"/>
      <c r="N333" s="734"/>
      <c r="O333" s="734"/>
      <c r="P333" s="734"/>
    </row>
    <row r="334" spans="13:16" ht="15.75" customHeight="1" x14ac:dyDescent="0.2">
      <c r="M334" s="734"/>
      <c r="N334" s="734"/>
      <c r="O334" s="734"/>
      <c r="P334" s="734"/>
    </row>
    <row r="335" spans="13:16" ht="15.75" customHeight="1" x14ac:dyDescent="0.2">
      <c r="M335" s="734"/>
      <c r="N335" s="734"/>
      <c r="O335" s="734"/>
      <c r="P335" s="734"/>
    </row>
    <row r="336" spans="13:16" ht="15.75" customHeight="1" x14ac:dyDescent="0.2">
      <c r="M336" s="734"/>
      <c r="N336" s="734"/>
      <c r="O336" s="734"/>
      <c r="P336" s="734"/>
    </row>
    <row r="337" spans="13:16" ht="15.75" customHeight="1" x14ac:dyDescent="0.2">
      <c r="M337" s="734"/>
      <c r="N337" s="734"/>
      <c r="O337" s="734"/>
      <c r="P337" s="734"/>
    </row>
    <row r="338" spans="13:16" ht="15.75" customHeight="1" x14ac:dyDescent="0.2">
      <c r="M338" s="734"/>
      <c r="N338" s="734"/>
      <c r="O338" s="734"/>
      <c r="P338" s="734"/>
    </row>
    <row r="339" spans="13:16" ht="15.75" customHeight="1" x14ac:dyDescent="0.2">
      <c r="M339" s="734"/>
      <c r="N339" s="734"/>
      <c r="O339" s="734"/>
      <c r="P339" s="734"/>
    </row>
    <row r="340" spans="13:16" ht="15.75" customHeight="1" x14ac:dyDescent="0.2">
      <c r="M340" s="734"/>
      <c r="N340" s="734"/>
      <c r="O340" s="734"/>
      <c r="P340" s="734"/>
    </row>
    <row r="341" spans="13:16" ht="15.75" customHeight="1" x14ac:dyDescent="0.2">
      <c r="M341" s="734"/>
      <c r="N341" s="734"/>
      <c r="O341" s="734"/>
      <c r="P341" s="734"/>
    </row>
    <row r="342" spans="13:16" ht="15.75" customHeight="1" x14ac:dyDescent="0.2">
      <c r="M342" s="734"/>
      <c r="N342" s="734"/>
      <c r="O342" s="734"/>
      <c r="P342" s="734"/>
    </row>
    <row r="343" spans="13:16" ht="15.75" customHeight="1" x14ac:dyDescent="0.2">
      <c r="M343" s="734"/>
      <c r="N343" s="734"/>
      <c r="O343" s="734"/>
      <c r="P343" s="734"/>
    </row>
    <row r="344" spans="13:16" ht="15.75" customHeight="1" x14ac:dyDescent="0.2">
      <c r="M344" s="734"/>
      <c r="N344" s="734"/>
      <c r="O344" s="734"/>
      <c r="P344" s="734"/>
    </row>
    <row r="345" spans="13:16" ht="15.75" customHeight="1" x14ac:dyDescent="0.2">
      <c r="M345" s="734"/>
      <c r="N345" s="734"/>
      <c r="O345" s="734"/>
      <c r="P345" s="734"/>
    </row>
    <row r="346" spans="13:16" ht="15.75" customHeight="1" x14ac:dyDescent="0.2">
      <c r="M346" s="734"/>
      <c r="N346" s="734"/>
      <c r="O346" s="734"/>
      <c r="P346" s="734"/>
    </row>
    <row r="347" spans="13:16" ht="15.75" customHeight="1" x14ac:dyDescent="0.2">
      <c r="M347" s="734"/>
      <c r="N347" s="734"/>
      <c r="O347" s="734"/>
      <c r="P347" s="734"/>
    </row>
    <row r="348" spans="13:16" ht="15.75" customHeight="1" x14ac:dyDescent="0.2">
      <c r="M348" s="734"/>
      <c r="N348" s="734"/>
      <c r="O348" s="734"/>
      <c r="P348" s="734"/>
    </row>
    <row r="349" spans="13:16" ht="15.75" customHeight="1" x14ac:dyDescent="0.2">
      <c r="M349" s="734"/>
      <c r="N349" s="734"/>
      <c r="O349" s="734"/>
      <c r="P349" s="734"/>
    </row>
    <row r="350" spans="13:16" ht="15.75" customHeight="1" x14ac:dyDescent="0.2">
      <c r="M350" s="734"/>
      <c r="N350" s="734"/>
      <c r="O350" s="734"/>
      <c r="P350" s="734"/>
    </row>
    <row r="351" spans="13:16" ht="15.75" customHeight="1" x14ac:dyDescent="0.2">
      <c r="M351" s="734"/>
      <c r="N351" s="734"/>
      <c r="O351" s="734"/>
      <c r="P351" s="734"/>
    </row>
    <row r="352" spans="13:16" ht="15.75" customHeight="1" x14ac:dyDescent="0.2">
      <c r="M352" s="734"/>
      <c r="N352" s="734"/>
      <c r="O352" s="734"/>
      <c r="P352" s="734"/>
    </row>
    <row r="353" spans="13:16" ht="15.75" customHeight="1" x14ac:dyDescent="0.2">
      <c r="M353" s="734"/>
      <c r="N353" s="734"/>
      <c r="O353" s="734"/>
      <c r="P353" s="734"/>
    </row>
    <row r="354" spans="13:16" ht="15.75" customHeight="1" x14ac:dyDescent="0.2">
      <c r="M354" s="734"/>
      <c r="N354" s="734"/>
      <c r="O354" s="734"/>
      <c r="P354" s="734"/>
    </row>
    <row r="355" spans="13:16" ht="15.75" customHeight="1" x14ac:dyDescent="0.2">
      <c r="M355" s="734"/>
      <c r="N355" s="734"/>
      <c r="O355" s="734"/>
      <c r="P355" s="734"/>
    </row>
    <row r="356" spans="13:16" ht="15.75" customHeight="1" x14ac:dyDescent="0.2">
      <c r="M356" s="734"/>
      <c r="N356" s="734"/>
      <c r="O356" s="734"/>
      <c r="P356" s="734"/>
    </row>
    <row r="357" spans="13:16" ht="15.75" customHeight="1" x14ac:dyDescent="0.2">
      <c r="M357" s="734"/>
      <c r="N357" s="734"/>
      <c r="O357" s="734"/>
      <c r="P357" s="734"/>
    </row>
    <row r="358" spans="13:16" ht="15.75" customHeight="1" x14ac:dyDescent="0.2">
      <c r="M358" s="734"/>
      <c r="N358" s="734"/>
      <c r="O358" s="734"/>
      <c r="P358" s="734"/>
    </row>
    <row r="359" spans="13:16" ht="15.75" customHeight="1" x14ac:dyDescent="0.2">
      <c r="M359" s="734"/>
      <c r="N359" s="734"/>
      <c r="O359" s="734"/>
      <c r="P359" s="734"/>
    </row>
    <row r="360" spans="13:16" ht="15.75" customHeight="1" x14ac:dyDescent="0.2">
      <c r="M360" s="734"/>
      <c r="N360" s="734"/>
      <c r="O360" s="734"/>
      <c r="P360" s="734"/>
    </row>
    <row r="361" spans="13:16" ht="15.75" customHeight="1" x14ac:dyDescent="0.2">
      <c r="M361" s="734"/>
      <c r="N361" s="734"/>
      <c r="O361" s="734"/>
      <c r="P361" s="734"/>
    </row>
    <row r="362" spans="13:16" ht="15.75" customHeight="1" x14ac:dyDescent="0.2">
      <c r="M362" s="734"/>
      <c r="N362" s="734"/>
      <c r="O362" s="734"/>
      <c r="P362" s="734"/>
    </row>
    <row r="363" spans="13:16" ht="15.75" customHeight="1" x14ac:dyDescent="0.2">
      <c r="M363" s="734"/>
      <c r="N363" s="734"/>
      <c r="O363" s="734"/>
      <c r="P363" s="734"/>
    </row>
    <row r="364" spans="13:16" ht="15.75" customHeight="1" x14ac:dyDescent="0.2">
      <c r="M364" s="734"/>
      <c r="N364" s="734"/>
      <c r="O364" s="734"/>
      <c r="P364" s="734"/>
    </row>
    <row r="365" spans="13:16" ht="15.75" customHeight="1" x14ac:dyDescent="0.2">
      <c r="M365" s="734"/>
      <c r="N365" s="734"/>
      <c r="O365" s="734"/>
      <c r="P365" s="734"/>
    </row>
    <row r="366" spans="13:16" ht="15.75" customHeight="1" x14ac:dyDescent="0.2">
      <c r="M366" s="734"/>
      <c r="N366" s="734"/>
      <c r="O366" s="734"/>
      <c r="P366" s="734"/>
    </row>
    <row r="367" spans="13:16" ht="15.75" customHeight="1" x14ac:dyDescent="0.2">
      <c r="M367" s="734"/>
      <c r="N367" s="734"/>
      <c r="O367" s="734"/>
      <c r="P367" s="734"/>
    </row>
    <row r="368" spans="13:16" ht="15.75" customHeight="1" x14ac:dyDescent="0.2">
      <c r="M368" s="734"/>
      <c r="N368" s="734"/>
      <c r="O368" s="734"/>
      <c r="P368" s="734"/>
    </row>
    <row r="369" spans="13:16" ht="15.75" customHeight="1" x14ac:dyDescent="0.2">
      <c r="M369" s="734"/>
      <c r="N369" s="734"/>
      <c r="O369" s="734"/>
      <c r="P369" s="734"/>
    </row>
    <row r="370" spans="13:16" ht="15.75" customHeight="1" x14ac:dyDescent="0.2">
      <c r="M370" s="734"/>
      <c r="N370" s="734"/>
      <c r="O370" s="734"/>
      <c r="P370" s="734"/>
    </row>
    <row r="371" spans="13:16" ht="15.75" customHeight="1" x14ac:dyDescent="0.2">
      <c r="M371" s="734"/>
      <c r="N371" s="734"/>
      <c r="O371" s="734"/>
      <c r="P371" s="734"/>
    </row>
    <row r="372" spans="13:16" ht="15.75" customHeight="1" x14ac:dyDescent="0.2">
      <c r="M372" s="734"/>
      <c r="N372" s="734"/>
      <c r="O372" s="734"/>
      <c r="P372" s="734"/>
    </row>
    <row r="373" spans="13:16" ht="15.75" customHeight="1" x14ac:dyDescent="0.2">
      <c r="M373" s="734"/>
      <c r="N373" s="734"/>
      <c r="O373" s="734"/>
      <c r="P373" s="734"/>
    </row>
    <row r="374" spans="13:16" ht="15.75" customHeight="1" x14ac:dyDescent="0.2">
      <c r="M374" s="734"/>
      <c r="N374" s="734"/>
      <c r="O374" s="734"/>
      <c r="P374" s="734"/>
    </row>
    <row r="375" spans="13:16" ht="15.75" customHeight="1" x14ac:dyDescent="0.2">
      <c r="M375" s="734"/>
      <c r="N375" s="734"/>
      <c r="O375" s="734"/>
      <c r="P375" s="734"/>
    </row>
    <row r="376" spans="13:16" ht="15.75" customHeight="1" x14ac:dyDescent="0.2">
      <c r="M376" s="734"/>
      <c r="N376" s="734"/>
      <c r="O376" s="734"/>
      <c r="P376" s="734"/>
    </row>
    <row r="377" spans="13:16" ht="15.75" customHeight="1" x14ac:dyDescent="0.2">
      <c r="M377" s="734"/>
      <c r="N377" s="734"/>
      <c r="O377" s="734"/>
      <c r="P377" s="734"/>
    </row>
    <row r="378" spans="13:16" ht="15.75" customHeight="1" x14ac:dyDescent="0.2">
      <c r="M378" s="734"/>
      <c r="N378" s="734"/>
      <c r="O378" s="734"/>
      <c r="P378" s="734"/>
    </row>
    <row r="379" spans="13:16" ht="15.75" customHeight="1" x14ac:dyDescent="0.2">
      <c r="M379" s="734"/>
      <c r="N379" s="734"/>
      <c r="O379" s="734"/>
      <c r="P379" s="734"/>
    </row>
    <row r="380" spans="13:16" ht="15.75" customHeight="1" x14ac:dyDescent="0.2">
      <c r="M380" s="734"/>
      <c r="N380" s="734"/>
      <c r="O380" s="734"/>
      <c r="P380" s="734"/>
    </row>
    <row r="381" spans="13:16" ht="15.75" customHeight="1" x14ac:dyDescent="0.2">
      <c r="M381" s="734"/>
      <c r="N381" s="734"/>
      <c r="O381" s="734"/>
      <c r="P381" s="734"/>
    </row>
    <row r="382" spans="13:16" ht="15.75" customHeight="1" x14ac:dyDescent="0.2">
      <c r="M382" s="734"/>
      <c r="N382" s="734"/>
      <c r="O382" s="734"/>
      <c r="P382" s="734"/>
    </row>
    <row r="383" spans="13:16" ht="15.75" customHeight="1" x14ac:dyDescent="0.2">
      <c r="M383" s="734"/>
      <c r="N383" s="734"/>
      <c r="O383" s="734"/>
      <c r="P383" s="734"/>
    </row>
    <row r="384" spans="13:16" ht="15.75" customHeight="1" x14ac:dyDescent="0.2">
      <c r="M384" s="734"/>
      <c r="N384" s="734"/>
      <c r="O384" s="734"/>
      <c r="P384" s="734"/>
    </row>
    <row r="385" spans="13:16" ht="15.75" customHeight="1" x14ac:dyDescent="0.2">
      <c r="M385" s="734"/>
      <c r="N385" s="734"/>
      <c r="O385" s="734"/>
      <c r="P385" s="734"/>
    </row>
    <row r="386" spans="13:16" ht="15.75" customHeight="1" x14ac:dyDescent="0.2">
      <c r="M386" s="734"/>
      <c r="N386" s="734"/>
      <c r="O386" s="734"/>
      <c r="P386" s="734"/>
    </row>
    <row r="387" spans="13:16" ht="15.75" customHeight="1" x14ac:dyDescent="0.2">
      <c r="M387" s="734"/>
      <c r="N387" s="734"/>
      <c r="O387" s="734"/>
      <c r="P387" s="734"/>
    </row>
    <row r="388" spans="13:16" ht="15.75" customHeight="1" x14ac:dyDescent="0.2">
      <c r="M388" s="734"/>
      <c r="N388" s="734"/>
      <c r="O388" s="734"/>
      <c r="P388" s="734"/>
    </row>
    <row r="389" spans="13:16" ht="15.75" customHeight="1" x14ac:dyDescent="0.2">
      <c r="M389" s="734"/>
      <c r="N389" s="734"/>
      <c r="O389" s="734"/>
      <c r="P389" s="734"/>
    </row>
    <row r="390" spans="13:16" ht="15.75" customHeight="1" x14ac:dyDescent="0.2">
      <c r="M390" s="734"/>
      <c r="N390" s="734"/>
      <c r="O390" s="734"/>
      <c r="P390" s="734"/>
    </row>
    <row r="391" spans="13:16" ht="15.75" customHeight="1" x14ac:dyDescent="0.2">
      <c r="M391" s="734"/>
      <c r="N391" s="734"/>
      <c r="O391" s="734"/>
      <c r="P391" s="734"/>
    </row>
    <row r="392" spans="13:16" ht="15.75" customHeight="1" x14ac:dyDescent="0.2">
      <c r="M392" s="734"/>
      <c r="N392" s="734"/>
      <c r="O392" s="734"/>
      <c r="P392" s="734"/>
    </row>
    <row r="393" spans="13:16" ht="15.75" customHeight="1" x14ac:dyDescent="0.2">
      <c r="M393" s="734"/>
      <c r="N393" s="734"/>
      <c r="O393" s="734"/>
      <c r="P393" s="734"/>
    </row>
    <row r="394" spans="13:16" ht="15.75" customHeight="1" x14ac:dyDescent="0.2">
      <c r="M394" s="734"/>
      <c r="N394" s="734"/>
      <c r="O394" s="734"/>
      <c r="P394" s="734"/>
    </row>
    <row r="395" spans="13:16" ht="15.75" customHeight="1" x14ac:dyDescent="0.2">
      <c r="M395" s="734"/>
      <c r="N395" s="734"/>
      <c r="O395" s="734"/>
      <c r="P395" s="734"/>
    </row>
    <row r="396" spans="13:16" ht="15.75" customHeight="1" x14ac:dyDescent="0.2">
      <c r="M396" s="734"/>
      <c r="N396" s="734"/>
      <c r="O396" s="734"/>
      <c r="P396" s="734"/>
    </row>
    <row r="397" spans="13:16" ht="15.75" customHeight="1" x14ac:dyDescent="0.2">
      <c r="M397" s="734"/>
      <c r="N397" s="734"/>
      <c r="O397" s="734"/>
      <c r="P397" s="734"/>
    </row>
    <row r="398" spans="13:16" ht="15.75" customHeight="1" x14ac:dyDescent="0.2">
      <c r="M398" s="734"/>
      <c r="N398" s="734"/>
      <c r="O398" s="734"/>
      <c r="P398" s="734"/>
    </row>
    <row r="399" spans="13:16" ht="15.75" customHeight="1" x14ac:dyDescent="0.2">
      <c r="M399" s="734"/>
      <c r="N399" s="734"/>
      <c r="O399" s="734"/>
      <c r="P399" s="734"/>
    </row>
    <row r="400" spans="13:16" ht="15.75" customHeight="1" x14ac:dyDescent="0.2">
      <c r="M400" s="734"/>
      <c r="N400" s="734"/>
      <c r="O400" s="734"/>
      <c r="P400" s="734"/>
    </row>
    <row r="401" spans="13:16" ht="15.75" customHeight="1" x14ac:dyDescent="0.2">
      <c r="M401" s="734"/>
      <c r="N401" s="734"/>
      <c r="O401" s="734"/>
      <c r="P401" s="734"/>
    </row>
    <row r="402" spans="13:16" ht="15.75" customHeight="1" x14ac:dyDescent="0.2">
      <c r="M402" s="734"/>
      <c r="N402" s="734"/>
      <c r="O402" s="734"/>
      <c r="P402" s="734"/>
    </row>
    <row r="403" spans="13:16" ht="15.75" customHeight="1" x14ac:dyDescent="0.2">
      <c r="M403" s="734"/>
      <c r="N403" s="734"/>
      <c r="O403" s="734"/>
      <c r="P403" s="734"/>
    </row>
    <row r="404" spans="13:16" ht="15.75" customHeight="1" x14ac:dyDescent="0.2">
      <c r="M404" s="734"/>
      <c r="N404" s="734"/>
      <c r="O404" s="734"/>
      <c r="P404" s="734"/>
    </row>
    <row r="405" spans="13:16" ht="15.75" customHeight="1" x14ac:dyDescent="0.2">
      <c r="M405" s="734"/>
      <c r="N405" s="734"/>
      <c r="O405" s="734"/>
      <c r="P405" s="734"/>
    </row>
    <row r="406" spans="13:16" ht="15.75" customHeight="1" x14ac:dyDescent="0.2">
      <c r="M406" s="734"/>
      <c r="N406" s="734"/>
      <c r="O406" s="734"/>
      <c r="P406" s="734"/>
    </row>
    <row r="407" spans="13:16" ht="15.75" customHeight="1" x14ac:dyDescent="0.2">
      <c r="M407" s="734"/>
      <c r="N407" s="734"/>
      <c r="O407" s="734"/>
      <c r="P407" s="734"/>
    </row>
    <row r="408" spans="13:16" ht="15.75" customHeight="1" x14ac:dyDescent="0.2">
      <c r="M408" s="734"/>
      <c r="N408" s="734"/>
      <c r="O408" s="734"/>
      <c r="P408" s="734"/>
    </row>
    <row r="409" spans="13:16" ht="15.75" customHeight="1" x14ac:dyDescent="0.2">
      <c r="M409" s="734"/>
      <c r="N409" s="734"/>
      <c r="O409" s="734"/>
      <c r="P409" s="734"/>
    </row>
    <row r="410" spans="13:16" ht="15.75" customHeight="1" x14ac:dyDescent="0.2">
      <c r="M410" s="734"/>
      <c r="N410" s="734"/>
      <c r="O410" s="734"/>
      <c r="P410" s="734"/>
    </row>
    <row r="411" spans="13:16" ht="15.75" customHeight="1" x14ac:dyDescent="0.2">
      <c r="M411" s="734"/>
      <c r="N411" s="734"/>
      <c r="O411" s="734"/>
      <c r="P411" s="734"/>
    </row>
    <row r="412" spans="13:16" ht="15.75" customHeight="1" x14ac:dyDescent="0.2">
      <c r="M412" s="734"/>
      <c r="N412" s="734"/>
      <c r="O412" s="734"/>
      <c r="P412" s="734"/>
    </row>
    <row r="413" spans="13:16" ht="15.75" customHeight="1" x14ac:dyDescent="0.2">
      <c r="M413" s="734"/>
      <c r="N413" s="734"/>
      <c r="O413" s="734"/>
      <c r="P413" s="734"/>
    </row>
    <row r="414" spans="13:16" ht="15.75" customHeight="1" x14ac:dyDescent="0.2">
      <c r="M414" s="734"/>
      <c r="N414" s="734"/>
      <c r="O414" s="734"/>
      <c r="P414" s="734"/>
    </row>
    <row r="415" spans="13:16" ht="15.75" customHeight="1" x14ac:dyDescent="0.2">
      <c r="M415" s="734"/>
      <c r="N415" s="734"/>
      <c r="O415" s="734"/>
      <c r="P415" s="734"/>
    </row>
    <row r="416" spans="13:16" ht="15.75" customHeight="1" x14ac:dyDescent="0.2">
      <c r="M416" s="734"/>
      <c r="N416" s="734"/>
      <c r="O416" s="734"/>
      <c r="P416" s="734"/>
    </row>
    <row r="417" spans="13:16" ht="15.75" customHeight="1" x14ac:dyDescent="0.2">
      <c r="M417" s="734"/>
      <c r="N417" s="734"/>
      <c r="O417" s="734"/>
      <c r="P417" s="734"/>
    </row>
    <row r="418" spans="13:16" ht="15.75" customHeight="1" x14ac:dyDescent="0.2">
      <c r="M418" s="734"/>
      <c r="N418" s="734"/>
      <c r="O418" s="734"/>
      <c r="P418" s="734"/>
    </row>
    <row r="419" spans="13:16" ht="15.75" customHeight="1" x14ac:dyDescent="0.2">
      <c r="M419" s="734"/>
      <c r="N419" s="734"/>
      <c r="O419" s="734"/>
      <c r="P419" s="734"/>
    </row>
    <row r="420" spans="13:16" ht="15.75" customHeight="1" x14ac:dyDescent="0.2">
      <c r="M420" s="734"/>
      <c r="N420" s="734"/>
      <c r="O420" s="734"/>
      <c r="P420" s="734"/>
    </row>
    <row r="421" spans="13:16" ht="15.75" customHeight="1" x14ac:dyDescent="0.2">
      <c r="M421" s="734"/>
      <c r="N421" s="734"/>
      <c r="O421" s="734"/>
      <c r="P421" s="734"/>
    </row>
    <row r="422" spans="13:16" ht="15.75" customHeight="1" x14ac:dyDescent="0.2">
      <c r="M422" s="734"/>
      <c r="N422" s="734"/>
      <c r="O422" s="734"/>
      <c r="P422" s="734"/>
    </row>
    <row r="423" spans="13:16" ht="15.75" customHeight="1" x14ac:dyDescent="0.2">
      <c r="M423" s="734"/>
      <c r="N423" s="734"/>
      <c r="O423" s="734"/>
      <c r="P423" s="734"/>
    </row>
    <row r="424" spans="13:16" ht="15.75" customHeight="1" x14ac:dyDescent="0.2">
      <c r="M424" s="734"/>
      <c r="N424" s="734"/>
      <c r="O424" s="734"/>
      <c r="P424" s="734"/>
    </row>
    <row r="425" spans="13:16" ht="15.75" customHeight="1" x14ac:dyDescent="0.2">
      <c r="M425" s="734"/>
      <c r="N425" s="734"/>
      <c r="O425" s="734"/>
      <c r="P425" s="734"/>
    </row>
    <row r="426" spans="13:16" ht="15.75" customHeight="1" x14ac:dyDescent="0.2">
      <c r="M426" s="734"/>
      <c r="N426" s="734"/>
      <c r="O426" s="734"/>
      <c r="P426" s="734"/>
    </row>
    <row r="427" spans="13:16" ht="15.75" customHeight="1" x14ac:dyDescent="0.2">
      <c r="M427" s="734"/>
      <c r="N427" s="734"/>
      <c r="O427" s="734"/>
      <c r="P427" s="734"/>
    </row>
    <row r="428" spans="13:16" ht="15.75" customHeight="1" x14ac:dyDescent="0.2">
      <c r="M428" s="734"/>
      <c r="N428" s="734"/>
      <c r="O428" s="734"/>
      <c r="P428" s="734"/>
    </row>
    <row r="429" spans="13:16" ht="15.75" customHeight="1" x14ac:dyDescent="0.2">
      <c r="M429" s="734"/>
      <c r="N429" s="734"/>
      <c r="O429" s="734"/>
      <c r="P429" s="734"/>
    </row>
    <row r="430" spans="13:16" ht="15.75" customHeight="1" x14ac:dyDescent="0.2">
      <c r="M430" s="734"/>
      <c r="N430" s="734"/>
      <c r="O430" s="734"/>
      <c r="P430" s="734"/>
    </row>
    <row r="431" spans="13:16" ht="15.75" customHeight="1" x14ac:dyDescent="0.2">
      <c r="M431" s="734"/>
      <c r="N431" s="734"/>
      <c r="O431" s="734"/>
      <c r="P431" s="734"/>
    </row>
    <row r="432" spans="13:16" ht="15.75" customHeight="1" x14ac:dyDescent="0.2">
      <c r="M432" s="734"/>
      <c r="N432" s="734"/>
      <c r="O432" s="734"/>
      <c r="P432" s="734"/>
    </row>
    <row r="433" spans="13:16" ht="15.75" customHeight="1" x14ac:dyDescent="0.2">
      <c r="M433" s="734"/>
      <c r="N433" s="734"/>
      <c r="O433" s="734"/>
      <c r="P433" s="734"/>
    </row>
    <row r="434" spans="13:16" ht="15.75" customHeight="1" x14ac:dyDescent="0.2">
      <c r="M434" s="734"/>
      <c r="N434" s="734"/>
      <c r="O434" s="734"/>
      <c r="P434" s="734"/>
    </row>
    <row r="435" spans="13:16" ht="15.75" customHeight="1" x14ac:dyDescent="0.2">
      <c r="M435" s="734"/>
      <c r="N435" s="734"/>
      <c r="O435" s="734"/>
      <c r="P435" s="734"/>
    </row>
    <row r="436" spans="13:16" ht="15.75" customHeight="1" x14ac:dyDescent="0.2">
      <c r="M436" s="734"/>
      <c r="N436" s="734"/>
      <c r="O436" s="734"/>
      <c r="P436" s="734"/>
    </row>
    <row r="437" spans="13:16" ht="15.75" customHeight="1" x14ac:dyDescent="0.2">
      <c r="M437" s="734"/>
      <c r="N437" s="734"/>
      <c r="O437" s="734"/>
      <c r="P437" s="734"/>
    </row>
    <row r="438" spans="13:16" ht="15.75" customHeight="1" x14ac:dyDescent="0.2">
      <c r="M438" s="734"/>
      <c r="N438" s="734"/>
      <c r="O438" s="734"/>
      <c r="P438" s="734"/>
    </row>
    <row r="439" spans="13:16" ht="15.75" customHeight="1" x14ac:dyDescent="0.2">
      <c r="M439" s="734"/>
      <c r="N439" s="734"/>
      <c r="O439" s="734"/>
      <c r="P439" s="734"/>
    </row>
    <row r="440" spans="13:16" ht="15.75" customHeight="1" x14ac:dyDescent="0.2">
      <c r="M440" s="734"/>
      <c r="N440" s="734"/>
      <c r="O440" s="734"/>
      <c r="P440" s="734"/>
    </row>
    <row r="441" spans="13:16" ht="15.75" customHeight="1" x14ac:dyDescent="0.2">
      <c r="M441" s="734"/>
      <c r="N441" s="734"/>
      <c r="O441" s="734"/>
      <c r="P441" s="734"/>
    </row>
    <row r="442" spans="13:16" ht="15.75" customHeight="1" x14ac:dyDescent="0.2">
      <c r="M442" s="734"/>
      <c r="N442" s="734"/>
      <c r="O442" s="734"/>
      <c r="P442" s="734"/>
    </row>
    <row r="443" spans="13:16" ht="15.75" customHeight="1" x14ac:dyDescent="0.2">
      <c r="M443" s="734"/>
      <c r="N443" s="734"/>
      <c r="O443" s="734"/>
      <c r="P443" s="734"/>
    </row>
    <row r="444" spans="13:16" ht="15.75" customHeight="1" x14ac:dyDescent="0.2">
      <c r="M444" s="734"/>
      <c r="N444" s="734"/>
      <c r="O444" s="734"/>
      <c r="P444" s="734"/>
    </row>
    <row r="445" spans="13:16" ht="15.75" customHeight="1" x14ac:dyDescent="0.2">
      <c r="M445" s="734"/>
      <c r="N445" s="734"/>
      <c r="O445" s="734"/>
      <c r="P445" s="734"/>
    </row>
    <row r="446" spans="13:16" ht="15.75" customHeight="1" x14ac:dyDescent="0.2">
      <c r="M446" s="734"/>
      <c r="N446" s="734"/>
      <c r="O446" s="734"/>
      <c r="P446" s="734"/>
    </row>
    <row r="447" spans="13:16" ht="15.75" customHeight="1" x14ac:dyDescent="0.2">
      <c r="M447" s="734"/>
      <c r="N447" s="734"/>
      <c r="O447" s="734"/>
      <c r="P447" s="734"/>
    </row>
    <row r="448" spans="13:16" ht="15.75" customHeight="1" x14ac:dyDescent="0.2">
      <c r="M448" s="734"/>
      <c r="N448" s="734"/>
      <c r="O448" s="734"/>
      <c r="P448" s="734"/>
    </row>
    <row r="449" spans="13:16" ht="15.75" customHeight="1" x14ac:dyDescent="0.2">
      <c r="M449" s="734"/>
      <c r="N449" s="734"/>
      <c r="O449" s="734"/>
      <c r="P449" s="734"/>
    </row>
    <row r="450" spans="13:16" ht="15.75" customHeight="1" x14ac:dyDescent="0.2">
      <c r="M450" s="734"/>
      <c r="N450" s="734"/>
      <c r="O450" s="734"/>
      <c r="P450" s="734"/>
    </row>
    <row r="451" spans="13:16" ht="15.75" customHeight="1" x14ac:dyDescent="0.2">
      <c r="M451" s="734"/>
      <c r="N451" s="734"/>
      <c r="O451" s="734"/>
      <c r="P451" s="734"/>
    </row>
    <row r="452" spans="13:16" ht="15.75" customHeight="1" x14ac:dyDescent="0.2">
      <c r="M452" s="734"/>
      <c r="N452" s="734"/>
      <c r="O452" s="734"/>
      <c r="P452" s="734"/>
    </row>
    <row r="453" spans="13:16" ht="15.75" customHeight="1" x14ac:dyDescent="0.2">
      <c r="M453" s="734"/>
      <c r="N453" s="734"/>
      <c r="O453" s="734"/>
      <c r="P453" s="734"/>
    </row>
    <row r="454" spans="13:16" ht="15.75" customHeight="1" x14ac:dyDescent="0.2">
      <c r="M454" s="734"/>
      <c r="N454" s="734"/>
      <c r="O454" s="734"/>
      <c r="P454" s="734"/>
    </row>
    <row r="455" spans="13:16" ht="15.75" customHeight="1" x14ac:dyDescent="0.2">
      <c r="M455" s="734"/>
      <c r="N455" s="734"/>
      <c r="O455" s="734"/>
      <c r="P455" s="734"/>
    </row>
    <row r="456" spans="13:16" ht="15.75" customHeight="1" x14ac:dyDescent="0.2">
      <c r="M456" s="734"/>
      <c r="N456" s="734"/>
      <c r="O456" s="734"/>
      <c r="P456" s="734"/>
    </row>
    <row r="457" spans="13:16" ht="15.75" customHeight="1" x14ac:dyDescent="0.2">
      <c r="M457" s="734"/>
      <c r="N457" s="734"/>
      <c r="O457" s="734"/>
      <c r="P457" s="734"/>
    </row>
    <row r="458" spans="13:16" ht="15.75" customHeight="1" x14ac:dyDescent="0.2">
      <c r="M458" s="734"/>
      <c r="N458" s="734"/>
      <c r="O458" s="734"/>
      <c r="P458" s="734"/>
    </row>
    <row r="459" spans="13:16" ht="15.75" customHeight="1" x14ac:dyDescent="0.2">
      <c r="M459" s="734"/>
      <c r="N459" s="734"/>
      <c r="O459" s="734"/>
      <c r="P459" s="734"/>
    </row>
    <row r="460" spans="13:16" ht="15.75" customHeight="1" x14ac:dyDescent="0.2">
      <c r="M460" s="734"/>
      <c r="N460" s="734"/>
      <c r="O460" s="734"/>
      <c r="P460" s="734"/>
    </row>
    <row r="461" spans="13:16" ht="15.75" customHeight="1" x14ac:dyDescent="0.2">
      <c r="M461" s="734"/>
      <c r="N461" s="734"/>
      <c r="O461" s="734"/>
      <c r="P461" s="734"/>
    </row>
    <row r="462" spans="13:16" ht="15.75" customHeight="1" x14ac:dyDescent="0.2">
      <c r="M462" s="734"/>
      <c r="N462" s="734"/>
      <c r="O462" s="734"/>
      <c r="P462" s="734"/>
    </row>
    <row r="463" spans="13:16" ht="15.75" customHeight="1" x14ac:dyDescent="0.2">
      <c r="M463" s="734"/>
      <c r="N463" s="734"/>
      <c r="O463" s="734"/>
      <c r="P463" s="734"/>
    </row>
    <row r="464" spans="13:16" ht="15.75" customHeight="1" x14ac:dyDescent="0.2">
      <c r="M464" s="734"/>
      <c r="N464" s="734"/>
      <c r="O464" s="734"/>
      <c r="P464" s="734"/>
    </row>
    <row r="465" spans="13:16" ht="15.75" customHeight="1" x14ac:dyDescent="0.2">
      <c r="M465" s="734"/>
      <c r="N465" s="734"/>
      <c r="O465" s="734"/>
      <c r="P465" s="734"/>
    </row>
    <row r="466" spans="13:16" ht="15.75" customHeight="1" x14ac:dyDescent="0.2">
      <c r="M466" s="734"/>
      <c r="N466" s="734"/>
      <c r="O466" s="734"/>
      <c r="P466" s="734"/>
    </row>
    <row r="467" spans="13:16" ht="15.75" customHeight="1" x14ac:dyDescent="0.2">
      <c r="M467" s="734"/>
      <c r="N467" s="734"/>
      <c r="O467" s="734"/>
      <c r="P467" s="734"/>
    </row>
    <row r="468" spans="13:16" ht="15.75" customHeight="1" x14ac:dyDescent="0.2">
      <c r="M468" s="734"/>
      <c r="N468" s="734"/>
      <c r="O468" s="734"/>
      <c r="P468" s="734"/>
    </row>
    <row r="469" spans="13:16" ht="15.75" customHeight="1" x14ac:dyDescent="0.2">
      <c r="M469" s="734"/>
      <c r="N469" s="734"/>
      <c r="O469" s="734"/>
      <c r="P469" s="734"/>
    </row>
    <row r="470" spans="13:16" ht="15.75" customHeight="1" x14ac:dyDescent="0.2">
      <c r="M470" s="734"/>
      <c r="N470" s="734"/>
      <c r="O470" s="734"/>
      <c r="P470" s="734"/>
    </row>
    <row r="471" spans="13:16" ht="15.75" customHeight="1" x14ac:dyDescent="0.2">
      <c r="M471" s="734"/>
      <c r="N471" s="734"/>
      <c r="O471" s="734"/>
      <c r="P471" s="734"/>
    </row>
    <row r="472" spans="13:16" ht="15.75" customHeight="1" x14ac:dyDescent="0.2">
      <c r="M472" s="734"/>
      <c r="N472" s="734"/>
      <c r="O472" s="734"/>
      <c r="P472" s="734"/>
    </row>
    <row r="473" spans="13:16" ht="15.75" customHeight="1" x14ac:dyDescent="0.2">
      <c r="M473" s="734"/>
      <c r="N473" s="734"/>
      <c r="O473" s="734"/>
      <c r="P473" s="734"/>
    </row>
    <row r="474" spans="13:16" ht="15.75" customHeight="1" x14ac:dyDescent="0.2">
      <c r="M474" s="734"/>
      <c r="N474" s="734"/>
      <c r="O474" s="734"/>
      <c r="P474" s="734"/>
    </row>
    <row r="475" spans="13:16" ht="15.75" customHeight="1" x14ac:dyDescent="0.2">
      <c r="M475" s="734"/>
      <c r="N475" s="734"/>
      <c r="O475" s="734"/>
      <c r="P475" s="734"/>
    </row>
    <row r="476" spans="13:16" ht="15.75" customHeight="1" x14ac:dyDescent="0.2">
      <c r="M476" s="734"/>
      <c r="N476" s="734"/>
      <c r="O476" s="734"/>
      <c r="P476" s="734"/>
    </row>
    <row r="477" spans="13:16" ht="15.75" customHeight="1" x14ac:dyDescent="0.2">
      <c r="M477" s="734"/>
      <c r="N477" s="734"/>
      <c r="O477" s="734"/>
      <c r="P477" s="734"/>
    </row>
    <row r="478" spans="13:16" ht="15.75" customHeight="1" x14ac:dyDescent="0.2">
      <c r="M478" s="734"/>
      <c r="N478" s="734"/>
      <c r="O478" s="734"/>
      <c r="P478" s="734"/>
    </row>
    <row r="479" spans="13:16" ht="15.75" customHeight="1" x14ac:dyDescent="0.2">
      <c r="M479" s="734"/>
      <c r="N479" s="734"/>
      <c r="O479" s="734"/>
      <c r="P479" s="734"/>
    </row>
    <row r="480" spans="13:16" ht="15.75" customHeight="1" x14ac:dyDescent="0.2">
      <c r="M480" s="734"/>
      <c r="N480" s="734"/>
      <c r="O480" s="734"/>
      <c r="P480" s="734"/>
    </row>
    <row r="481" spans="13:16" ht="15.75" customHeight="1" x14ac:dyDescent="0.2">
      <c r="M481" s="734"/>
      <c r="N481" s="734"/>
      <c r="O481" s="734"/>
      <c r="P481" s="734"/>
    </row>
    <row r="482" spans="13:16" ht="15.75" customHeight="1" x14ac:dyDescent="0.2">
      <c r="M482" s="734"/>
      <c r="N482" s="734"/>
      <c r="O482" s="734"/>
      <c r="P482" s="734"/>
    </row>
    <row r="483" spans="13:16" ht="15.75" customHeight="1" x14ac:dyDescent="0.2">
      <c r="M483" s="734"/>
      <c r="N483" s="734"/>
      <c r="O483" s="734"/>
      <c r="P483" s="734"/>
    </row>
    <row r="484" spans="13:16" ht="15.75" customHeight="1" x14ac:dyDescent="0.2">
      <c r="M484" s="734"/>
      <c r="N484" s="734"/>
      <c r="O484" s="734"/>
      <c r="P484" s="734"/>
    </row>
    <row r="485" spans="13:16" ht="15.75" customHeight="1" x14ac:dyDescent="0.2">
      <c r="M485" s="734"/>
      <c r="N485" s="734"/>
      <c r="O485" s="734"/>
      <c r="P485" s="734"/>
    </row>
    <row r="486" spans="13:16" ht="15.75" customHeight="1" x14ac:dyDescent="0.2">
      <c r="M486" s="734"/>
      <c r="N486" s="734"/>
      <c r="O486" s="734"/>
      <c r="P486" s="734"/>
    </row>
    <row r="487" spans="13:16" ht="15.75" customHeight="1" x14ac:dyDescent="0.2">
      <c r="M487" s="734"/>
      <c r="N487" s="734"/>
      <c r="O487" s="734"/>
      <c r="P487" s="734"/>
    </row>
    <row r="488" spans="13:16" ht="15.75" customHeight="1" x14ac:dyDescent="0.2">
      <c r="M488" s="734"/>
      <c r="N488" s="734"/>
      <c r="O488" s="734"/>
      <c r="P488" s="734"/>
    </row>
    <row r="489" spans="13:16" ht="15.75" customHeight="1" x14ac:dyDescent="0.2">
      <c r="M489" s="734"/>
      <c r="N489" s="734"/>
      <c r="O489" s="734"/>
      <c r="P489" s="734"/>
    </row>
    <row r="490" spans="13:16" ht="15.75" customHeight="1" x14ac:dyDescent="0.2">
      <c r="M490" s="734"/>
      <c r="N490" s="734"/>
      <c r="O490" s="734"/>
      <c r="P490" s="734"/>
    </row>
    <row r="491" spans="13:16" ht="15.75" customHeight="1" x14ac:dyDescent="0.2">
      <c r="M491" s="734"/>
      <c r="N491" s="734"/>
      <c r="O491" s="734"/>
      <c r="P491" s="734"/>
    </row>
    <row r="492" spans="13:16" ht="15.75" customHeight="1" x14ac:dyDescent="0.2">
      <c r="M492" s="734"/>
      <c r="N492" s="734"/>
      <c r="O492" s="734"/>
      <c r="P492" s="734"/>
    </row>
    <row r="493" spans="13:16" ht="15.75" customHeight="1" x14ac:dyDescent="0.2">
      <c r="M493" s="734"/>
      <c r="N493" s="734"/>
      <c r="O493" s="734"/>
      <c r="P493" s="734"/>
    </row>
    <row r="494" spans="13:16" ht="15.75" customHeight="1" x14ac:dyDescent="0.2">
      <c r="M494" s="734"/>
      <c r="N494" s="734"/>
      <c r="O494" s="734"/>
      <c r="P494" s="734"/>
    </row>
    <row r="495" spans="13:16" ht="15.75" customHeight="1" x14ac:dyDescent="0.2">
      <c r="M495" s="734"/>
      <c r="N495" s="734"/>
      <c r="O495" s="734"/>
      <c r="P495" s="734"/>
    </row>
    <row r="496" spans="13:16" ht="15.75" customHeight="1" x14ac:dyDescent="0.2">
      <c r="M496" s="734"/>
      <c r="N496" s="734"/>
      <c r="O496" s="734"/>
      <c r="P496" s="734"/>
    </row>
    <row r="497" spans="13:16" ht="15.75" customHeight="1" x14ac:dyDescent="0.2">
      <c r="M497" s="734"/>
      <c r="N497" s="734"/>
      <c r="O497" s="734"/>
      <c r="P497" s="734"/>
    </row>
    <row r="498" spans="13:16" ht="15.75" customHeight="1" x14ac:dyDescent="0.2">
      <c r="M498" s="734"/>
      <c r="N498" s="734"/>
      <c r="O498" s="734"/>
      <c r="P498" s="734"/>
    </row>
    <row r="499" spans="13:16" ht="15.75" customHeight="1" x14ac:dyDescent="0.2">
      <c r="M499" s="734"/>
      <c r="N499" s="734"/>
      <c r="O499" s="734"/>
      <c r="P499" s="734"/>
    </row>
    <row r="500" spans="13:16" ht="15.75" customHeight="1" x14ac:dyDescent="0.2">
      <c r="M500" s="734"/>
      <c r="N500" s="734"/>
      <c r="O500" s="734"/>
      <c r="P500" s="734"/>
    </row>
    <row r="501" spans="13:16" ht="15.75" customHeight="1" x14ac:dyDescent="0.2">
      <c r="M501" s="734"/>
      <c r="N501" s="734"/>
      <c r="O501" s="734"/>
      <c r="P501" s="734"/>
    </row>
    <row r="502" spans="13:16" ht="15.75" customHeight="1" x14ac:dyDescent="0.2">
      <c r="M502" s="734"/>
      <c r="N502" s="734"/>
      <c r="O502" s="734"/>
      <c r="P502" s="734"/>
    </row>
    <row r="503" spans="13:16" ht="15.75" customHeight="1" x14ac:dyDescent="0.2">
      <c r="M503" s="734"/>
      <c r="N503" s="734"/>
      <c r="O503" s="734"/>
      <c r="P503" s="734"/>
    </row>
    <row r="504" spans="13:16" ht="15.75" customHeight="1" x14ac:dyDescent="0.2">
      <c r="M504" s="734"/>
      <c r="N504" s="734"/>
      <c r="O504" s="734"/>
      <c r="P504" s="734"/>
    </row>
    <row r="505" spans="13:16" ht="15.75" customHeight="1" x14ac:dyDescent="0.2">
      <c r="M505" s="734"/>
      <c r="N505" s="734"/>
      <c r="O505" s="734"/>
      <c r="P505" s="734"/>
    </row>
    <row r="506" spans="13:16" ht="15.75" customHeight="1" x14ac:dyDescent="0.2">
      <c r="M506" s="734"/>
      <c r="N506" s="734"/>
      <c r="O506" s="734"/>
      <c r="P506" s="734"/>
    </row>
    <row r="507" spans="13:16" ht="15.75" customHeight="1" x14ac:dyDescent="0.2">
      <c r="M507" s="734"/>
      <c r="N507" s="734"/>
      <c r="O507" s="734"/>
      <c r="P507" s="734"/>
    </row>
    <row r="508" spans="13:16" ht="15.75" customHeight="1" x14ac:dyDescent="0.2">
      <c r="M508" s="734"/>
      <c r="N508" s="734"/>
      <c r="O508" s="734"/>
      <c r="P508" s="734"/>
    </row>
    <row r="509" spans="13:16" ht="15.75" customHeight="1" x14ac:dyDescent="0.2">
      <c r="M509" s="734"/>
      <c r="N509" s="734"/>
      <c r="O509" s="734"/>
      <c r="P509" s="734"/>
    </row>
    <row r="510" spans="13:16" ht="15.75" customHeight="1" x14ac:dyDescent="0.2">
      <c r="M510" s="734"/>
      <c r="N510" s="734"/>
      <c r="O510" s="734"/>
      <c r="P510" s="734"/>
    </row>
    <row r="511" spans="13:16" ht="15.75" customHeight="1" x14ac:dyDescent="0.2">
      <c r="M511" s="734"/>
      <c r="N511" s="734"/>
      <c r="O511" s="734"/>
      <c r="P511" s="734"/>
    </row>
    <row r="512" spans="13:16" ht="15.75" customHeight="1" x14ac:dyDescent="0.2">
      <c r="M512" s="734"/>
      <c r="N512" s="734"/>
      <c r="O512" s="734"/>
      <c r="P512" s="734"/>
    </row>
    <row r="513" spans="13:16" ht="15.75" customHeight="1" x14ac:dyDescent="0.2">
      <c r="M513" s="734"/>
      <c r="N513" s="734"/>
      <c r="O513" s="734"/>
      <c r="P513" s="734"/>
    </row>
    <row r="514" spans="13:16" ht="15.75" customHeight="1" x14ac:dyDescent="0.2">
      <c r="M514" s="734"/>
      <c r="N514" s="734"/>
      <c r="O514" s="734"/>
      <c r="P514" s="734"/>
    </row>
    <row r="515" spans="13:16" ht="15.75" customHeight="1" x14ac:dyDescent="0.2">
      <c r="M515" s="734"/>
      <c r="N515" s="734"/>
      <c r="O515" s="734"/>
      <c r="P515" s="734"/>
    </row>
    <row r="516" spans="13:16" ht="15.75" customHeight="1" x14ac:dyDescent="0.2">
      <c r="M516" s="734"/>
      <c r="N516" s="734"/>
      <c r="O516" s="734"/>
      <c r="P516" s="734"/>
    </row>
    <row r="517" spans="13:16" ht="15.75" customHeight="1" x14ac:dyDescent="0.2">
      <c r="M517" s="734"/>
      <c r="N517" s="734"/>
      <c r="O517" s="734"/>
      <c r="P517" s="734"/>
    </row>
    <row r="518" spans="13:16" ht="15.75" customHeight="1" x14ac:dyDescent="0.2">
      <c r="M518" s="734"/>
      <c r="N518" s="734"/>
      <c r="O518" s="734"/>
      <c r="P518" s="734"/>
    </row>
    <row r="519" spans="13:16" ht="15.75" customHeight="1" x14ac:dyDescent="0.2">
      <c r="M519" s="734"/>
      <c r="N519" s="734"/>
      <c r="O519" s="734"/>
      <c r="P519" s="734"/>
    </row>
    <row r="520" spans="13:16" ht="15.75" customHeight="1" x14ac:dyDescent="0.2">
      <c r="M520" s="734"/>
      <c r="N520" s="734"/>
      <c r="O520" s="734"/>
      <c r="P520" s="734"/>
    </row>
    <row r="521" spans="13:16" ht="15.75" customHeight="1" x14ac:dyDescent="0.2">
      <c r="M521" s="734"/>
      <c r="N521" s="734"/>
      <c r="O521" s="734"/>
      <c r="P521" s="734"/>
    </row>
    <row r="522" spans="13:16" ht="15.75" customHeight="1" x14ac:dyDescent="0.2">
      <c r="M522" s="734"/>
      <c r="N522" s="734"/>
      <c r="O522" s="734"/>
      <c r="P522" s="734"/>
    </row>
    <row r="523" spans="13:16" ht="15.75" customHeight="1" x14ac:dyDescent="0.2">
      <c r="M523" s="734"/>
      <c r="N523" s="734"/>
      <c r="O523" s="734"/>
      <c r="P523" s="734"/>
    </row>
    <row r="524" spans="13:16" ht="15.75" customHeight="1" x14ac:dyDescent="0.2">
      <c r="M524" s="734"/>
      <c r="N524" s="734"/>
      <c r="O524" s="734"/>
      <c r="P524" s="734"/>
    </row>
    <row r="525" spans="13:16" ht="15.75" customHeight="1" x14ac:dyDescent="0.2">
      <c r="M525" s="734"/>
      <c r="N525" s="734"/>
      <c r="O525" s="734"/>
      <c r="P525" s="734"/>
    </row>
    <row r="526" spans="13:16" ht="15.75" customHeight="1" x14ac:dyDescent="0.2">
      <c r="M526" s="734"/>
      <c r="N526" s="734"/>
      <c r="O526" s="734"/>
      <c r="P526" s="734"/>
    </row>
    <row r="527" spans="13:16" ht="15.75" customHeight="1" x14ac:dyDescent="0.2">
      <c r="M527" s="734"/>
      <c r="N527" s="734"/>
      <c r="O527" s="734"/>
      <c r="P527" s="734"/>
    </row>
    <row r="528" spans="13:16" ht="15.75" customHeight="1" x14ac:dyDescent="0.2">
      <c r="M528" s="734"/>
      <c r="N528" s="734"/>
      <c r="O528" s="734"/>
      <c r="P528" s="734"/>
    </row>
    <row r="529" spans="13:16" ht="15.75" customHeight="1" x14ac:dyDescent="0.2">
      <c r="M529" s="734"/>
      <c r="N529" s="734"/>
      <c r="O529" s="734"/>
      <c r="P529" s="734"/>
    </row>
    <row r="530" spans="13:16" ht="15.75" customHeight="1" x14ac:dyDescent="0.2">
      <c r="M530" s="734"/>
      <c r="N530" s="734"/>
      <c r="O530" s="734"/>
      <c r="P530" s="734"/>
    </row>
    <row r="531" spans="13:16" ht="15.75" customHeight="1" x14ac:dyDescent="0.2">
      <c r="M531" s="734"/>
      <c r="N531" s="734"/>
      <c r="O531" s="734"/>
      <c r="P531" s="734"/>
    </row>
    <row r="532" spans="13:16" ht="15.75" customHeight="1" x14ac:dyDescent="0.2">
      <c r="M532" s="734"/>
      <c r="N532" s="734"/>
      <c r="O532" s="734"/>
      <c r="P532" s="734"/>
    </row>
    <row r="533" spans="13:16" ht="15.75" customHeight="1" x14ac:dyDescent="0.2">
      <c r="M533" s="734"/>
      <c r="N533" s="734"/>
      <c r="O533" s="734"/>
      <c r="P533" s="734"/>
    </row>
    <row r="534" spans="13:16" ht="15.75" customHeight="1" x14ac:dyDescent="0.2">
      <c r="M534" s="734"/>
      <c r="N534" s="734"/>
      <c r="O534" s="734"/>
      <c r="P534" s="734"/>
    </row>
    <row r="535" spans="13:16" ht="15.75" customHeight="1" x14ac:dyDescent="0.2">
      <c r="M535" s="734"/>
      <c r="N535" s="734"/>
      <c r="O535" s="734"/>
      <c r="P535" s="734"/>
    </row>
    <row r="536" spans="13:16" ht="15.75" customHeight="1" x14ac:dyDescent="0.2">
      <c r="M536" s="734"/>
      <c r="N536" s="734"/>
      <c r="O536" s="734"/>
      <c r="P536" s="734"/>
    </row>
    <row r="537" spans="13:16" ht="15.75" customHeight="1" x14ac:dyDescent="0.2">
      <c r="M537" s="734"/>
      <c r="N537" s="734"/>
      <c r="O537" s="734"/>
      <c r="P537" s="734"/>
    </row>
    <row r="538" spans="13:16" ht="15.75" customHeight="1" x14ac:dyDescent="0.2">
      <c r="M538" s="734"/>
      <c r="N538" s="734"/>
      <c r="O538" s="734"/>
      <c r="P538" s="734"/>
    </row>
    <row r="539" spans="13:16" ht="15.75" customHeight="1" x14ac:dyDescent="0.2">
      <c r="M539" s="734"/>
      <c r="N539" s="734"/>
      <c r="O539" s="734"/>
      <c r="P539" s="734"/>
    </row>
    <row r="540" spans="13:16" ht="15.75" customHeight="1" x14ac:dyDescent="0.2">
      <c r="M540" s="734"/>
      <c r="N540" s="734"/>
      <c r="O540" s="734"/>
      <c r="P540" s="734"/>
    </row>
    <row r="541" spans="13:16" ht="15.75" customHeight="1" x14ac:dyDescent="0.2">
      <c r="M541" s="734"/>
      <c r="N541" s="734"/>
      <c r="O541" s="734"/>
      <c r="P541" s="734"/>
    </row>
    <row r="542" spans="13:16" ht="15.75" customHeight="1" x14ac:dyDescent="0.2">
      <c r="M542" s="734"/>
      <c r="N542" s="734"/>
      <c r="O542" s="734"/>
      <c r="P542" s="734"/>
    </row>
    <row r="543" spans="13:16" ht="15.75" customHeight="1" x14ac:dyDescent="0.2">
      <c r="M543" s="734"/>
      <c r="N543" s="734"/>
      <c r="O543" s="734"/>
      <c r="P543" s="734"/>
    </row>
    <row r="544" spans="13:16" ht="15.75" customHeight="1" x14ac:dyDescent="0.2">
      <c r="M544" s="734"/>
      <c r="N544" s="734"/>
      <c r="O544" s="734"/>
      <c r="P544" s="734"/>
    </row>
    <row r="545" spans="13:16" ht="15.75" customHeight="1" x14ac:dyDescent="0.2">
      <c r="M545" s="734"/>
      <c r="N545" s="734"/>
      <c r="O545" s="734"/>
      <c r="P545" s="734"/>
    </row>
    <row r="546" spans="13:16" ht="15.75" customHeight="1" x14ac:dyDescent="0.2">
      <c r="M546" s="734"/>
      <c r="N546" s="734"/>
      <c r="O546" s="734"/>
      <c r="P546" s="734"/>
    </row>
    <row r="547" spans="13:16" ht="15.75" customHeight="1" x14ac:dyDescent="0.2">
      <c r="M547" s="734"/>
      <c r="N547" s="734"/>
      <c r="O547" s="734"/>
      <c r="P547" s="734"/>
    </row>
    <row r="548" spans="13:16" ht="15.75" customHeight="1" x14ac:dyDescent="0.2">
      <c r="M548" s="734"/>
      <c r="N548" s="734"/>
      <c r="O548" s="734"/>
      <c r="P548" s="734"/>
    </row>
    <row r="549" spans="13:16" ht="15.75" customHeight="1" x14ac:dyDescent="0.2">
      <c r="M549" s="734"/>
      <c r="N549" s="734"/>
      <c r="O549" s="734"/>
      <c r="P549" s="734"/>
    </row>
    <row r="550" spans="13:16" ht="15.75" customHeight="1" x14ac:dyDescent="0.2">
      <c r="M550" s="734"/>
      <c r="N550" s="734"/>
      <c r="O550" s="734"/>
      <c r="P550" s="734"/>
    </row>
    <row r="551" spans="13:16" ht="15.75" customHeight="1" x14ac:dyDescent="0.2">
      <c r="M551" s="734"/>
      <c r="N551" s="734"/>
      <c r="O551" s="734"/>
      <c r="P551" s="734"/>
    </row>
    <row r="552" spans="13:16" ht="15.75" customHeight="1" x14ac:dyDescent="0.2">
      <c r="M552" s="734"/>
      <c r="N552" s="734"/>
      <c r="O552" s="734"/>
      <c r="P552" s="734"/>
    </row>
    <row r="553" spans="13:16" ht="15.75" customHeight="1" x14ac:dyDescent="0.2">
      <c r="M553" s="734"/>
      <c r="N553" s="734"/>
      <c r="O553" s="734"/>
      <c r="P553" s="734"/>
    </row>
    <row r="554" spans="13:16" ht="15.75" customHeight="1" x14ac:dyDescent="0.2">
      <c r="M554" s="734"/>
      <c r="N554" s="734"/>
      <c r="O554" s="734"/>
      <c r="P554" s="734"/>
    </row>
    <row r="555" spans="13:16" ht="15.75" customHeight="1" x14ac:dyDescent="0.2">
      <c r="M555" s="734"/>
      <c r="N555" s="734"/>
      <c r="O555" s="734"/>
      <c r="P555" s="734"/>
    </row>
    <row r="556" spans="13:16" ht="15.75" customHeight="1" x14ac:dyDescent="0.2">
      <c r="M556" s="734"/>
      <c r="N556" s="734"/>
      <c r="O556" s="734"/>
      <c r="P556" s="734"/>
    </row>
    <row r="557" spans="13:16" ht="15.75" customHeight="1" x14ac:dyDescent="0.2">
      <c r="M557" s="734"/>
      <c r="N557" s="734"/>
      <c r="O557" s="734"/>
      <c r="P557" s="734"/>
    </row>
    <row r="558" spans="13:16" ht="15.75" customHeight="1" x14ac:dyDescent="0.2">
      <c r="M558" s="734"/>
      <c r="N558" s="734"/>
      <c r="O558" s="734"/>
      <c r="P558" s="734"/>
    </row>
    <row r="559" spans="13:16" ht="15.75" customHeight="1" x14ac:dyDescent="0.2">
      <c r="M559" s="734"/>
      <c r="N559" s="734"/>
      <c r="O559" s="734"/>
      <c r="P559" s="734"/>
    </row>
    <row r="560" spans="13:16" ht="15.75" customHeight="1" x14ac:dyDescent="0.2">
      <c r="M560" s="734"/>
      <c r="N560" s="734"/>
      <c r="O560" s="734"/>
      <c r="P560" s="734"/>
    </row>
    <row r="561" spans="13:16" ht="15.75" customHeight="1" x14ac:dyDescent="0.2">
      <c r="M561" s="734"/>
      <c r="N561" s="734"/>
      <c r="O561" s="734"/>
      <c r="P561" s="734"/>
    </row>
    <row r="562" spans="13:16" ht="15.75" customHeight="1" x14ac:dyDescent="0.2">
      <c r="M562" s="734"/>
      <c r="N562" s="734"/>
      <c r="O562" s="734"/>
      <c r="P562" s="734"/>
    </row>
    <row r="563" spans="13:16" ht="15.75" customHeight="1" x14ac:dyDescent="0.2">
      <c r="M563" s="734"/>
      <c r="N563" s="734"/>
      <c r="O563" s="734"/>
      <c r="P563" s="734"/>
    </row>
    <row r="564" spans="13:16" ht="15.75" customHeight="1" x14ac:dyDescent="0.2">
      <c r="M564" s="734"/>
      <c r="N564" s="734"/>
      <c r="O564" s="734"/>
      <c r="P564" s="734"/>
    </row>
    <row r="565" spans="13:16" ht="15.75" customHeight="1" x14ac:dyDescent="0.2">
      <c r="M565" s="734"/>
      <c r="N565" s="734"/>
      <c r="O565" s="734"/>
      <c r="P565" s="734"/>
    </row>
    <row r="566" spans="13:16" ht="15.75" customHeight="1" x14ac:dyDescent="0.2">
      <c r="M566" s="734"/>
      <c r="N566" s="734"/>
      <c r="O566" s="734"/>
      <c r="P566" s="734"/>
    </row>
    <row r="567" spans="13:16" ht="15.75" customHeight="1" x14ac:dyDescent="0.2">
      <c r="M567" s="734"/>
      <c r="N567" s="734"/>
      <c r="O567" s="734"/>
      <c r="P567" s="734"/>
    </row>
    <row r="568" spans="13:16" ht="15.75" customHeight="1" x14ac:dyDescent="0.2">
      <c r="M568" s="734"/>
      <c r="N568" s="734"/>
      <c r="O568" s="734"/>
      <c r="P568" s="734"/>
    </row>
    <row r="569" spans="13:16" ht="15.75" customHeight="1" x14ac:dyDescent="0.2">
      <c r="M569" s="734"/>
      <c r="N569" s="734"/>
      <c r="O569" s="734"/>
      <c r="P569" s="734"/>
    </row>
    <row r="570" spans="13:16" ht="15.75" customHeight="1" x14ac:dyDescent="0.2">
      <c r="M570" s="734"/>
      <c r="N570" s="734"/>
      <c r="O570" s="734"/>
      <c r="P570" s="734"/>
    </row>
    <row r="571" spans="13:16" ht="15.75" customHeight="1" x14ac:dyDescent="0.2">
      <c r="M571" s="734"/>
      <c r="N571" s="734"/>
      <c r="O571" s="734"/>
      <c r="P571" s="734"/>
    </row>
    <row r="572" spans="13:16" ht="15.75" customHeight="1" x14ac:dyDescent="0.2">
      <c r="M572" s="734"/>
      <c r="N572" s="734"/>
      <c r="O572" s="734"/>
      <c r="P572" s="734"/>
    </row>
    <row r="573" spans="13:16" ht="15.75" customHeight="1" x14ac:dyDescent="0.2">
      <c r="M573" s="734"/>
      <c r="N573" s="734"/>
      <c r="O573" s="734"/>
      <c r="P573" s="734"/>
    </row>
    <row r="574" spans="13:16" ht="15.75" customHeight="1" x14ac:dyDescent="0.2">
      <c r="M574" s="734"/>
      <c r="N574" s="734"/>
      <c r="O574" s="734"/>
      <c r="P574" s="734"/>
    </row>
    <row r="575" spans="13:16" ht="15.75" customHeight="1" x14ac:dyDescent="0.2">
      <c r="M575" s="734"/>
      <c r="N575" s="734"/>
      <c r="O575" s="734"/>
      <c r="P575" s="734"/>
    </row>
    <row r="576" spans="13:16" ht="15.75" customHeight="1" x14ac:dyDescent="0.2">
      <c r="M576" s="734"/>
      <c r="N576" s="734"/>
      <c r="O576" s="734"/>
      <c r="P576" s="734"/>
    </row>
    <row r="577" spans="13:16" ht="15.75" customHeight="1" x14ac:dyDescent="0.2">
      <c r="M577" s="734"/>
      <c r="N577" s="734"/>
      <c r="O577" s="734"/>
      <c r="P577" s="734"/>
    </row>
    <row r="578" spans="13:16" ht="15.75" customHeight="1" x14ac:dyDescent="0.2">
      <c r="M578" s="734"/>
      <c r="N578" s="734"/>
      <c r="O578" s="734"/>
      <c r="P578" s="734"/>
    </row>
    <row r="579" spans="13:16" ht="15.75" customHeight="1" x14ac:dyDescent="0.2">
      <c r="M579" s="734"/>
      <c r="N579" s="734"/>
      <c r="O579" s="734"/>
      <c r="P579" s="734"/>
    </row>
    <row r="580" spans="13:16" ht="15.75" customHeight="1" x14ac:dyDescent="0.2">
      <c r="M580" s="734"/>
      <c r="N580" s="734"/>
      <c r="O580" s="734"/>
      <c r="P580" s="734"/>
    </row>
    <row r="581" spans="13:16" ht="15.75" customHeight="1" x14ac:dyDescent="0.2">
      <c r="M581" s="734"/>
      <c r="N581" s="734"/>
      <c r="O581" s="734"/>
      <c r="P581" s="734"/>
    </row>
    <row r="582" spans="13:16" ht="15.75" customHeight="1" x14ac:dyDescent="0.2">
      <c r="M582" s="734"/>
      <c r="N582" s="734"/>
      <c r="O582" s="734"/>
      <c r="P582" s="734"/>
    </row>
    <row r="583" spans="13:16" ht="15.75" customHeight="1" x14ac:dyDescent="0.2">
      <c r="M583" s="734"/>
      <c r="N583" s="734"/>
      <c r="O583" s="734"/>
      <c r="P583" s="734"/>
    </row>
    <row r="584" spans="13:16" ht="15.75" customHeight="1" x14ac:dyDescent="0.2">
      <c r="M584" s="734"/>
      <c r="N584" s="734"/>
      <c r="O584" s="734"/>
      <c r="P584" s="734"/>
    </row>
    <row r="585" spans="13:16" ht="15.75" customHeight="1" x14ac:dyDescent="0.2">
      <c r="M585" s="734"/>
      <c r="N585" s="734"/>
      <c r="O585" s="734"/>
      <c r="P585" s="734"/>
    </row>
    <row r="586" spans="13:16" ht="15.75" customHeight="1" x14ac:dyDescent="0.2">
      <c r="M586" s="734"/>
      <c r="N586" s="734"/>
      <c r="O586" s="734"/>
      <c r="P586" s="734"/>
    </row>
    <row r="587" spans="13:16" ht="15.75" customHeight="1" x14ac:dyDescent="0.2">
      <c r="M587" s="734"/>
      <c r="N587" s="734"/>
      <c r="O587" s="734"/>
      <c r="P587" s="734"/>
    </row>
    <row r="588" spans="13:16" ht="15.75" customHeight="1" x14ac:dyDescent="0.2">
      <c r="M588" s="734"/>
      <c r="N588" s="734"/>
      <c r="O588" s="734"/>
      <c r="P588" s="734"/>
    </row>
    <row r="589" spans="13:16" ht="15.75" customHeight="1" x14ac:dyDescent="0.2">
      <c r="M589" s="734"/>
      <c r="N589" s="734"/>
      <c r="O589" s="734"/>
      <c r="P589" s="734"/>
    </row>
    <row r="590" spans="13:16" ht="15.75" customHeight="1" x14ac:dyDescent="0.2">
      <c r="M590" s="734"/>
      <c r="N590" s="734"/>
      <c r="O590" s="734"/>
      <c r="P590" s="734"/>
    </row>
    <row r="591" spans="13:16" ht="15.75" customHeight="1" x14ac:dyDescent="0.2">
      <c r="M591" s="734"/>
      <c r="N591" s="734"/>
      <c r="O591" s="734"/>
      <c r="P591" s="734"/>
    </row>
    <row r="592" spans="13:16" ht="15.75" customHeight="1" x14ac:dyDescent="0.2">
      <c r="M592" s="734"/>
      <c r="N592" s="734"/>
      <c r="O592" s="734"/>
      <c r="P592" s="734"/>
    </row>
    <row r="593" spans="13:16" ht="15.75" customHeight="1" x14ac:dyDescent="0.2">
      <c r="M593" s="734"/>
      <c r="N593" s="734"/>
      <c r="O593" s="734"/>
      <c r="P593" s="734"/>
    </row>
    <row r="594" spans="13:16" ht="15.75" customHeight="1" x14ac:dyDescent="0.2">
      <c r="M594" s="734"/>
      <c r="N594" s="734"/>
      <c r="O594" s="734"/>
      <c r="P594" s="734"/>
    </row>
    <row r="595" spans="13:16" ht="15.75" customHeight="1" x14ac:dyDescent="0.2">
      <c r="M595" s="734"/>
      <c r="N595" s="734"/>
      <c r="O595" s="734"/>
      <c r="P595" s="734"/>
    </row>
    <row r="596" spans="13:16" ht="15.75" customHeight="1" x14ac:dyDescent="0.2">
      <c r="M596" s="734"/>
      <c r="N596" s="734"/>
      <c r="O596" s="734"/>
      <c r="P596" s="734"/>
    </row>
    <row r="597" spans="13:16" ht="15.75" customHeight="1" x14ac:dyDescent="0.2">
      <c r="M597" s="734"/>
      <c r="N597" s="734"/>
      <c r="O597" s="734"/>
      <c r="P597" s="734"/>
    </row>
    <row r="598" spans="13:16" ht="15.75" customHeight="1" x14ac:dyDescent="0.2">
      <c r="M598" s="734"/>
      <c r="N598" s="734"/>
      <c r="O598" s="734"/>
      <c r="P598" s="734"/>
    </row>
    <row r="599" spans="13:16" ht="15.75" customHeight="1" x14ac:dyDescent="0.2">
      <c r="M599" s="734"/>
      <c r="N599" s="734"/>
      <c r="O599" s="734"/>
      <c r="P599" s="734"/>
    </row>
    <row r="600" spans="13:16" ht="15.75" customHeight="1" x14ac:dyDescent="0.2">
      <c r="M600" s="734"/>
      <c r="N600" s="734"/>
      <c r="O600" s="734"/>
      <c r="P600" s="734"/>
    </row>
    <row r="601" spans="13:16" ht="15.75" customHeight="1" x14ac:dyDescent="0.2">
      <c r="M601" s="734"/>
      <c r="N601" s="734"/>
      <c r="O601" s="734"/>
      <c r="P601" s="734"/>
    </row>
    <row r="602" spans="13:16" ht="15.75" customHeight="1" x14ac:dyDescent="0.2">
      <c r="M602" s="734"/>
      <c r="N602" s="734"/>
      <c r="O602" s="734"/>
      <c r="P602" s="734"/>
    </row>
    <row r="603" spans="13:16" ht="15.75" customHeight="1" x14ac:dyDescent="0.2">
      <c r="M603" s="734"/>
      <c r="N603" s="734"/>
      <c r="O603" s="734"/>
      <c r="P603" s="734"/>
    </row>
    <row r="604" spans="13:16" ht="15.75" customHeight="1" x14ac:dyDescent="0.2">
      <c r="M604" s="734"/>
      <c r="N604" s="734"/>
      <c r="O604" s="734"/>
      <c r="P604" s="734"/>
    </row>
    <row r="605" spans="13:16" ht="15.75" customHeight="1" x14ac:dyDescent="0.2">
      <c r="M605" s="734"/>
      <c r="N605" s="734"/>
      <c r="O605" s="734"/>
      <c r="P605" s="734"/>
    </row>
    <row r="606" spans="13:16" ht="15.75" customHeight="1" x14ac:dyDescent="0.2">
      <c r="M606" s="734"/>
      <c r="N606" s="734"/>
      <c r="O606" s="734"/>
      <c r="P606" s="734"/>
    </row>
    <row r="607" spans="13:16" ht="15.75" customHeight="1" x14ac:dyDescent="0.2">
      <c r="M607" s="734"/>
      <c r="N607" s="734"/>
      <c r="O607" s="734"/>
      <c r="P607" s="734"/>
    </row>
    <row r="608" spans="13:16" ht="15.75" customHeight="1" x14ac:dyDescent="0.2">
      <c r="M608" s="734"/>
      <c r="N608" s="734"/>
      <c r="O608" s="734"/>
      <c r="P608" s="734"/>
    </row>
    <row r="609" spans="13:16" ht="15.75" customHeight="1" x14ac:dyDescent="0.2">
      <c r="M609" s="734"/>
      <c r="N609" s="734"/>
      <c r="O609" s="734"/>
      <c r="P609" s="734"/>
    </row>
    <row r="610" spans="13:16" ht="15.75" customHeight="1" x14ac:dyDescent="0.2">
      <c r="M610" s="734"/>
      <c r="N610" s="734"/>
      <c r="O610" s="734"/>
      <c r="P610" s="734"/>
    </row>
    <row r="611" spans="13:16" ht="15.75" customHeight="1" x14ac:dyDescent="0.2">
      <c r="M611" s="734"/>
      <c r="N611" s="734"/>
      <c r="O611" s="734"/>
      <c r="P611" s="734"/>
    </row>
    <row r="612" spans="13:16" ht="15.75" customHeight="1" x14ac:dyDescent="0.2">
      <c r="M612" s="734"/>
      <c r="N612" s="734"/>
      <c r="O612" s="734"/>
      <c r="P612" s="734"/>
    </row>
    <row r="613" spans="13:16" ht="15.75" customHeight="1" x14ac:dyDescent="0.2">
      <c r="M613" s="734"/>
      <c r="N613" s="734"/>
      <c r="O613" s="734"/>
      <c r="P613" s="734"/>
    </row>
    <row r="614" spans="13:16" ht="15.75" customHeight="1" x14ac:dyDescent="0.2">
      <c r="M614" s="734"/>
      <c r="N614" s="734"/>
      <c r="O614" s="734"/>
      <c r="P614" s="734"/>
    </row>
    <row r="615" spans="13:16" ht="15.75" customHeight="1" x14ac:dyDescent="0.2">
      <c r="M615" s="734"/>
      <c r="N615" s="734"/>
      <c r="O615" s="734"/>
      <c r="P615" s="734"/>
    </row>
    <row r="616" spans="13:16" ht="15.75" customHeight="1" x14ac:dyDescent="0.2">
      <c r="M616" s="734"/>
      <c r="N616" s="734"/>
      <c r="O616" s="734"/>
      <c r="P616" s="734"/>
    </row>
    <row r="617" spans="13:16" ht="15.75" customHeight="1" x14ac:dyDescent="0.2">
      <c r="M617" s="734"/>
      <c r="N617" s="734"/>
      <c r="O617" s="734"/>
      <c r="P617" s="734"/>
    </row>
    <row r="618" spans="13:16" ht="15.75" customHeight="1" x14ac:dyDescent="0.2">
      <c r="M618" s="734"/>
      <c r="N618" s="734"/>
      <c r="O618" s="734"/>
      <c r="P618" s="734"/>
    </row>
    <row r="619" spans="13:16" ht="15.75" customHeight="1" x14ac:dyDescent="0.2">
      <c r="M619" s="734"/>
      <c r="N619" s="734"/>
      <c r="O619" s="734"/>
      <c r="P619" s="734"/>
    </row>
    <row r="620" spans="13:16" ht="15.75" customHeight="1" x14ac:dyDescent="0.2">
      <c r="M620" s="734"/>
      <c r="N620" s="734"/>
      <c r="O620" s="734"/>
      <c r="P620" s="734"/>
    </row>
    <row r="621" spans="13:16" ht="15.75" customHeight="1" x14ac:dyDescent="0.2">
      <c r="M621" s="734"/>
      <c r="N621" s="734"/>
      <c r="O621" s="734"/>
      <c r="P621" s="734"/>
    </row>
    <row r="622" spans="13:16" ht="15.75" customHeight="1" x14ac:dyDescent="0.2">
      <c r="M622" s="734"/>
      <c r="N622" s="734"/>
      <c r="O622" s="734"/>
      <c r="P622" s="734"/>
    </row>
    <row r="623" spans="13:16" ht="15.75" customHeight="1" x14ac:dyDescent="0.2">
      <c r="M623" s="734"/>
      <c r="N623" s="734"/>
      <c r="O623" s="734"/>
      <c r="P623" s="734"/>
    </row>
    <row r="624" spans="13:16" ht="15.75" customHeight="1" x14ac:dyDescent="0.2">
      <c r="M624" s="734"/>
      <c r="N624" s="734"/>
      <c r="O624" s="734"/>
      <c r="P624" s="734"/>
    </row>
    <row r="625" spans="13:16" ht="15.75" customHeight="1" x14ac:dyDescent="0.2">
      <c r="M625" s="734"/>
      <c r="N625" s="734"/>
      <c r="O625" s="734"/>
      <c r="P625" s="734"/>
    </row>
    <row r="626" spans="13:16" ht="15.75" customHeight="1" x14ac:dyDescent="0.2">
      <c r="M626" s="734"/>
      <c r="N626" s="734"/>
      <c r="O626" s="734"/>
      <c r="P626" s="734"/>
    </row>
    <row r="627" spans="13:16" ht="15.75" customHeight="1" x14ac:dyDescent="0.2">
      <c r="M627" s="734"/>
      <c r="N627" s="734"/>
      <c r="O627" s="734"/>
      <c r="P627" s="734"/>
    </row>
    <row r="628" spans="13:16" ht="15.75" customHeight="1" x14ac:dyDescent="0.2">
      <c r="M628" s="734"/>
      <c r="N628" s="734"/>
      <c r="O628" s="734"/>
      <c r="P628" s="734"/>
    </row>
    <row r="629" spans="13:16" ht="15.75" customHeight="1" x14ac:dyDescent="0.2">
      <c r="M629" s="734"/>
      <c r="N629" s="734"/>
      <c r="O629" s="734"/>
      <c r="P629" s="734"/>
    </row>
    <row r="630" spans="13:16" ht="15.75" customHeight="1" x14ac:dyDescent="0.2">
      <c r="M630" s="734"/>
      <c r="N630" s="734"/>
      <c r="O630" s="734"/>
      <c r="P630" s="734"/>
    </row>
    <row r="631" spans="13:16" ht="15.75" customHeight="1" x14ac:dyDescent="0.2">
      <c r="M631" s="734"/>
      <c r="N631" s="734"/>
      <c r="O631" s="734"/>
      <c r="P631" s="734"/>
    </row>
    <row r="632" spans="13:16" ht="15.75" customHeight="1" x14ac:dyDescent="0.2">
      <c r="M632" s="734"/>
      <c r="N632" s="734"/>
      <c r="O632" s="734"/>
      <c r="P632" s="734"/>
    </row>
    <row r="633" spans="13:16" ht="15.75" customHeight="1" x14ac:dyDescent="0.2">
      <c r="M633" s="734"/>
      <c r="N633" s="734"/>
      <c r="O633" s="734"/>
      <c r="P633" s="734"/>
    </row>
    <row r="634" spans="13:16" ht="15.75" customHeight="1" x14ac:dyDescent="0.2">
      <c r="M634" s="734"/>
      <c r="N634" s="734"/>
      <c r="O634" s="734"/>
      <c r="P634" s="734"/>
    </row>
    <row r="635" spans="13:16" ht="15.75" customHeight="1" x14ac:dyDescent="0.2">
      <c r="M635" s="734"/>
      <c r="N635" s="734"/>
      <c r="O635" s="734"/>
      <c r="P635" s="734"/>
    </row>
    <row r="636" spans="13:16" ht="15.75" customHeight="1" x14ac:dyDescent="0.2">
      <c r="M636" s="734"/>
      <c r="N636" s="734"/>
      <c r="O636" s="734"/>
      <c r="P636" s="734"/>
    </row>
    <row r="637" spans="13:16" ht="15.75" customHeight="1" x14ac:dyDescent="0.2">
      <c r="M637" s="734"/>
      <c r="N637" s="734"/>
      <c r="O637" s="734"/>
      <c r="P637" s="734"/>
    </row>
    <row r="638" spans="13:16" ht="15.75" customHeight="1" x14ac:dyDescent="0.2">
      <c r="M638" s="734"/>
      <c r="N638" s="734"/>
      <c r="O638" s="734"/>
      <c r="P638" s="734"/>
    </row>
    <row r="639" spans="13:16" ht="15.75" customHeight="1" x14ac:dyDescent="0.2">
      <c r="M639" s="734"/>
      <c r="N639" s="734"/>
      <c r="O639" s="734"/>
      <c r="P639" s="734"/>
    </row>
    <row r="640" spans="13:16" ht="15.75" customHeight="1" x14ac:dyDescent="0.2">
      <c r="M640" s="734"/>
      <c r="N640" s="734"/>
      <c r="O640" s="734"/>
      <c r="P640" s="734"/>
    </row>
    <row r="641" spans="13:16" ht="15.75" customHeight="1" x14ac:dyDescent="0.2">
      <c r="M641" s="734"/>
      <c r="N641" s="734"/>
      <c r="O641" s="734"/>
      <c r="P641" s="734"/>
    </row>
    <row r="642" spans="13:16" ht="15.75" customHeight="1" x14ac:dyDescent="0.2">
      <c r="M642" s="734"/>
      <c r="N642" s="734"/>
      <c r="O642" s="734"/>
      <c r="P642" s="734"/>
    </row>
    <row r="643" spans="13:16" ht="15.75" customHeight="1" x14ac:dyDescent="0.2">
      <c r="M643" s="734"/>
      <c r="N643" s="734"/>
      <c r="O643" s="734"/>
      <c r="P643" s="734"/>
    </row>
    <row r="644" spans="13:16" ht="15.75" customHeight="1" x14ac:dyDescent="0.2">
      <c r="M644" s="734"/>
      <c r="N644" s="734"/>
      <c r="O644" s="734"/>
      <c r="P644" s="734"/>
    </row>
    <row r="645" spans="13:16" ht="15.75" customHeight="1" x14ac:dyDescent="0.2">
      <c r="M645" s="734"/>
      <c r="N645" s="734"/>
      <c r="O645" s="734"/>
      <c r="P645" s="734"/>
    </row>
    <row r="646" spans="13:16" ht="15.75" customHeight="1" x14ac:dyDescent="0.2">
      <c r="M646" s="734"/>
      <c r="N646" s="734"/>
      <c r="O646" s="734"/>
      <c r="P646" s="734"/>
    </row>
    <row r="647" spans="13:16" ht="15.75" customHeight="1" x14ac:dyDescent="0.2">
      <c r="M647" s="734"/>
      <c r="N647" s="734"/>
      <c r="O647" s="734"/>
      <c r="P647" s="734"/>
    </row>
    <row r="648" spans="13:16" ht="15.75" customHeight="1" x14ac:dyDescent="0.2">
      <c r="M648" s="734"/>
      <c r="N648" s="734"/>
      <c r="O648" s="734"/>
      <c r="P648" s="734"/>
    </row>
    <row r="649" spans="13:16" ht="15.75" customHeight="1" x14ac:dyDescent="0.2">
      <c r="M649" s="734"/>
      <c r="N649" s="734"/>
      <c r="O649" s="734"/>
      <c r="P649" s="734"/>
    </row>
    <row r="650" spans="13:16" ht="15.75" customHeight="1" x14ac:dyDescent="0.2">
      <c r="M650" s="734"/>
      <c r="N650" s="734"/>
      <c r="O650" s="734"/>
      <c r="P650" s="734"/>
    </row>
    <row r="651" spans="13:16" ht="15.75" customHeight="1" x14ac:dyDescent="0.2">
      <c r="M651" s="734"/>
      <c r="N651" s="734"/>
      <c r="O651" s="734"/>
      <c r="P651" s="734"/>
    </row>
    <row r="652" spans="13:16" ht="15.75" customHeight="1" x14ac:dyDescent="0.2">
      <c r="M652" s="734"/>
      <c r="N652" s="734"/>
      <c r="O652" s="734"/>
      <c r="P652" s="734"/>
    </row>
    <row r="653" spans="13:16" ht="15.75" customHeight="1" x14ac:dyDescent="0.2">
      <c r="M653" s="734"/>
      <c r="N653" s="734"/>
      <c r="O653" s="734"/>
      <c r="P653" s="734"/>
    </row>
    <row r="654" spans="13:16" ht="15.75" customHeight="1" x14ac:dyDescent="0.2">
      <c r="M654" s="734"/>
      <c r="N654" s="734"/>
      <c r="O654" s="734"/>
      <c r="P654" s="734"/>
    </row>
    <row r="655" spans="13:16" ht="15.75" customHeight="1" x14ac:dyDescent="0.2">
      <c r="M655" s="734"/>
      <c r="N655" s="734"/>
      <c r="O655" s="734"/>
      <c r="P655" s="734"/>
    </row>
    <row r="656" spans="13:16" ht="15.75" customHeight="1" x14ac:dyDescent="0.2">
      <c r="M656" s="734"/>
      <c r="N656" s="734"/>
      <c r="O656" s="734"/>
      <c r="P656" s="734"/>
    </row>
    <row r="657" spans="13:16" ht="15.75" customHeight="1" x14ac:dyDescent="0.2">
      <c r="M657" s="734"/>
      <c r="N657" s="734"/>
      <c r="O657" s="734"/>
      <c r="P657" s="734"/>
    </row>
    <row r="658" spans="13:16" ht="15.75" customHeight="1" x14ac:dyDescent="0.2">
      <c r="M658" s="734"/>
      <c r="N658" s="734"/>
      <c r="O658" s="734"/>
      <c r="P658" s="734"/>
    </row>
    <row r="659" spans="13:16" ht="15.75" customHeight="1" x14ac:dyDescent="0.2">
      <c r="M659" s="734"/>
      <c r="N659" s="734"/>
      <c r="O659" s="734"/>
      <c r="P659" s="734"/>
    </row>
    <row r="660" spans="13:16" ht="15.75" customHeight="1" x14ac:dyDescent="0.2">
      <c r="M660" s="734"/>
      <c r="N660" s="734"/>
      <c r="O660" s="734"/>
      <c r="P660" s="734"/>
    </row>
    <row r="661" spans="13:16" ht="15.75" customHeight="1" x14ac:dyDescent="0.2">
      <c r="M661" s="734"/>
      <c r="N661" s="734"/>
      <c r="O661" s="734"/>
      <c r="P661" s="734"/>
    </row>
    <row r="662" spans="13:16" ht="15.75" customHeight="1" x14ac:dyDescent="0.2">
      <c r="M662" s="734"/>
      <c r="N662" s="734"/>
      <c r="O662" s="734"/>
      <c r="P662" s="734"/>
    </row>
    <row r="663" spans="13:16" ht="15.75" customHeight="1" x14ac:dyDescent="0.2">
      <c r="M663" s="734"/>
      <c r="N663" s="734"/>
      <c r="O663" s="734"/>
      <c r="P663" s="734"/>
    </row>
    <row r="664" spans="13:16" ht="15.75" customHeight="1" x14ac:dyDescent="0.2">
      <c r="M664" s="734"/>
      <c r="N664" s="734"/>
      <c r="O664" s="734"/>
      <c r="P664" s="734"/>
    </row>
    <row r="665" spans="13:16" ht="15.75" customHeight="1" x14ac:dyDescent="0.2">
      <c r="M665" s="734"/>
      <c r="N665" s="734"/>
      <c r="O665" s="734"/>
      <c r="P665" s="734"/>
    </row>
    <row r="666" spans="13:16" ht="15.75" customHeight="1" x14ac:dyDescent="0.2">
      <c r="M666" s="734"/>
      <c r="N666" s="734"/>
      <c r="O666" s="734"/>
      <c r="P666" s="734"/>
    </row>
    <row r="667" spans="13:16" ht="15.75" customHeight="1" x14ac:dyDescent="0.2">
      <c r="M667" s="734"/>
      <c r="N667" s="734"/>
      <c r="O667" s="734"/>
      <c r="P667" s="734"/>
    </row>
    <row r="668" spans="13:16" ht="15.75" customHeight="1" x14ac:dyDescent="0.2">
      <c r="M668" s="734"/>
      <c r="N668" s="734"/>
      <c r="O668" s="734"/>
      <c r="P668" s="734"/>
    </row>
    <row r="669" spans="13:16" ht="15.75" customHeight="1" x14ac:dyDescent="0.2">
      <c r="M669" s="734"/>
      <c r="N669" s="734"/>
      <c r="O669" s="734"/>
      <c r="P669" s="734"/>
    </row>
    <row r="670" spans="13:16" ht="15.75" customHeight="1" x14ac:dyDescent="0.2">
      <c r="M670" s="734"/>
      <c r="N670" s="734"/>
      <c r="O670" s="734"/>
      <c r="P670" s="734"/>
    </row>
    <row r="671" spans="13:16" ht="15.75" customHeight="1" x14ac:dyDescent="0.2">
      <c r="M671" s="734"/>
      <c r="N671" s="734"/>
      <c r="O671" s="734"/>
      <c r="P671" s="734"/>
    </row>
    <row r="672" spans="13:16" ht="15.75" customHeight="1" x14ac:dyDescent="0.2">
      <c r="M672" s="734"/>
      <c r="N672" s="734"/>
      <c r="O672" s="734"/>
      <c r="P672" s="734"/>
    </row>
    <row r="673" spans="13:16" ht="15.75" customHeight="1" x14ac:dyDescent="0.2">
      <c r="M673" s="734"/>
      <c r="N673" s="734"/>
      <c r="O673" s="734"/>
      <c r="P673" s="734"/>
    </row>
    <row r="674" spans="13:16" ht="15.75" customHeight="1" x14ac:dyDescent="0.2">
      <c r="M674" s="734"/>
      <c r="N674" s="734"/>
      <c r="O674" s="734"/>
      <c r="P674" s="734"/>
    </row>
    <row r="675" spans="13:16" ht="15.75" customHeight="1" x14ac:dyDescent="0.2">
      <c r="M675" s="734"/>
      <c r="N675" s="734"/>
      <c r="O675" s="734"/>
      <c r="P675" s="734"/>
    </row>
    <row r="676" spans="13:16" ht="15.75" customHeight="1" x14ac:dyDescent="0.2">
      <c r="M676" s="734"/>
      <c r="N676" s="734"/>
      <c r="O676" s="734"/>
      <c r="P676" s="734"/>
    </row>
    <row r="677" spans="13:16" ht="15.75" customHeight="1" x14ac:dyDescent="0.2">
      <c r="M677" s="734"/>
      <c r="N677" s="734"/>
      <c r="O677" s="734"/>
      <c r="P677" s="734"/>
    </row>
    <row r="678" spans="13:16" ht="15.75" customHeight="1" x14ac:dyDescent="0.2">
      <c r="M678" s="734"/>
      <c r="N678" s="734"/>
      <c r="O678" s="734"/>
      <c r="P678" s="734"/>
    </row>
    <row r="679" spans="13:16" ht="15.75" customHeight="1" x14ac:dyDescent="0.2">
      <c r="M679" s="734"/>
      <c r="N679" s="734"/>
      <c r="O679" s="734"/>
      <c r="P679" s="734"/>
    </row>
    <row r="680" spans="13:16" ht="15.75" customHeight="1" x14ac:dyDescent="0.2">
      <c r="M680" s="734"/>
      <c r="N680" s="734"/>
      <c r="O680" s="734"/>
      <c r="P680" s="734"/>
    </row>
    <row r="681" spans="13:16" ht="15.75" customHeight="1" x14ac:dyDescent="0.2">
      <c r="M681" s="734"/>
      <c r="N681" s="734"/>
      <c r="O681" s="734"/>
      <c r="P681" s="734"/>
    </row>
    <row r="682" spans="13:16" ht="15.75" customHeight="1" x14ac:dyDescent="0.2">
      <c r="M682" s="734"/>
      <c r="N682" s="734"/>
      <c r="O682" s="734"/>
      <c r="P682" s="734"/>
    </row>
    <row r="683" spans="13:16" ht="15.75" customHeight="1" x14ac:dyDescent="0.2">
      <c r="M683" s="734"/>
      <c r="N683" s="734"/>
      <c r="O683" s="734"/>
      <c r="P683" s="734"/>
    </row>
    <row r="684" spans="13:16" ht="15.75" customHeight="1" x14ac:dyDescent="0.2">
      <c r="M684" s="734"/>
      <c r="N684" s="734"/>
      <c r="O684" s="734"/>
      <c r="P684" s="734"/>
    </row>
    <row r="685" spans="13:16" ht="15.75" customHeight="1" x14ac:dyDescent="0.2">
      <c r="M685" s="734"/>
      <c r="N685" s="734"/>
      <c r="O685" s="734"/>
      <c r="P685" s="734"/>
    </row>
    <row r="686" spans="13:16" ht="15.75" customHeight="1" x14ac:dyDescent="0.2">
      <c r="M686" s="734"/>
      <c r="N686" s="734"/>
      <c r="O686" s="734"/>
      <c r="P686" s="734"/>
    </row>
    <row r="687" spans="13:16" ht="15.75" customHeight="1" x14ac:dyDescent="0.2">
      <c r="M687" s="734"/>
      <c r="N687" s="734"/>
      <c r="O687" s="734"/>
      <c r="P687" s="734"/>
    </row>
    <row r="688" spans="13:16" ht="15.75" customHeight="1" x14ac:dyDescent="0.2">
      <c r="M688" s="734"/>
      <c r="N688" s="734"/>
      <c r="O688" s="734"/>
      <c r="P688" s="734"/>
    </row>
    <row r="689" spans="13:16" ht="15.75" customHeight="1" x14ac:dyDescent="0.2">
      <c r="M689" s="734"/>
      <c r="N689" s="734"/>
      <c r="O689" s="734"/>
      <c r="P689" s="734"/>
    </row>
    <row r="690" spans="13:16" ht="15.75" customHeight="1" x14ac:dyDescent="0.2">
      <c r="M690" s="734"/>
      <c r="N690" s="734"/>
      <c r="O690" s="734"/>
      <c r="P690" s="734"/>
    </row>
    <row r="691" spans="13:16" ht="15.75" customHeight="1" x14ac:dyDescent="0.2">
      <c r="M691" s="734"/>
      <c r="N691" s="734"/>
      <c r="O691" s="734"/>
      <c r="P691" s="734"/>
    </row>
    <row r="692" spans="13:16" ht="15.75" customHeight="1" x14ac:dyDescent="0.2">
      <c r="M692" s="734"/>
      <c r="N692" s="734"/>
      <c r="O692" s="734"/>
      <c r="P692" s="734"/>
    </row>
    <row r="693" spans="13:16" ht="15.75" customHeight="1" x14ac:dyDescent="0.2">
      <c r="M693" s="734"/>
      <c r="N693" s="734"/>
      <c r="O693" s="734"/>
      <c r="P693" s="734"/>
    </row>
    <row r="694" spans="13:16" ht="15.75" customHeight="1" x14ac:dyDescent="0.2">
      <c r="M694" s="734"/>
      <c r="N694" s="734"/>
      <c r="O694" s="734"/>
      <c r="P694" s="734"/>
    </row>
    <row r="695" spans="13:16" ht="15.75" customHeight="1" x14ac:dyDescent="0.2">
      <c r="M695" s="734"/>
      <c r="N695" s="734"/>
      <c r="O695" s="734"/>
      <c r="P695" s="734"/>
    </row>
    <row r="696" spans="13:16" ht="15.75" customHeight="1" x14ac:dyDescent="0.2">
      <c r="M696" s="734"/>
      <c r="N696" s="734"/>
      <c r="O696" s="734"/>
      <c r="P696" s="734"/>
    </row>
    <row r="697" spans="13:16" ht="15.75" customHeight="1" x14ac:dyDescent="0.2">
      <c r="M697" s="734"/>
      <c r="N697" s="734"/>
      <c r="O697" s="734"/>
      <c r="P697" s="734"/>
    </row>
    <row r="698" spans="13:16" ht="15.75" customHeight="1" x14ac:dyDescent="0.2">
      <c r="M698" s="734"/>
      <c r="N698" s="734"/>
      <c r="O698" s="734"/>
      <c r="P698" s="734"/>
    </row>
    <row r="699" spans="13:16" ht="15.75" customHeight="1" x14ac:dyDescent="0.2">
      <c r="M699" s="734"/>
      <c r="N699" s="734"/>
      <c r="O699" s="734"/>
      <c r="P699" s="734"/>
    </row>
    <row r="700" spans="13:16" ht="15.75" customHeight="1" x14ac:dyDescent="0.2">
      <c r="M700" s="734"/>
      <c r="N700" s="734"/>
      <c r="O700" s="734"/>
      <c r="P700" s="734"/>
    </row>
    <row r="701" spans="13:16" ht="15.75" customHeight="1" x14ac:dyDescent="0.2">
      <c r="M701" s="734"/>
      <c r="N701" s="734"/>
      <c r="O701" s="734"/>
      <c r="P701" s="734"/>
    </row>
    <row r="702" spans="13:16" ht="15.75" customHeight="1" x14ac:dyDescent="0.2">
      <c r="M702" s="734"/>
      <c r="N702" s="734"/>
      <c r="O702" s="734"/>
      <c r="P702" s="734"/>
    </row>
    <row r="703" spans="13:16" ht="15.75" customHeight="1" x14ac:dyDescent="0.2">
      <c r="M703" s="734"/>
      <c r="N703" s="734"/>
      <c r="O703" s="734"/>
      <c r="P703" s="734"/>
    </row>
    <row r="704" spans="13:16" ht="15.75" customHeight="1" x14ac:dyDescent="0.2">
      <c r="M704" s="734"/>
      <c r="N704" s="734"/>
      <c r="O704" s="734"/>
      <c r="P704" s="734"/>
    </row>
    <row r="705" spans="13:16" ht="15.75" customHeight="1" x14ac:dyDescent="0.2">
      <c r="M705" s="734"/>
      <c r="N705" s="734"/>
      <c r="O705" s="734"/>
      <c r="P705" s="734"/>
    </row>
    <row r="706" spans="13:16" ht="15.75" customHeight="1" x14ac:dyDescent="0.2">
      <c r="M706" s="734"/>
      <c r="N706" s="734"/>
      <c r="O706" s="734"/>
      <c r="P706" s="734"/>
    </row>
    <row r="707" spans="13:16" ht="15.75" customHeight="1" x14ac:dyDescent="0.2">
      <c r="M707" s="734"/>
      <c r="N707" s="734"/>
      <c r="O707" s="734"/>
      <c r="P707" s="734"/>
    </row>
    <row r="708" spans="13:16" ht="15.75" customHeight="1" x14ac:dyDescent="0.2">
      <c r="M708" s="734"/>
      <c r="N708" s="734"/>
      <c r="O708" s="734"/>
      <c r="P708" s="734"/>
    </row>
    <row r="709" spans="13:16" ht="15.75" customHeight="1" x14ac:dyDescent="0.2">
      <c r="M709" s="734"/>
      <c r="N709" s="734"/>
      <c r="O709" s="734"/>
      <c r="P709" s="734"/>
    </row>
    <row r="710" spans="13:16" ht="15.75" customHeight="1" x14ac:dyDescent="0.2">
      <c r="M710" s="734"/>
      <c r="N710" s="734"/>
      <c r="O710" s="734"/>
      <c r="P710" s="734"/>
    </row>
    <row r="711" spans="13:16" ht="15.75" customHeight="1" x14ac:dyDescent="0.2">
      <c r="M711" s="734"/>
      <c r="N711" s="734"/>
      <c r="O711" s="734"/>
      <c r="P711" s="734"/>
    </row>
    <row r="712" spans="13:16" ht="15.75" customHeight="1" x14ac:dyDescent="0.2">
      <c r="M712" s="734"/>
      <c r="N712" s="734"/>
      <c r="O712" s="734"/>
      <c r="P712" s="734"/>
    </row>
    <row r="713" spans="13:16" ht="15.75" customHeight="1" x14ac:dyDescent="0.2">
      <c r="M713" s="734"/>
      <c r="N713" s="734"/>
      <c r="O713" s="734"/>
      <c r="P713" s="734"/>
    </row>
    <row r="714" spans="13:16" ht="15.75" customHeight="1" x14ac:dyDescent="0.2">
      <c r="M714" s="734"/>
      <c r="N714" s="734"/>
      <c r="O714" s="734"/>
      <c r="P714" s="734"/>
    </row>
    <row r="715" spans="13:16" ht="15.75" customHeight="1" x14ac:dyDescent="0.2">
      <c r="M715" s="734"/>
      <c r="N715" s="734"/>
      <c r="O715" s="734"/>
      <c r="P715" s="734"/>
    </row>
    <row r="716" spans="13:16" ht="15.75" customHeight="1" x14ac:dyDescent="0.2">
      <c r="M716" s="734"/>
      <c r="N716" s="734"/>
      <c r="O716" s="734"/>
      <c r="P716" s="734"/>
    </row>
    <row r="717" spans="13:16" ht="15.75" customHeight="1" x14ac:dyDescent="0.2">
      <c r="M717" s="734"/>
      <c r="N717" s="734"/>
      <c r="O717" s="734"/>
      <c r="P717" s="734"/>
    </row>
    <row r="718" spans="13:16" ht="15.75" customHeight="1" x14ac:dyDescent="0.2">
      <c r="M718" s="734"/>
      <c r="N718" s="734"/>
      <c r="O718" s="734"/>
      <c r="P718" s="734"/>
    </row>
    <row r="719" spans="13:16" ht="15.75" customHeight="1" x14ac:dyDescent="0.2">
      <c r="M719" s="734"/>
      <c r="N719" s="734"/>
      <c r="O719" s="734"/>
      <c r="P719" s="734"/>
    </row>
    <row r="720" spans="13:16" ht="15.75" customHeight="1" x14ac:dyDescent="0.2">
      <c r="M720" s="734"/>
      <c r="N720" s="734"/>
      <c r="O720" s="734"/>
      <c r="P720" s="734"/>
    </row>
    <row r="721" spans="13:16" ht="15.75" customHeight="1" x14ac:dyDescent="0.2">
      <c r="M721" s="734"/>
      <c r="N721" s="734"/>
      <c r="O721" s="734"/>
      <c r="P721" s="734"/>
    </row>
    <row r="722" spans="13:16" ht="15.75" customHeight="1" x14ac:dyDescent="0.2">
      <c r="M722" s="734"/>
      <c r="N722" s="734"/>
      <c r="O722" s="734"/>
      <c r="P722" s="734"/>
    </row>
    <row r="723" spans="13:16" ht="15.75" customHeight="1" x14ac:dyDescent="0.2">
      <c r="M723" s="734"/>
      <c r="N723" s="734"/>
      <c r="O723" s="734"/>
      <c r="P723" s="734"/>
    </row>
    <row r="724" spans="13:16" ht="15.75" customHeight="1" x14ac:dyDescent="0.2">
      <c r="M724" s="734"/>
      <c r="N724" s="734"/>
      <c r="O724" s="734"/>
      <c r="P724" s="734"/>
    </row>
    <row r="725" spans="13:16" ht="15.75" customHeight="1" x14ac:dyDescent="0.2">
      <c r="M725" s="734"/>
      <c r="N725" s="734"/>
      <c r="O725" s="734"/>
      <c r="P725" s="734"/>
    </row>
    <row r="726" spans="13:16" ht="15.75" customHeight="1" x14ac:dyDescent="0.2">
      <c r="M726" s="734"/>
      <c r="N726" s="734"/>
      <c r="O726" s="734"/>
      <c r="P726" s="734"/>
    </row>
    <row r="727" spans="13:16" ht="15.75" customHeight="1" x14ac:dyDescent="0.2">
      <c r="M727" s="734"/>
      <c r="N727" s="734"/>
      <c r="O727" s="734"/>
      <c r="P727" s="734"/>
    </row>
    <row r="728" spans="13:16" ht="15.75" customHeight="1" x14ac:dyDescent="0.2">
      <c r="M728" s="734"/>
      <c r="N728" s="734"/>
      <c r="O728" s="734"/>
      <c r="P728" s="734"/>
    </row>
    <row r="729" spans="13:16" ht="15.75" customHeight="1" x14ac:dyDescent="0.2">
      <c r="M729" s="734"/>
      <c r="N729" s="734"/>
      <c r="O729" s="734"/>
      <c r="P729" s="734"/>
    </row>
    <row r="730" spans="13:16" ht="15.75" customHeight="1" x14ac:dyDescent="0.2">
      <c r="M730" s="734"/>
      <c r="N730" s="734"/>
      <c r="O730" s="734"/>
      <c r="P730" s="734"/>
    </row>
    <row r="731" spans="13:16" ht="15.75" customHeight="1" x14ac:dyDescent="0.2">
      <c r="M731" s="734"/>
      <c r="N731" s="734"/>
      <c r="O731" s="734"/>
      <c r="P731" s="734"/>
    </row>
    <row r="732" spans="13:16" ht="15.75" customHeight="1" x14ac:dyDescent="0.2">
      <c r="M732" s="734"/>
      <c r="N732" s="734"/>
      <c r="O732" s="734"/>
      <c r="P732" s="734"/>
    </row>
    <row r="733" spans="13:16" ht="15.75" customHeight="1" x14ac:dyDescent="0.2">
      <c r="M733" s="734"/>
      <c r="N733" s="734"/>
      <c r="O733" s="734"/>
      <c r="P733" s="734"/>
    </row>
    <row r="734" spans="13:16" ht="15.75" customHeight="1" x14ac:dyDescent="0.2">
      <c r="M734" s="734"/>
      <c r="N734" s="734"/>
      <c r="O734" s="734"/>
      <c r="P734" s="734"/>
    </row>
    <row r="735" spans="13:16" ht="15.75" customHeight="1" x14ac:dyDescent="0.2">
      <c r="M735" s="734"/>
      <c r="N735" s="734"/>
      <c r="O735" s="734"/>
      <c r="P735" s="734"/>
    </row>
    <row r="736" spans="13:16" ht="15.75" customHeight="1" x14ac:dyDescent="0.2">
      <c r="M736" s="734"/>
      <c r="N736" s="734"/>
      <c r="O736" s="734"/>
      <c r="P736" s="734"/>
    </row>
    <row r="737" spans="13:16" ht="15.75" customHeight="1" x14ac:dyDescent="0.2">
      <c r="M737" s="734"/>
      <c r="N737" s="734"/>
      <c r="O737" s="734"/>
      <c r="P737" s="734"/>
    </row>
    <row r="738" spans="13:16" ht="15.75" customHeight="1" x14ac:dyDescent="0.2">
      <c r="M738" s="734"/>
      <c r="N738" s="734"/>
      <c r="O738" s="734"/>
      <c r="P738" s="734"/>
    </row>
    <row r="739" spans="13:16" ht="15.75" customHeight="1" x14ac:dyDescent="0.2">
      <c r="M739" s="734"/>
      <c r="N739" s="734"/>
      <c r="O739" s="734"/>
      <c r="P739" s="734"/>
    </row>
    <row r="740" spans="13:16" ht="15.75" customHeight="1" x14ac:dyDescent="0.2">
      <c r="M740" s="734"/>
      <c r="N740" s="734"/>
      <c r="O740" s="734"/>
      <c r="P740" s="734"/>
    </row>
    <row r="741" spans="13:16" ht="15.75" customHeight="1" x14ac:dyDescent="0.2">
      <c r="M741" s="734"/>
      <c r="N741" s="734"/>
      <c r="O741" s="734"/>
      <c r="P741" s="734"/>
    </row>
    <row r="742" spans="13:16" ht="15.75" customHeight="1" x14ac:dyDescent="0.2">
      <c r="M742" s="734"/>
      <c r="N742" s="734"/>
      <c r="O742" s="734"/>
      <c r="P742" s="734"/>
    </row>
    <row r="743" spans="13:16" ht="15.75" customHeight="1" x14ac:dyDescent="0.2">
      <c r="M743" s="734"/>
      <c r="N743" s="734"/>
      <c r="O743" s="734"/>
      <c r="P743" s="734"/>
    </row>
    <row r="744" spans="13:16" ht="15.75" customHeight="1" x14ac:dyDescent="0.2">
      <c r="M744" s="734"/>
      <c r="N744" s="734"/>
      <c r="O744" s="734"/>
      <c r="P744" s="734"/>
    </row>
    <row r="745" spans="13:16" ht="15.75" customHeight="1" x14ac:dyDescent="0.2">
      <c r="M745" s="734"/>
      <c r="N745" s="734"/>
      <c r="O745" s="734"/>
      <c r="P745" s="734"/>
    </row>
    <row r="746" spans="13:16" ht="15.75" customHeight="1" x14ac:dyDescent="0.2">
      <c r="M746" s="734"/>
      <c r="N746" s="734"/>
      <c r="O746" s="734"/>
      <c r="P746" s="734"/>
    </row>
    <row r="747" spans="13:16" ht="15.75" customHeight="1" x14ac:dyDescent="0.2">
      <c r="M747" s="734"/>
      <c r="N747" s="734"/>
      <c r="O747" s="734"/>
      <c r="P747" s="734"/>
    </row>
    <row r="748" spans="13:16" ht="15.75" customHeight="1" x14ac:dyDescent="0.2">
      <c r="M748" s="734"/>
      <c r="N748" s="734"/>
      <c r="O748" s="734"/>
      <c r="P748" s="734"/>
    </row>
    <row r="749" spans="13:16" ht="15.75" customHeight="1" x14ac:dyDescent="0.2">
      <c r="M749" s="734"/>
      <c r="N749" s="734"/>
      <c r="O749" s="734"/>
      <c r="P749" s="734"/>
    </row>
    <row r="750" spans="13:16" ht="15.75" customHeight="1" x14ac:dyDescent="0.2">
      <c r="M750" s="734"/>
      <c r="N750" s="734"/>
      <c r="O750" s="734"/>
      <c r="P750" s="734"/>
    </row>
    <row r="751" spans="13:16" ht="15.75" customHeight="1" x14ac:dyDescent="0.2">
      <c r="M751" s="734"/>
      <c r="N751" s="734"/>
      <c r="O751" s="734"/>
      <c r="P751" s="734"/>
    </row>
    <row r="752" spans="13:16" ht="15.75" customHeight="1" x14ac:dyDescent="0.2">
      <c r="M752" s="734"/>
      <c r="N752" s="734"/>
      <c r="O752" s="734"/>
      <c r="P752" s="734"/>
    </row>
    <row r="753" spans="13:16" ht="15.75" customHeight="1" x14ac:dyDescent="0.2">
      <c r="M753" s="734"/>
      <c r="N753" s="734"/>
      <c r="O753" s="734"/>
      <c r="P753" s="734"/>
    </row>
    <row r="754" spans="13:16" ht="15.75" customHeight="1" x14ac:dyDescent="0.2">
      <c r="M754" s="734"/>
      <c r="N754" s="734"/>
      <c r="O754" s="734"/>
      <c r="P754" s="734"/>
    </row>
    <row r="755" spans="13:16" ht="15.75" customHeight="1" x14ac:dyDescent="0.2">
      <c r="M755" s="734"/>
      <c r="N755" s="734"/>
      <c r="O755" s="734"/>
      <c r="P755" s="734"/>
    </row>
    <row r="756" spans="13:16" ht="15.75" customHeight="1" x14ac:dyDescent="0.2">
      <c r="M756" s="734"/>
      <c r="N756" s="734"/>
      <c r="O756" s="734"/>
      <c r="P756" s="734"/>
    </row>
    <row r="757" spans="13:16" ht="15.75" customHeight="1" x14ac:dyDescent="0.2">
      <c r="M757" s="734"/>
      <c r="N757" s="734"/>
      <c r="O757" s="734"/>
      <c r="P757" s="734"/>
    </row>
    <row r="758" spans="13:16" ht="15.75" customHeight="1" x14ac:dyDescent="0.2">
      <c r="M758" s="734"/>
      <c r="N758" s="734"/>
      <c r="O758" s="734"/>
      <c r="P758" s="734"/>
    </row>
    <row r="759" spans="13:16" ht="15.75" customHeight="1" x14ac:dyDescent="0.2">
      <c r="M759" s="734"/>
      <c r="N759" s="734"/>
      <c r="O759" s="734"/>
      <c r="P759" s="734"/>
    </row>
    <row r="760" spans="13:16" ht="15.75" customHeight="1" x14ac:dyDescent="0.2">
      <c r="M760" s="734"/>
      <c r="N760" s="734"/>
      <c r="O760" s="734"/>
      <c r="P760" s="734"/>
    </row>
    <row r="761" spans="13:16" ht="15.75" customHeight="1" x14ac:dyDescent="0.2">
      <c r="M761" s="734"/>
      <c r="N761" s="734"/>
      <c r="O761" s="734"/>
      <c r="P761" s="734"/>
    </row>
    <row r="762" spans="13:16" ht="15.75" customHeight="1" x14ac:dyDescent="0.2">
      <c r="M762" s="734"/>
      <c r="N762" s="734"/>
      <c r="O762" s="734"/>
      <c r="P762" s="734"/>
    </row>
    <row r="763" spans="13:16" ht="15.75" customHeight="1" x14ac:dyDescent="0.2">
      <c r="M763" s="734"/>
      <c r="N763" s="734"/>
      <c r="O763" s="734"/>
      <c r="P763" s="734"/>
    </row>
    <row r="764" spans="13:16" ht="15.75" customHeight="1" x14ac:dyDescent="0.2">
      <c r="M764" s="734"/>
      <c r="N764" s="734"/>
      <c r="O764" s="734"/>
      <c r="P764" s="734"/>
    </row>
    <row r="765" spans="13:16" ht="15.75" customHeight="1" x14ac:dyDescent="0.2">
      <c r="M765" s="734"/>
      <c r="N765" s="734"/>
      <c r="O765" s="734"/>
      <c r="P765" s="734"/>
    </row>
    <row r="766" spans="13:16" ht="15.75" customHeight="1" x14ac:dyDescent="0.2">
      <c r="M766" s="734"/>
      <c r="N766" s="734"/>
      <c r="O766" s="734"/>
      <c r="P766" s="734"/>
    </row>
    <row r="767" spans="13:16" ht="15.75" customHeight="1" x14ac:dyDescent="0.2">
      <c r="M767" s="734"/>
      <c r="N767" s="734"/>
      <c r="O767" s="734"/>
      <c r="P767" s="734"/>
    </row>
    <row r="768" spans="13:16" ht="15.75" customHeight="1" x14ac:dyDescent="0.2">
      <c r="M768" s="734"/>
      <c r="N768" s="734"/>
      <c r="O768" s="734"/>
      <c r="P768" s="734"/>
    </row>
    <row r="769" spans="13:16" ht="15.75" customHeight="1" x14ac:dyDescent="0.2">
      <c r="M769" s="734"/>
      <c r="N769" s="734"/>
      <c r="O769" s="734"/>
      <c r="P769" s="734"/>
    </row>
    <row r="770" spans="13:16" ht="15.75" customHeight="1" x14ac:dyDescent="0.2">
      <c r="M770" s="734"/>
      <c r="N770" s="734"/>
      <c r="O770" s="734"/>
      <c r="P770" s="734"/>
    </row>
    <row r="771" spans="13:16" ht="15.75" customHeight="1" x14ac:dyDescent="0.2">
      <c r="M771" s="734"/>
      <c r="N771" s="734"/>
      <c r="O771" s="734"/>
      <c r="P771" s="734"/>
    </row>
    <row r="772" spans="13:16" ht="15.75" customHeight="1" x14ac:dyDescent="0.2">
      <c r="M772" s="734"/>
      <c r="N772" s="734"/>
      <c r="O772" s="734"/>
      <c r="P772" s="734"/>
    </row>
    <row r="773" spans="13:16" ht="15.75" customHeight="1" x14ac:dyDescent="0.2">
      <c r="M773" s="734"/>
      <c r="N773" s="734"/>
      <c r="O773" s="734"/>
      <c r="P773" s="734"/>
    </row>
    <row r="774" spans="13:16" ht="15.75" customHeight="1" x14ac:dyDescent="0.2">
      <c r="M774" s="734"/>
      <c r="N774" s="734"/>
      <c r="O774" s="734"/>
      <c r="P774" s="734"/>
    </row>
    <row r="775" spans="13:16" ht="15.75" customHeight="1" x14ac:dyDescent="0.2">
      <c r="M775" s="734"/>
      <c r="N775" s="734"/>
      <c r="O775" s="734"/>
      <c r="P775" s="734"/>
    </row>
    <row r="776" spans="13:16" ht="15.75" customHeight="1" x14ac:dyDescent="0.2">
      <c r="M776" s="734"/>
      <c r="N776" s="734"/>
      <c r="O776" s="734"/>
      <c r="P776" s="734"/>
    </row>
    <row r="777" spans="13:16" ht="15.75" customHeight="1" x14ac:dyDescent="0.2">
      <c r="M777" s="734"/>
      <c r="N777" s="734"/>
      <c r="O777" s="734"/>
      <c r="P777" s="734"/>
    </row>
    <row r="778" spans="13:16" ht="15.75" customHeight="1" x14ac:dyDescent="0.2">
      <c r="M778" s="734"/>
      <c r="N778" s="734"/>
      <c r="O778" s="734"/>
      <c r="P778" s="734"/>
    </row>
    <row r="779" spans="13:16" ht="15.75" customHeight="1" x14ac:dyDescent="0.2">
      <c r="M779" s="734"/>
      <c r="N779" s="734"/>
      <c r="O779" s="734"/>
      <c r="P779" s="734"/>
    </row>
    <row r="780" spans="13:16" ht="15.75" customHeight="1" x14ac:dyDescent="0.2">
      <c r="M780" s="734"/>
      <c r="N780" s="734"/>
      <c r="O780" s="734"/>
      <c r="P780" s="734"/>
    </row>
    <row r="781" spans="13:16" ht="15.75" customHeight="1" x14ac:dyDescent="0.2">
      <c r="M781" s="734"/>
      <c r="N781" s="734"/>
      <c r="O781" s="734"/>
      <c r="P781" s="734"/>
    </row>
    <row r="782" spans="13:16" ht="15.75" customHeight="1" x14ac:dyDescent="0.2">
      <c r="M782" s="734"/>
      <c r="N782" s="734"/>
      <c r="O782" s="734"/>
      <c r="P782" s="734"/>
    </row>
    <row r="783" spans="13:16" ht="15.75" customHeight="1" x14ac:dyDescent="0.2">
      <c r="M783" s="734"/>
      <c r="N783" s="734"/>
      <c r="O783" s="734"/>
      <c r="P783" s="734"/>
    </row>
    <row r="784" spans="13:16" ht="15.75" customHeight="1" x14ac:dyDescent="0.2">
      <c r="M784" s="734"/>
      <c r="N784" s="734"/>
      <c r="O784" s="734"/>
      <c r="P784" s="734"/>
    </row>
    <row r="785" spans="13:16" ht="15.75" customHeight="1" x14ac:dyDescent="0.2">
      <c r="M785" s="734"/>
      <c r="N785" s="734"/>
      <c r="O785" s="734"/>
      <c r="P785" s="734"/>
    </row>
    <row r="786" spans="13:16" ht="15.75" customHeight="1" x14ac:dyDescent="0.2">
      <c r="M786" s="734"/>
      <c r="N786" s="734"/>
      <c r="O786" s="734"/>
      <c r="P786" s="734"/>
    </row>
    <row r="787" spans="13:16" ht="15.75" customHeight="1" x14ac:dyDescent="0.2">
      <c r="M787" s="734"/>
      <c r="N787" s="734"/>
      <c r="O787" s="734"/>
      <c r="P787" s="734"/>
    </row>
    <row r="788" spans="13:16" ht="15.75" customHeight="1" x14ac:dyDescent="0.2">
      <c r="M788" s="734"/>
      <c r="N788" s="734"/>
      <c r="O788" s="734"/>
      <c r="P788" s="734"/>
    </row>
    <row r="789" spans="13:16" ht="15.75" customHeight="1" x14ac:dyDescent="0.2">
      <c r="M789" s="734"/>
      <c r="N789" s="734"/>
      <c r="O789" s="734"/>
      <c r="P789" s="734"/>
    </row>
    <row r="790" spans="13:16" ht="15.75" customHeight="1" x14ac:dyDescent="0.2">
      <c r="M790" s="734"/>
      <c r="N790" s="734"/>
      <c r="O790" s="734"/>
      <c r="P790" s="734"/>
    </row>
    <row r="791" spans="13:16" ht="15.75" customHeight="1" x14ac:dyDescent="0.2">
      <c r="M791" s="734"/>
      <c r="N791" s="734"/>
      <c r="O791" s="734"/>
      <c r="P791" s="734"/>
    </row>
    <row r="792" spans="13:16" ht="15.75" customHeight="1" x14ac:dyDescent="0.2">
      <c r="M792" s="734"/>
      <c r="N792" s="734"/>
      <c r="O792" s="734"/>
      <c r="P792" s="734"/>
    </row>
    <row r="793" spans="13:16" ht="15.75" customHeight="1" x14ac:dyDescent="0.2">
      <c r="M793" s="734"/>
      <c r="N793" s="734"/>
      <c r="O793" s="734"/>
      <c r="P793" s="734"/>
    </row>
    <row r="794" spans="13:16" ht="15.75" customHeight="1" x14ac:dyDescent="0.2">
      <c r="M794" s="734"/>
      <c r="N794" s="734"/>
      <c r="O794" s="734"/>
      <c r="P794" s="734"/>
    </row>
    <row r="795" spans="13:16" ht="15.75" customHeight="1" x14ac:dyDescent="0.2">
      <c r="M795" s="734"/>
      <c r="N795" s="734"/>
      <c r="O795" s="734"/>
      <c r="P795" s="734"/>
    </row>
    <row r="796" spans="13:16" ht="15.75" customHeight="1" x14ac:dyDescent="0.2">
      <c r="M796" s="734"/>
      <c r="N796" s="734"/>
      <c r="O796" s="734"/>
      <c r="P796" s="734"/>
    </row>
    <row r="797" spans="13:16" ht="15.75" customHeight="1" x14ac:dyDescent="0.2">
      <c r="M797" s="734"/>
      <c r="N797" s="734"/>
      <c r="O797" s="734"/>
      <c r="P797" s="734"/>
    </row>
    <row r="798" spans="13:16" ht="15.75" customHeight="1" x14ac:dyDescent="0.2">
      <c r="M798" s="734"/>
      <c r="N798" s="734"/>
      <c r="O798" s="734"/>
      <c r="P798" s="734"/>
    </row>
    <row r="799" spans="13:16" ht="15.75" customHeight="1" x14ac:dyDescent="0.2">
      <c r="M799" s="734"/>
      <c r="N799" s="734"/>
      <c r="O799" s="734"/>
      <c r="P799" s="734"/>
    </row>
    <row r="800" spans="13:16" ht="15.75" customHeight="1" x14ac:dyDescent="0.2">
      <c r="M800" s="734"/>
      <c r="N800" s="734"/>
      <c r="O800" s="734"/>
      <c r="P800" s="734"/>
    </row>
    <row r="801" spans="13:16" ht="15.75" customHeight="1" x14ac:dyDescent="0.2">
      <c r="M801" s="734"/>
      <c r="N801" s="734"/>
      <c r="O801" s="734"/>
      <c r="P801" s="734"/>
    </row>
    <row r="802" spans="13:16" ht="15.75" customHeight="1" x14ac:dyDescent="0.2">
      <c r="M802" s="734"/>
      <c r="N802" s="734"/>
      <c r="O802" s="734"/>
      <c r="P802" s="734"/>
    </row>
    <row r="803" spans="13:16" ht="15.75" customHeight="1" x14ac:dyDescent="0.2">
      <c r="M803" s="734"/>
      <c r="N803" s="734"/>
      <c r="O803" s="734"/>
      <c r="P803" s="734"/>
    </row>
    <row r="804" spans="13:16" ht="15.75" customHeight="1" x14ac:dyDescent="0.2">
      <c r="M804" s="734"/>
      <c r="N804" s="734"/>
      <c r="O804" s="734"/>
      <c r="P804" s="734"/>
    </row>
    <row r="805" spans="13:16" ht="15.75" customHeight="1" x14ac:dyDescent="0.2">
      <c r="M805" s="734"/>
      <c r="N805" s="734"/>
      <c r="O805" s="734"/>
      <c r="P805" s="734"/>
    </row>
    <row r="806" spans="13:16" ht="15.75" customHeight="1" x14ac:dyDescent="0.2">
      <c r="M806" s="734"/>
      <c r="N806" s="734"/>
      <c r="O806" s="734"/>
      <c r="P806" s="734"/>
    </row>
    <row r="807" spans="13:16" ht="15.75" customHeight="1" x14ac:dyDescent="0.2">
      <c r="M807" s="734"/>
      <c r="N807" s="734"/>
      <c r="O807" s="734"/>
      <c r="P807" s="734"/>
    </row>
    <row r="808" spans="13:16" ht="15.75" customHeight="1" x14ac:dyDescent="0.2">
      <c r="M808" s="734"/>
      <c r="N808" s="734"/>
      <c r="O808" s="734"/>
      <c r="P808" s="734"/>
    </row>
    <row r="809" spans="13:16" ht="15.75" customHeight="1" x14ac:dyDescent="0.2">
      <c r="M809" s="734"/>
      <c r="N809" s="734"/>
      <c r="O809" s="734"/>
      <c r="P809" s="734"/>
    </row>
    <row r="810" spans="13:16" ht="15.75" customHeight="1" x14ac:dyDescent="0.2">
      <c r="M810" s="734"/>
      <c r="N810" s="734"/>
      <c r="O810" s="734"/>
      <c r="P810" s="734"/>
    </row>
    <row r="811" spans="13:16" ht="15.75" customHeight="1" x14ac:dyDescent="0.2">
      <c r="M811" s="734"/>
      <c r="N811" s="734"/>
      <c r="O811" s="734"/>
      <c r="P811" s="734"/>
    </row>
    <row r="812" spans="13:16" ht="15.75" customHeight="1" x14ac:dyDescent="0.2">
      <c r="M812" s="734"/>
      <c r="N812" s="734"/>
      <c r="O812" s="734"/>
      <c r="P812" s="734"/>
    </row>
    <row r="813" spans="13:16" ht="15.75" customHeight="1" x14ac:dyDescent="0.2">
      <c r="M813" s="734"/>
      <c r="N813" s="734"/>
      <c r="O813" s="734"/>
      <c r="P813" s="734"/>
    </row>
    <row r="814" spans="13:16" ht="15.75" customHeight="1" x14ac:dyDescent="0.2">
      <c r="M814" s="734"/>
      <c r="N814" s="734"/>
      <c r="O814" s="734"/>
      <c r="P814" s="734"/>
    </row>
    <row r="815" spans="13:16" ht="15.75" customHeight="1" x14ac:dyDescent="0.2">
      <c r="M815" s="734"/>
      <c r="N815" s="734"/>
      <c r="O815" s="734"/>
      <c r="P815" s="734"/>
    </row>
    <row r="816" spans="13:16" ht="15.75" customHeight="1" x14ac:dyDescent="0.2">
      <c r="M816" s="734"/>
      <c r="N816" s="734"/>
      <c r="O816" s="734"/>
      <c r="P816" s="734"/>
    </row>
    <row r="817" spans="13:16" ht="15.75" customHeight="1" x14ac:dyDescent="0.2">
      <c r="M817" s="734"/>
      <c r="N817" s="734"/>
      <c r="O817" s="734"/>
      <c r="P817" s="734"/>
    </row>
    <row r="818" spans="13:16" ht="15.75" customHeight="1" x14ac:dyDescent="0.2">
      <c r="M818" s="734"/>
      <c r="N818" s="734"/>
      <c r="O818" s="734"/>
      <c r="P818" s="734"/>
    </row>
    <row r="819" spans="13:16" ht="15.75" customHeight="1" x14ac:dyDescent="0.2">
      <c r="M819" s="734"/>
      <c r="N819" s="734"/>
      <c r="O819" s="734"/>
      <c r="P819" s="734"/>
    </row>
    <row r="820" spans="13:16" ht="15.75" customHeight="1" x14ac:dyDescent="0.2">
      <c r="M820" s="734"/>
      <c r="N820" s="734"/>
      <c r="O820" s="734"/>
      <c r="P820" s="734"/>
    </row>
    <row r="821" spans="13:16" ht="15.75" customHeight="1" x14ac:dyDescent="0.2">
      <c r="M821" s="734"/>
      <c r="N821" s="734"/>
      <c r="O821" s="734"/>
      <c r="P821" s="734"/>
    </row>
    <row r="822" spans="13:16" ht="15.75" customHeight="1" x14ac:dyDescent="0.2">
      <c r="M822" s="734"/>
      <c r="N822" s="734"/>
      <c r="O822" s="734"/>
      <c r="P822" s="734"/>
    </row>
    <row r="823" spans="13:16" ht="15.75" customHeight="1" x14ac:dyDescent="0.2">
      <c r="M823" s="734"/>
      <c r="N823" s="734"/>
      <c r="O823" s="734"/>
      <c r="P823" s="734"/>
    </row>
    <row r="824" spans="13:16" ht="15.75" customHeight="1" x14ac:dyDescent="0.2">
      <c r="M824" s="734"/>
      <c r="N824" s="734"/>
      <c r="O824" s="734"/>
      <c r="P824" s="734"/>
    </row>
    <row r="825" spans="13:16" ht="15.75" customHeight="1" x14ac:dyDescent="0.2">
      <c r="M825" s="734"/>
      <c r="N825" s="734"/>
      <c r="O825" s="734"/>
      <c r="P825" s="734"/>
    </row>
    <row r="826" spans="13:16" ht="15.75" customHeight="1" x14ac:dyDescent="0.2">
      <c r="M826" s="734"/>
      <c r="N826" s="734"/>
      <c r="O826" s="734"/>
      <c r="P826" s="734"/>
    </row>
    <row r="827" spans="13:16" ht="15.75" customHeight="1" x14ac:dyDescent="0.2">
      <c r="M827" s="734"/>
      <c r="N827" s="734"/>
      <c r="O827" s="734"/>
      <c r="P827" s="734"/>
    </row>
    <row r="828" spans="13:16" ht="15.75" customHeight="1" x14ac:dyDescent="0.2">
      <c r="M828" s="734"/>
      <c r="N828" s="734"/>
      <c r="O828" s="734"/>
      <c r="P828" s="734"/>
    </row>
    <row r="829" spans="13:16" ht="15.75" customHeight="1" x14ac:dyDescent="0.2">
      <c r="M829" s="734"/>
      <c r="N829" s="734"/>
      <c r="O829" s="734"/>
      <c r="P829" s="734"/>
    </row>
    <row r="830" spans="13:16" ht="15.75" customHeight="1" x14ac:dyDescent="0.2">
      <c r="M830" s="734"/>
      <c r="N830" s="734"/>
      <c r="O830" s="734"/>
      <c r="P830" s="734"/>
    </row>
    <row r="831" spans="13:16" ht="15.75" customHeight="1" x14ac:dyDescent="0.2">
      <c r="M831" s="734"/>
      <c r="N831" s="734"/>
      <c r="O831" s="734"/>
      <c r="P831" s="734"/>
    </row>
    <row r="832" spans="13:16" ht="15.75" customHeight="1" x14ac:dyDescent="0.2">
      <c r="M832" s="734"/>
      <c r="N832" s="734"/>
      <c r="O832" s="734"/>
      <c r="P832" s="734"/>
    </row>
    <row r="833" spans="13:16" ht="15.75" customHeight="1" x14ac:dyDescent="0.2">
      <c r="M833" s="734"/>
      <c r="N833" s="734"/>
      <c r="O833" s="734"/>
      <c r="P833" s="734"/>
    </row>
    <row r="834" spans="13:16" ht="15.75" customHeight="1" x14ac:dyDescent="0.2">
      <c r="M834" s="734"/>
      <c r="N834" s="734"/>
      <c r="O834" s="734"/>
      <c r="P834" s="734"/>
    </row>
    <row r="835" spans="13:16" ht="15.75" customHeight="1" x14ac:dyDescent="0.2">
      <c r="M835" s="734"/>
      <c r="N835" s="734"/>
      <c r="O835" s="734"/>
      <c r="P835" s="734"/>
    </row>
    <row r="836" spans="13:16" ht="15.75" customHeight="1" x14ac:dyDescent="0.2">
      <c r="M836" s="734"/>
      <c r="N836" s="734"/>
      <c r="O836" s="734"/>
      <c r="P836" s="734"/>
    </row>
    <row r="837" spans="13:16" ht="15.75" customHeight="1" x14ac:dyDescent="0.2">
      <c r="M837" s="734"/>
      <c r="N837" s="734"/>
      <c r="O837" s="734"/>
      <c r="P837" s="734"/>
    </row>
    <row r="838" spans="13:16" ht="15.75" customHeight="1" x14ac:dyDescent="0.2">
      <c r="M838" s="734"/>
      <c r="N838" s="734"/>
      <c r="O838" s="734"/>
      <c r="P838" s="734"/>
    </row>
    <row r="839" spans="13:16" ht="15.75" customHeight="1" x14ac:dyDescent="0.2">
      <c r="M839" s="734"/>
      <c r="N839" s="734"/>
      <c r="O839" s="734"/>
      <c r="P839" s="734"/>
    </row>
    <row r="840" spans="13:16" ht="15.75" customHeight="1" x14ac:dyDescent="0.2">
      <c r="M840" s="734"/>
      <c r="N840" s="734"/>
      <c r="O840" s="734"/>
      <c r="P840" s="734"/>
    </row>
    <row r="841" spans="13:16" ht="15.75" customHeight="1" x14ac:dyDescent="0.2">
      <c r="M841" s="734"/>
      <c r="N841" s="734"/>
      <c r="O841" s="734"/>
      <c r="P841" s="734"/>
    </row>
    <row r="842" spans="13:16" ht="15.75" customHeight="1" x14ac:dyDescent="0.2">
      <c r="M842" s="734"/>
      <c r="N842" s="734"/>
      <c r="O842" s="734"/>
      <c r="P842" s="734"/>
    </row>
    <row r="843" spans="13:16" ht="15.75" customHeight="1" x14ac:dyDescent="0.2">
      <c r="M843" s="734"/>
      <c r="N843" s="734"/>
      <c r="O843" s="734"/>
      <c r="P843" s="734"/>
    </row>
    <row r="844" spans="13:16" ht="15.75" customHeight="1" x14ac:dyDescent="0.2">
      <c r="M844" s="734"/>
      <c r="N844" s="734"/>
      <c r="O844" s="734"/>
      <c r="P844" s="734"/>
    </row>
    <row r="845" spans="13:16" ht="15.75" customHeight="1" x14ac:dyDescent="0.2">
      <c r="M845" s="734"/>
      <c r="N845" s="734"/>
      <c r="O845" s="734"/>
      <c r="P845" s="734"/>
    </row>
    <row r="846" spans="13:16" ht="15.75" customHeight="1" x14ac:dyDescent="0.2">
      <c r="M846" s="734"/>
      <c r="N846" s="734"/>
      <c r="O846" s="734"/>
      <c r="P846" s="734"/>
    </row>
    <row r="847" spans="13:16" ht="15.75" customHeight="1" x14ac:dyDescent="0.2">
      <c r="M847" s="734"/>
      <c r="N847" s="734"/>
      <c r="O847" s="734"/>
      <c r="P847" s="734"/>
    </row>
    <row r="848" spans="13:16" ht="15.75" customHeight="1" x14ac:dyDescent="0.2">
      <c r="M848" s="734"/>
      <c r="N848" s="734"/>
      <c r="O848" s="734"/>
      <c r="P848" s="734"/>
    </row>
    <row r="849" spans="13:16" ht="15.75" customHeight="1" x14ac:dyDescent="0.2">
      <c r="M849" s="734"/>
      <c r="N849" s="734"/>
      <c r="O849" s="734"/>
      <c r="P849" s="734"/>
    </row>
    <row r="850" spans="13:16" ht="15.75" customHeight="1" x14ac:dyDescent="0.2">
      <c r="M850" s="734"/>
      <c r="N850" s="734"/>
      <c r="O850" s="734"/>
      <c r="P850" s="734"/>
    </row>
    <row r="851" spans="13:16" ht="15.75" customHeight="1" x14ac:dyDescent="0.2">
      <c r="M851" s="734"/>
      <c r="N851" s="734"/>
      <c r="O851" s="734"/>
      <c r="P851" s="734"/>
    </row>
    <row r="852" spans="13:16" ht="15.75" customHeight="1" x14ac:dyDescent="0.2">
      <c r="M852" s="734"/>
      <c r="N852" s="734"/>
      <c r="O852" s="734"/>
      <c r="P852" s="734"/>
    </row>
    <row r="853" spans="13:16" ht="15.75" customHeight="1" x14ac:dyDescent="0.2">
      <c r="M853" s="734"/>
      <c r="N853" s="734"/>
      <c r="O853" s="734"/>
      <c r="P853" s="734"/>
    </row>
    <row r="854" spans="13:16" ht="15.75" customHeight="1" x14ac:dyDescent="0.2">
      <c r="M854" s="734"/>
      <c r="N854" s="734"/>
      <c r="O854" s="734"/>
      <c r="P854" s="734"/>
    </row>
    <row r="855" spans="13:16" ht="15.75" customHeight="1" x14ac:dyDescent="0.2">
      <c r="M855" s="734"/>
      <c r="N855" s="734"/>
      <c r="O855" s="734"/>
      <c r="P855" s="734"/>
    </row>
    <row r="856" spans="13:16" ht="15.75" customHeight="1" x14ac:dyDescent="0.2">
      <c r="M856" s="734"/>
      <c r="N856" s="734"/>
      <c r="O856" s="734"/>
      <c r="P856" s="734"/>
    </row>
    <row r="857" spans="13:16" ht="15.75" customHeight="1" x14ac:dyDescent="0.2">
      <c r="M857" s="734"/>
      <c r="N857" s="734"/>
      <c r="O857" s="734"/>
      <c r="P857" s="734"/>
    </row>
    <row r="858" spans="13:16" ht="15.75" customHeight="1" x14ac:dyDescent="0.2">
      <c r="M858" s="734"/>
      <c r="N858" s="734"/>
      <c r="O858" s="734"/>
      <c r="P858" s="734"/>
    </row>
    <row r="859" spans="13:16" ht="15.75" customHeight="1" x14ac:dyDescent="0.2">
      <c r="M859" s="734"/>
      <c r="N859" s="734"/>
      <c r="O859" s="734"/>
      <c r="P859" s="734"/>
    </row>
    <row r="860" spans="13:16" ht="15.75" customHeight="1" x14ac:dyDescent="0.2">
      <c r="M860" s="734"/>
      <c r="N860" s="734"/>
      <c r="O860" s="734"/>
      <c r="P860" s="734"/>
    </row>
    <row r="861" spans="13:16" ht="15.75" customHeight="1" x14ac:dyDescent="0.2">
      <c r="M861" s="734"/>
      <c r="N861" s="734"/>
      <c r="O861" s="734"/>
      <c r="P861" s="734"/>
    </row>
    <row r="862" spans="13:16" ht="15.75" customHeight="1" x14ac:dyDescent="0.2">
      <c r="M862" s="734"/>
      <c r="N862" s="734"/>
      <c r="O862" s="734"/>
      <c r="P862" s="734"/>
    </row>
    <row r="863" spans="13:16" ht="15.75" customHeight="1" x14ac:dyDescent="0.2">
      <c r="M863" s="734"/>
      <c r="N863" s="734"/>
      <c r="O863" s="734"/>
      <c r="P863" s="734"/>
    </row>
    <row r="864" spans="13:16" ht="15.75" customHeight="1" x14ac:dyDescent="0.2">
      <c r="M864" s="734"/>
      <c r="N864" s="734"/>
      <c r="O864" s="734"/>
      <c r="P864" s="734"/>
    </row>
    <row r="865" spans="13:16" ht="15.75" customHeight="1" x14ac:dyDescent="0.2">
      <c r="M865" s="734"/>
      <c r="N865" s="734"/>
      <c r="O865" s="734"/>
      <c r="P865" s="734"/>
    </row>
    <row r="866" spans="13:16" ht="15.75" customHeight="1" x14ac:dyDescent="0.2">
      <c r="M866" s="734"/>
      <c r="N866" s="734"/>
      <c r="O866" s="734"/>
      <c r="P866" s="734"/>
    </row>
    <row r="867" spans="13:16" ht="15.75" customHeight="1" x14ac:dyDescent="0.2">
      <c r="M867" s="734"/>
      <c r="N867" s="734"/>
      <c r="O867" s="734"/>
      <c r="P867" s="734"/>
    </row>
    <row r="868" spans="13:16" ht="15.75" customHeight="1" x14ac:dyDescent="0.2">
      <c r="M868" s="734"/>
      <c r="N868" s="734"/>
      <c r="O868" s="734"/>
      <c r="P868" s="734"/>
    </row>
    <row r="869" spans="13:16" ht="15.75" customHeight="1" x14ac:dyDescent="0.2">
      <c r="M869" s="734"/>
      <c r="N869" s="734"/>
      <c r="O869" s="734"/>
      <c r="P869" s="734"/>
    </row>
    <row r="870" spans="13:16" ht="15.75" customHeight="1" x14ac:dyDescent="0.2">
      <c r="M870" s="734"/>
      <c r="N870" s="734"/>
      <c r="O870" s="734"/>
      <c r="P870" s="734"/>
    </row>
    <row r="871" spans="13:16" ht="15.75" customHeight="1" x14ac:dyDescent="0.2">
      <c r="M871" s="734"/>
      <c r="N871" s="734"/>
      <c r="O871" s="734"/>
      <c r="P871" s="734"/>
    </row>
    <row r="872" spans="13:16" ht="15.75" customHeight="1" x14ac:dyDescent="0.2">
      <c r="M872" s="734"/>
      <c r="N872" s="734"/>
      <c r="O872" s="734"/>
      <c r="P872" s="734"/>
    </row>
    <row r="873" spans="13:16" ht="15.75" customHeight="1" x14ac:dyDescent="0.2">
      <c r="M873" s="734"/>
      <c r="N873" s="734"/>
      <c r="O873" s="734"/>
      <c r="P873" s="734"/>
    </row>
    <row r="874" spans="13:16" ht="15.75" customHeight="1" x14ac:dyDescent="0.2">
      <c r="M874" s="734"/>
      <c r="N874" s="734"/>
      <c r="O874" s="734"/>
      <c r="P874" s="734"/>
    </row>
    <row r="875" spans="13:16" ht="15.75" customHeight="1" x14ac:dyDescent="0.2">
      <c r="M875" s="734"/>
      <c r="N875" s="734"/>
      <c r="O875" s="734"/>
      <c r="P875" s="734"/>
    </row>
    <row r="876" spans="13:16" ht="15.75" customHeight="1" x14ac:dyDescent="0.2">
      <c r="M876" s="734"/>
      <c r="N876" s="734"/>
      <c r="O876" s="734"/>
      <c r="P876" s="734"/>
    </row>
    <row r="877" spans="13:16" ht="15.75" customHeight="1" x14ac:dyDescent="0.2">
      <c r="M877" s="734"/>
      <c r="N877" s="734"/>
      <c r="O877" s="734"/>
      <c r="P877" s="734"/>
    </row>
    <row r="878" spans="13:16" ht="15.75" customHeight="1" x14ac:dyDescent="0.2">
      <c r="M878" s="734"/>
      <c r="N878" s="734"/>
      <c r="O878" s="734"/>
      <c r="P878" s="734"/>
    </row>
    <row r="879" spans="13:16" ht="15.75" customHeight="1" x14ac:dyDescent="0.2">
      <c r="M879" s="734"/>
      <c r="N879" s="734"/>
      <c r="O879" s="734"/>
      <c r="P879" s="734"/>
    </row>
    <row r="880" spans="13:16" ht="15.75" customHeight="1" x14ac:dyDescent="0.2">
      <c r="M880" s="734"/>
      <c r="N880" s="734"/>
      <c r="O880" s="734"/>
      <c r="P880" s="734"/>
    </row>
    <row r="881" spans="13:16" ht="15.75" customHeight="1" x14ac:dyDescent="0.2">
      <c r="M881" s="734"/>
      <c r="N881" s="734"/>
      <c r="O881" s="734"/>
      <c r="P881" s="734"/>
    </row>
    <row r="882" spans="13:16" ht="15.75" customHeight="1" x14ac:dyDescent="0.2">
      <c r="M882" s="734"/>
      <c r="N882" s="734"/>
      <c r="O882" s="734"/>
      <c r="P882" s="734"/>
    </row>
    <row r="883" spans="13:16" ht="15.75" customHeight="1" x14ac:dyDescent="0.2">
      <c r="M883" s="734"/>
      <c r="N883" s="734"/>
      <c r="O883" s="734"/>
      <c r="P883" s="734"/>
    </row>
    <row r="884" spans="13:16" ht="15.75" customHeight="1" x14ac:dyDescent="0.2">
      <c r="M884" s="734"/>
      <c r="N884" s="734"/>
      <c r="O884" s="734"/>
      <c r="P884" s="734"/>
    </row>
    <row r="885" spans="13:16" ht="15.75" customHeight="1" x14ac:dyDescent="0.2">
      <c r="M885" s="734"/>
      <c r="N885" s="734"/>
      <c r="O885" s="734"/>
      <c r="P885" s="734"/>
    </row>
    <row r="886" spans="13:16" ht="15.75" customHeight="1" x14ac:dyDescent="0.2">
      <c r="M886" s="734"/>
      <c r="N886" s="734"/>
      <c r="O886" s="734"/>
      <c r="P886" s="734"/>
    </row>
    <row r="887" spans="13:16" ht="15.75" customHeight="1" x14ac:dyDescent="0.2">
      <c r="M887" s="734"/>
      <c r="N887" s="734"/>
      <c r="O887" s="734"/>
      <c r="P887" s="734"/>
    </row>
    <row r="888" spans="13:16" ht="15.75" customHeight="1" x14ac:dyDescent="0.2">
      <c r="M888" s="734"/>
      <c r="N888" s="734"/>
      <c r="O888" s="734"/>
      <c r="P888" s="734"/>
    </row>
    <row r="889" spans="13:16" ht="15.75" customHeight="1" x14ac:dyDescent="0.2">
      <c r="M889" s="734"/>
      <c r="N889" s="734"/>
      <c r="O889" s="734"/>
      <c r="P889" s="734"/>
    </row>
    <row r="890" spans="13:16" ht="15.75" customHeight="1" x14ac:dyDescent="0.2">
      <c r="M890" s="734"/>
      <c r="N890" s="734"/>
      <c r="O890" s="734"/>
      <c r="P890" s="734"/>
    </row>
    <row r="891" spans="13:16" ht="15.75" customHeight="1" x14ac:dyDescent="0.2">
      <c r="M891" s="734"/>
      <c r="N891" s="734"/>
      <c r="O891" s="734"/>
      <c r="P891" s="734"/>
    </row>
    <row r="892" spans="13:16" ht="15.75" customHeight="1" x14ac:dyDescent="0.2">
      <c r="M892" s="734"/>
      <c r="N892" s="734"/>
      <c r="O892" s="734"/>
      <c r="P892" s="734"/>
    </row>
    <row r="893" spans="13:16" ht="15.75" customHeight="1" x14ac:dyDescent="0.2">
      <c r="M893" s="734"/>
      <c r="N893" s="734"/>
      <c r="O893" s="734"/>
      <c r="P893" s="734"/>
    </row>
    <row r="894" spans="13:16" ht="15.75" customHeight="1" x14ac:dyDescent="0.2">
      <c r="M894" s="734"/>
      <c r="N894" s="734"/>
      <c r="O894" s="734"/>
      <c r="P894" s="734"/>
    </row>
    <row r="895" spans="13:16" ht="15.75" customHeight="1" x14ac:dyDescent="0.2">
      <c r="M895" s="734"/>
      <c r="N895" s="734"/>
      <c r="O895" s="734"/>
      <c r="P895" s="734"/>
    </row>
    <row r="896" spans="13:16" ht="15.75" customHeight="1" x14ac:dyDescent="0.2">
      <c r="M896" s="734"/>
      <c r="N896" s="734"/>
      <c r="O896" s="734"/>
      <c r="P896" s="734"/>
    </row>
    <row r="897" spans="13:16" ht="15.75" customHeight="1" x14ac:dyDescent="0.2">
      <c r="M897" s="734"/>
      <c r="N897" s="734"/>
      <c r="O897" s="734"/>
      <c r="P897" s="734"/>
    </row>
    <row r="898" spans="13:16" ht="15.75" customHeight="1" x14ac:dyDescent="0.2">
      <c r="M898" s="734"/>
      <c r="N898" s="734"/>
      <c r="O898" s="734"/>
      <c r="P898" s="734"/>
    </row>
    <row r="899" spans="13:16" ht="15.75" customHeight="1" x14ac:dyDescent="0.2">
      <c r="M899" s="734"/>
      <c r="N899" s="734"/>
      <c r="O899" s="734"/>
      <c r="P899" s="734"/>
    </row>
    <row r="900" spans="13:16" ht="15.75" customHeight="1" x14ac:dyDescent="0.2">
      <c r="M900" s="734"/>
      <c r="N900" s="734"/>
      <c r="O900" s="734"/>
      <c r="P900" s="734"/>
    </row>
    <row r="901" spans="13:16" ht="15.75" customHeight="1" x14ac:dyDescent="0.2">
      <c r="M901" s="734"/>
      <c r="N901" s="734"/>
      <c r="O901" s="734"/>
      <c r="P901" s="734"/>
    </row>
    <row r="902" spans="13:16" ht="15.75" customHeight="1" x14ac:dyDescent="0.2">
      <c r="M902" s="734"/>
      <c r="N902" s="734"/>
      <c r="O902" s="734"/>
      <c r="P902" s="734"/>
    </row>
    <row r="903" spans="13:16" ht="15.75" customHeight="1" x14ac:dyDescent="0.2">
      <c r="M903" s="734"/>
      <c r="N903" s="734"/>
      <c r="O903" s="734"/>
      <c r="P903" s="734"/>
    </row>
    <row r="904" spans="13:16" ht="15.75" customHeight="1" x14ac:dyDescent="0.2">
      <c r="M904" s="734"/>
      <c r="N904" s="734"/>
      <c r="O904" s="734"/>
      <c r="P904" s="734"/>
    </row>
    <row r="905" spans="13:16" ht="15.75" customHeight="1" x14ac:dyDescent="0.2">
      <c r="M905" s="734"/>
      <c r="N905" s="734"/>
      <c r="O905" s="734"/>
      <c r="P905" s="734"/>
    </row>
    <row r="906" spans="13:16" ht="15.75" customHeight="1" x14ac:dyDescent="0.2">
      <c r="M906" s="734"/>
      <c r="N906" s="734"/>
      <c r="O906" s="734"/>
      <c r="P906" s="734"/>
    </row>
    <row r="907" spans="13:16" ht="15.75" customHeight="1" x14ac:dyDescent="0.2">
      <c r="M907" s="734"/>
      <c r="N907" s="734"/>
      <c r="O907" s="734"/>
      <c r="P907" s="734"/>
    </row>
    <row r="908" spans="13:16" ht="15.75" customHeight="1" x14ac:dyDescent="0.2">
      <c r="M908" s="734"/>
      <c r="N908" s="734"/>
      <c r="O908" s="734"/>
      <c r="P908" s="734"/>
    </row>
    <row r="909" spans="13:16" ht="15.75" customHeight="1" x14ac:dyDescent="0.2">
      <c r="M909" s="734"/>
      <c r="N909" s="734"/>
      <c r="O909" s="734"/>
      <c r="P909" s="734"/>
    </row>
    <row r="910" spans="13:16" ht="15.75" customHeight="1" x14ac:dyDescent="0.2">
      <c r="M910" s="734"/>
      <c r="N910" s="734"/>
      <c r="O910" s="734"/>
      <c r="P910" s="734"/>
    </row>
    <row r="911" spans="13:16" ht="15.75" customHeight="1" x14ac:dyDescent="0.2">
      <c r="M911" s="734"/>
      <c r="N911" s="734"/>
      <c r="O911" s="734"/>
      <c r="P911" s="734"/>
    </row>
    <row r="912" spans="13:16" ht="15.75" customHeight="1" x14ac:dyDescent="0.2">
      <c r="M912" s="734"/>
      <c r="N912" s="734"/>
      <c r="O912" s="734"/>
      <c r="P912" s="734"/>
    </row>
    <row r="913" spans="13:16" ht="15.75" customHeight="1" x14ac:dyDescent="0.2">
      <c r="M913" s="734"/>
      <c r="N913" s="734"/>
      <c r="O913" s="734"/>
      <c r="P913" s="734"/>
    </row>
    <row r="914" spans="13:16" ht="15.75" customHeight="1" x14ac:dyDescent="0.2">
      <c r="M914" s="734"/>
      <c r="N914" s="734"/>
      <c r="O914" s="734"/>
      <c r="P914" s="734"/>
    </row>
    <row r="915" spans="13:16" ht="15.75" customHeight="1" x14ac:dyDescent="0.2">
      <c r="M915" s="734"/>
      <c r="N915" s="734"/>
      <c r="O915" s="734"/>
      <c r="P915" s="734"/>
    </row>
    <row r="916" spans="13:16" ht="15.75" customHeight="1" x14ac:dyDescent="0.2">
      <c r="M916" s="734"/>
      <c r="N916" s="734"/>
      <c r="O916" s="734"/>
      <c r="P916" s="734"/>
    </row>
    <row r="917" spans="13:16" ht="15.75" customHeight="1" x14ac:dyDescent="0.2">
      <c r="M917" s="734"/>
      <c r="N917" s="734"/>
      <c r="O917" s="734"/>
      <c r="P917" s="734"/>
    </row>
    <row r="918" spans="13:16" ht="15.75" customHeight="1" x14ac:dyDescent="0.2">
      <c r="M918" s="734"/>
      <c r="N918" s="734"/>
      <c r="O918" s="734"/>
      <c r="P918" s="734"/>
    </row>
    <row r="919" spans="13:16" ht="15.75" customHeight="1" x14ac:dyDescent="0.2">
      <c r="M919" s="734"/>
      <c r="N919" s="734"/>
      <c r="O919" s="734"/>
      <c r="P919" s="734"/>
    </row>
    <row r="920" spans="13:16" ht="15.75" customHeight="1" x14ac:dyDescent="0.2">
      <c r="M920" s="734"/>
      <c r="N920" s="734"/>
      <c r="O920" s="734"/>
      <c r="P920" s="734"/>
    </row>
    <row r="921" spans="13:16" ht="15.75" customHeight="1" x14ac:dyDescent="0.2">
      <c r="M921" s="734"/>
      <c r="N921" s="734"/>
      <c r="O921" s="734"/>
      <c r="P921" s="734"/>
    </row>
    <row r="922" spans="13:16" ht="15.75" customHeight="1" x14ac:dyDescent="0.2">
      <c r="M922" s="734"/>
      <c r="N922" s="734"/>
      <c r="O922" s="734"/>
      <c r="P922" s="734"/>
    </row>
    <row r="923" spans="13:16" ht="15.75" customHeight="1" x14ac:dyDescent="0.2">
      <c r="M923" s="734"/>
      <c r="N923" s="734"/>
      <c r="O923" s="734"/>
      <c r="P923" s="734"/>
    </row>
    <row r="924" spans="13:16" ht="15.75" customHeight="1" x14ac:dyDescent="0.2">
      <c r="M924" s="734"/>
      <c r="N924" s="734"/>
      <c r="O924" s="734"/>
      <c r="P924" s="734"/>
    </row>
    <row r="925" spans="13:16" ht="15.75" customHeight="1" x14ac:dyDescent="0.2">
      <c r="M925" s="734"/>
      <c r="N925" s="734"/>
      <c r="O925" s="734"/>
      <c r="P925" s="734"/>
    </row>
    <row r="926" spans="13:16" ht="15.75" customHeight="1" x14ac:dyDescent="0.2">
      <c r="M926" s="734"/>
      <c r="N926" s="734"/>
      <c r="O926" s="734"/>
      <c r="P926" s="734"/>
    </row>
    <row r="927" spans="13:16" ht="15.75" customHeight="1" x14ac:dyDescent="0.2">
      <c r="M927" s="734"/>
      <c r="N927" s="734"/>
      <c r="O927" s="734"/>
      <c r="P927" s="734"/>
    </row>
    <row r="928" spans="13:16" ht="15.75" customHeight="1" x14ac:dyDescent="0.2">
      <c r="M928" s="734"/>
      <c r="N928" s="734"/>
      <c r="O928" s="734"/>
      <c r="P928" s="734"/>
    </row>
    <row r="929" spans="13:16" ht="15.75" customHeight="1" x14ac:dyDescent="0.2">
      <c r="M929" s="734"/>
      <c r="N929" s="734"/>
      <c r="O929" s="734"/>
      <c r="P929" s="734"/>
    </row>
    <row r="930" spans="13:16" ht="15.75" customHeight="1" x14ac:dyDescent="0.2">
      <c r="M930" s="734"/>
      <c r="N930" s="734"/>
      <c r="O930" s="734"/>
      <c r="P930" s="734"/>
    </row>
    <row r="931" spans="13:16" ht="15.75" customHeight="1" x14ac:dyDescent="0.2">
      <c r="M931" s="734"/>
      <c r="N931" s="734"/>
      <c r="O931" s="734"/>
      <c r="P931" s="734"/>
    </row>
    <row r="932" spans="13:16" ht="15.75" customHeight="1" x14ac:dyDescent="0.2">
      <c r="M932" s="734"/>
      <c r="N932" s="734"/>
      <c r="O932" s="734"/>
      <c r="P932" s="734"/>
    </row>
    <row r="933" spans="13:16" ht="15.75" customHeight="1" x14ac:dyDescent="0.2">
      <c r="M933" s="734"/>
      <c r="N933" s="734"/>
      <c r="O933" s="734"/>
      <c r="P933" s="734"/>
    </row>
    <row r="934" spans="13:16" ht="15.75" customHeight="1" x14ac:dyDescent="0.2">
      <c r="M934" s="734"/>
      <c r="N934" s="734"/>
      <c r="O934" s="734"/>
      <c r="P934" s="734"/>
    </row>
    <row r="935" spans="13:16" ht="15.75" customHeight="1" x14ac:dyDescent="0.2">
      <c r="M935" s="734"/>
      <c r="N935" s="734"/>
      <c r="O935" s="734"/>
      <c r="P935" s="734"/>
    </row>
    <row r="936" spans="13:16" ht="15.75" customHeight="1" x14ac:dyDescent="0.2">
      <c r="M936" s="734"/>
      <c r="N936" s="734"/>
      <c r="O936" s="734"/>
      <c r="P936" s="734"/>
    </row>
    <row r="937" spans="13:16" ht="15.75" customHeight="1" x14ac:dyDescent="0.2">
      <c r="M937" s="734"/>
      <c r="N937" s="734"/>
      <c r="O937" s="734"/>
      <c r="P937" s="734"/>
    </row>
    <row r="938" spans="13:16" ht="15.75" customHeight="1" x14ac:dyDescent="0.2">
      <c r="M938" s="734"/>
      <c r="N938" s="734"/>
      <c r="O938" s="734"/>
      <c r="P938" s="734"/>
    </row>
    <row r="939" spans="13:16" ht="15.75" customHeight="1" x14ac:dyDescent="0.2">
      <c r="M939" s="734"/>
      <c r="N939" s="734"/>
      <c r="O939" s="734"/>
      <c r="P939" s="734"/>
    </row>
    <row r="940" spans="13:16" ht="15.75" customHeight="1" x14ac:dyDescent="0.2">
      <c r="M940" s="734"/>
      <c r="N940" s="734"/>
      <c r="O940" s="734"/>
      <c r="P940" s="734"/>
    </row>
    <row r="941" spans="13:16" ht="15.75" customHeight="1" x14ac:dyDescent="0.2">
      <c r="M941" s="734"/>
      <c r="N941" s="734"/>
      <c r="O941" s="734"/>
      <c r="P941" s="734"/>
    </row>
    <row r="942" spans="13:16" ht="15.75" customHeight="1" x14ac:dyDescent="0.2">
      <c r="M942" s="734"/>
      <c r="N942" s="734"/>
      <c r="O942" s="734"/>
      <c r="P942" s="734"/>
    </row>
    <row r="943" spans="13:16" ht="15.75" customHeight="1" x14ac:dyDescent="0.2">
      <c r="M943" s="734"/>
      <c r="N943" s="734"/>
      <c r="O943" s="734"/>
      <c r="P943" s="734"/>
    </row>
    <row r="944" spans="13:16" ht="15.75" customHeight="1" x14ac:dyDescent="0.2">
      <c r="M944" s="734"/>
      <c r="N944" s="734"/>
      <c r="O944" s="734"/>
      <c r="P944" s="734"/>
    </row>
    <row r="945" spans="13:16" ht="15.75" customHeight="1" x14ac:dyDescent="0.2">
      <c r="M945" s="734"/>
      <c r="N945" s="734"/>
      <c r="O945" s="734"/>
      <c r="P945" s="734"/>
    </row>
    <row r="946" spans="13:16" ht="15.75" customHeight="1" x14ac:dyDescent="0.2">
      <c r="M946" s="734"/>
      <c r="N946" s="734"/>
      <c r="O946" s="734"/>
      <c r="P946" s="734"/>
    </row>
    <row r="947" spans="13:16" ht="15.75" customHeight="1" x14ac:dyDescent="0.2">
      <c r="M947" s="734"/>
      <c r="N947" s="734"/>
      <c r="O947" s="734"/>
      <c r="P947" s="734"/>
    </row>
    <row r="948" spans="13:16" ht="15.75" customHeight="1" x14ac:dyDescent="0.2">
      <c r="M948" s="734"/>
      <c r="N948" s="734"/>
      <c r="O948" s="734"/>
      <c r="P948" s="734"/>
    </row>
    <row r="949" spans="13:16" ht="15.75" customHeight="1" x14ac:dyDescent="0.2">
      <c r="M949" s="734"/>
      <c r="N949" s="734"/>
      <c r="O949" s="734"/>
      <c r="P949" s="734"/>
    </row>
    <row r="950" spans="13:16" ht="15.75" customHeight="1" x14ac:dyDescent="0.2">
      <c r="M950" s="734"/>
      <c r="N950" s="734"/>
      <c r="O950" s="734"/>
      <c r="P950" s="734"/>
    </row>
    <row r="951" spans="13:16" ht="15.75" customHeight="1" x14ac:dyDescent="0.2">
      <c r="M951" s="734"/>
      <c r="N951" s="734"/>
      <c r="O951" s="734"/>
      <c r="P951" s="734"/>
    </row>
    <row r="952" spans="13:16" ht="15.75" customHeight="1" x14ac:dyDescent="0.2">
      <c r="M952" s="734"/>
      <c r="N952" s="734"/>
      <c r="O952" s="734"/>
      <c r="P952" s="734"/>
    </row>
    <row r="953" spans="13:16" ht="15.75" customHeight="1" x14ac:dyDescent="0.2">
      <c r="M953" s="734"/>
      <c r="N953" s="734"/>
      <c r="O953" s="734"/>
      <c r="P953" s="734"/>
    </row>
    <row r="954" spans="13:16" ht="15.75" customHeight="1" x14ac:dyDescent="0.2">
      <c r="M954" s="734"/>
      <c r="N954" s="734"/>
      <c r="O954" s="734"/>
      <c r="P954" s="734"/>
    </row>
    <row r="955" spans="13:16" ht="15.75" customHeight="1" x14ac:dyDescent="0.2">
      <c r="M955" s="734"/>
      <c r="N955" s="734"/>
      <c r="O955" s="734"/>
      <c r="P955" s="734"/>
    </row>
    <row r="956" spans="13:16" ht="15.75" customHeight="1" x14ac:dyDescent="0.2">
      <c r="M956" s="734"/>
      <c r="N956" s="734"/>
      <c r="O956" s="734"/>
      <c r="P956" s="734"/>
    </row>
    <row r="957" spans="13:16" ht="15.75" customHeight="1" x14ac:dyDescent="0.2">
      <c r="M957" s="734"/>
      <c r="N957" s="734"/>
      <c r="O957" s="734"/>
      <c r="P957" s="734"/>
    </row>
    <row r="958" spans="13:16" ht="15.75" customHeight="1" x14ac:dyDescent="0.2">
      <c r="M958" s="734"/>
      <c r="N958" s="734"/>
      <c r="O958" s="734"/>
      <c r="P958" s="734"/>
    </row>
    <row r="959" spans="13:16" ht="15.75" customHeight="1" x14ac:dyDescent="0.2">
      <c r="M959" s="734"/>
      <c r="N959" s="734"/>
      <c r="O959" s="734"/>
      <c r="P959" s="734"/>
    </row>
    <row r="960" spans="13:16" ht="15.75" customHeight="1" x14ac:dyDescent="0.2">
      <c r="M960" s="734"/>
      <c r="N960" s="734"/>
      <c r="O960" s="734"/>
      <c r="P960" s="734"/>
    </row>
    <row r="961" spans="13:16" ht="15.75" customHeight="1" x14ac:dyDescent="0.2">
      <c r="M961" s="734"/>
      <c r="N961" s="734"/>
      <c r="O961" s="734"/>
      <c r="P961" s="734"/>
    </row>
    <row r="962" spans="13:16" ht="15.75" customHeight="1" x14ac:dyDescent="0.2">
      <c r="M962" s="734"/>
      <c r="N962" s="734"/>
      <c r="O962" s="734"/>
      <c r="P962" s="734"/>
    </row>
    <row r="963" spans="13:16" ht="15.75" customHeight="1" x14ac:dyDescent="0.2">
      <c r="M963" s="734"/>
      <c r="N963" s="734"/>
      <c r="O963" s="734"/>
      <c r="P963" s="734"/>
    </row>
    <row r="964" spans="13:16" ht="15.75" customHeight="1" x14ac:dyDescent="0.2">
      <c r="M964" s="734"/>
      <c r="N964" s="734"/>
      <c r="O964" s="734"/>
      <c r="P964" s="734"/>
    </row>
    <row r="965" spans="13:16" ht="15.75" customHeight="1" x14ac:dyDescent="0.2">
      <c r="M965" s="734"/>
      <c r="N965" s="734"/>
      <c r="O965" s="734"/>
      <c r="P965" s="734"/>
    </row>
    <row r="966" spans="13:16" ht="15.75" customHeight="1" x14ac:dyDescent="0.2">
      <c r="M966" s="734"/>
      <c r="N966" s="734"/>
      <c r="O966" s="734"/>
      <c r="P966" s="734"/>
    </row>
    <row r="967" spans="13:16" ht="15.75" customHeight="1" x14ac:dyDescent="0.2">
      <c r="M967" s="734"/>
      <c r="N967" s="734"/>
      <c r="O967" s="734"/>
      <c r="P967" s="734"/>
    </row>
    <row r="968" spans="13:16" ht="15.75" customHeight="1" x14ac:dyDescent="0.2">
      <c r="M968" s="734"/>
      <c r="N968" s="734"/>
      <c r="O968" s="734"/>
      <c r="P968" s="734"/>
    </row>
    <row r="969" spans="13:16" ht="15.75" customHeight="1" x14ac:dyDescent="0.2">
      <c r="M969" s="734"/>
      <c r="N969" s="734"/>
      <c r="O969" s="734"/>
      <c r="P969" s="734"/>
    </row>
    <row r="970" spans="13:16" ht="15.75" customHeight="1" x14ac:dyDescent="0.2">
      <c r="M970" s="734"/>
      <c r="N970" s="734"/>
      <c r="O970" s="734"/>
      <c r="P970" s="734"/>
    </row>
    <row r="971" spans="13:16" ht="15.75" customHeight="1" x14ac:dyDescent="0.2">
      <c r="M971" s="734"/>
      <c r="N971" s="734"/>
      <c r="O971" s="734"/>
      <c r="P971" s="734"/>
    </row>
    <row r="972" spans="13:16" ht="15.75" customHeight="1" x14ac:dyDescent="0.2">
      <c r="M972" s="734"/>
      <c r="N972" s="734"/>
      <c r="O972" s="734"/>
      <c r="P972" s="734"/>
    </row>
    <row r="973" spans="13:16" ht="15.75" customHeight="1" x14ac:dyDescent="0.2">
      <c r="M973" s="734"/>
      <c r="N973" s="734"/>
      <c r="O973" s="734"/>
      <c r="P973" s="734"/>
    </row>
    <row r="974" spans="13:16" ht="15.75" customHeight="1" x14ac:dyDescent="0.2">
      <c r="M974" s="734"/>
      <c r="N974" s="734"/>
      <c r="O974" s="734"/>
      <c r="P974" s="734"/>
    </row>
    <row r="975" spans="13:16" ht="15.75" customHeight="1" x14ac:dyDescent="0.2">
      <c r="M975" s="734"/>
      <c r="N975" s="734"/>
      <c r="O975" s="734"/>
      <c r="P975" s="734"/>
    </row>
    <row r="976" spans="13:16" ht="15.75" customHeight="1" x14ac:dyDescent="0.2">
      <c r="M976" s="734"/>
      <c r="N976" s="734"/>
      <c r="O976" s="734"/>
      <c r="P976" s="734"/>
    </row>
    <row r="977" spans="13:16" ht="15.75" customHeight="1" x14ac:dyDescent="0.2">
      <c r="M977" s="734"/>
      <c r="N977" s="734"/>
      <c r="O977" s="734"/>
      <c r="P977" s="734"/>
    </row>
    <row r="978" spans="13:16" ht="15.75" customHeight="1" x14ac:dyDescent="0.2">
      <c r="M978" s="734"/>
      <c r="N978" s="734"/>
      <c r="O978" s="734"/>
      <c r="P978" s="734"/>
    </row>
    <row r="979" spans="13:16" ht="15.75" customHeight="1" x14ac:dyDescent="0.2">
      <c r="M979" s="734"/>
      <c r="N979" s="734"/>
      <c r="O979" s="734"/>
      <c r="P979" s="734"/>
    </row>
    <row r="980" spans="13:16" ht="15.75" customHeight="1" x14ac:dyDescent="0.2">
      <c r="M980" s="734"/>
      <c r="N980" s="734"/>
      <c r="O980" s="734"/>
      <c r="P980" s="734"/>
    </row>
    <row r="981" spans="13:16" ht="15.75" customHeight="1" x14ac:dyDescent="0.2">
      <c r="M981" s="734"/>
      <c r="N981" s="734"/>
      <c r="O981" s="734"/>
      <c r="P981" s="734"/>
    </row>
    <row r="982" spans="13:16" ht="15.75" customHeight="1" x14ac:dyDescent="0.2">
      <c r="M982" s="734"/>
      <c r="N982" s="734"/>
      <c r="O982" s="734"/>
      <c r="P982" s="734"/>
    </row>
    <row r="983" spans="13:16" ht="15.75" customHeight="1" x14ac:dyDescent="0.2">
      <c r="M983" s="734"/>
      <c r="N983" s="734"/>
      <c r="O983" s="734"/>
      <c r="P983" s="734"/>
    </row>
    <row r="984" spans="13:16" ht="15.75" customHeight="1" x14ac:dyDescent="0.2">
      <c r="M984" s="734"/>
      <c r="N984" s="734"/>
      <c r="O984" s="734"/>
      <c r="P984" s="734"/>
    </row>
    <row r="985" spans="13:16" ht="15.75" customHeight="1" x14ac:dyDescent="0.2">
      <c r="M985" s="734"/>
      <c r="N985" s="734"/>
      <c r="O985" s="734"/>
      <c r="P985" s="734"/>
    </row>
    <row r="986" spans="13:16" ht="15.75" customHeight="1" x14ac:dyDescent="0.2">
      <c r="M986" s="734"/>
      <c r="N986" s="734"/>
      <c r="O986" s="734"/>
      <c r="P986" s="734"/>
    </row>
    <row r="987" spans="13:16" ht="15.75" customHeight="1" x14ac:dyDescent="0.2">
      <c r="M987" s="734"/>
      <c r="N987" s="734"/>
      <c r="O987" s="734"/>
      <c r="P987" s="734"/>
    </row>
    <row r="988" spans="13:16" ht="15.75" customHeight="1" x14ac:dyDescent="0.2">
      <c r="M988" s="734"/>
      <c r="N988" s="734"/>
      <c r="O988" s="734"/>
      <c r="P988" s="734"/>
    </row>
    <row r="989" spans="13:16" ht="15.75" customHeight="1" x14ac:dyDescent="0.2">
      <c r="M989" s="734"/>
      <c r="N989" s="734"/>
      <c r="O989" s="734"/>
      <c r="P989" s="734"/>
    </row>
    <row r="990" spans="13:16" ht="15.75" customHeight="1" x14ac:dyDescent="0.2">
      <c r="M990" s="734"/>
      <c r="N990" s="734"/>
      <c r="O990" s="734"/>
      <c r="P990" s="734"/>
    </row>
    <row r="991" spans="13:16" ht="15.75" customHeight="1" x14ac:dyDescent="0.2">
      <c r="M991" s="734"/>
      <c r="N991" s="734"/>
      <c r="O991" s="734"/>
      <c r="P991" s="734"/>
    </row>
    <row r="992" spans="13:16" ht="15.75" customHeight="1" x14ac:dyDescent="0.2">
      <c r="M992" s="734"/>
      <c r="N992" s="734"/>
      <c r="O992" s="734"/>
      <c r="P992" s="734"/>
    </row>
    <row r="993" spans="13:16" ht="15.75" customHeight="1" x14ac:dyDescent="0.2">
      <c r="M993" s="734"/>
      <c r="N993" s="734"/>
      <c r="O993" s="734"/>
      <c r="P993" s="734"/>
    </row>
    <row r="994" spans="13:16" ht="15.75" customHeight="1" x14ac:dyDescent="0.2">
      <c r="M994" s="734"/>
      <c r="N994" s="734"/>
      <c r="O994" s="734"/>
      <c r="P994" s="734"/>
    </row>
    <row r="995" spans="13:16" ht="15.75" customHeight="1" x14ac:dyDescent="0.2">
      <c r="M995" s="734"/>
      <c r="N995" s="734"/>
      <c r="O995" s="734"/>
      <c r="P995" s="734"/>
    </row>
    <row r="996" spans="13:16" ht="15.75" customHeight="1" x14ac:dyDescent="0.2">
      <c r="M996" s="734"/>
      <c r="N996" s="734"/>
      <c r="O996" s="734"/>
      <c r="P996" s="734"/>
    </row>
    <row r="997" spans="13:16" ht="15.75" customHeight="1" x14ac:dyDescent="0.2">
      <c r="M997" s="734"/>
      <c r="N997" s="734"/>
      <c r="O997" s="734"/>
      <c r="P997" s="734"/>
    </row>
    <row r="998" spans="13:16" ht="15.75" customHeight="1" x14ac:dyDescent="0.2">
      <c r="M998" s="734"/>
      <c r="N998" s="734"/>
      <c r="O998" s="734"/>
      <c r="P998" s="734"/>
    </row>
    <row r="999" spans="13:16" ht="15.75" customHeight="1" x14ac:dyDescent="0.2">
      <c r="M999" s="734"/>
      <c r="N999" s="734"/>
      <c r="O999" s="734"/>
      <c r="P999" s="734"/>
    </row>
    <row r="1000" spans="13:16" ht="15.75" customHeight="1" x14ac:dyDescent="0.2">
      <c r="M1000" s="734"/>
      <c r="N1000" s="734"/>
      <c r="O1000" s="734"/>
      <c r="P1000" s="734"/>
    </row>
    <row r="1001" spans="13:16" ht="15.75" customHeight="1" x14ac:dyDescent="0.2">
      <c r="M1001" s="734"/>
      <c r="N1001" s="734"/>
      <c r="O1001" s="734"/>
      <c r="P1001" s="734"/>
    </row>
    <row r="1002" spans="13:16" ht="15.75" customHeight="1" x14ac:dyDescent="0.2">
      <c r="M1002" s="734"/>
      <c r="N1002" s="734"/>
      <c r="O1002" s="734"/>
      <c r="P1002" s="734"/>
    </row>
    <row r="1003" spans="13:16" ht="15.75" customHeight="1" x14ac:dyDescent="0.2">
      <c r="M1003" s="734"/>
      <c r="N1003" s="734"/>
      <c r="O1003" s="734"/>
      <c r="P1003" s="734"/>
    </row>
    <row r="1004" spans="13:16" ht="15.75" customHeight="1" x14ac:dyDescent="0.2">
      <c r="M1004" s="734"/>
      <c r="N1004" s="734"/>
      <c r="O1004" s="734"/>
      <c r="P1004" s="734"/>
    </row>
    <row r="1005" spans="13:16" ht="15.75" customHeight="1" x14ac:dyDescent="0.2">
      <c r="M1005" s="734"/>
      <c r="N1005" s="734"/>
      <c r="O1005" s="734"/>
      <c r="P1005" s="734"/>
    </row>
    <row r="1006" spans="13:16" ht="15.75" customHeight="1" x14ac:dyDescent="0.2">
      <c r="M1006" s="734"/>
      <c r="N1006" s="734"/>
      <c r="O1006" s="734"/>
      <c r="P1006" s="734"/>
    </row>
    <row r="1007" spans="13:16" ht="15.75" customHeight="1" x14ac:dyDescent="0.2">
      <c r="M1007" s="734"/>
      <c r="N1007" s="734"/>
      <c r="O1007" s="734"/>
      <c r="P1007" s="734"/>
    </row>
    <row r="1008" spans="13:16" ht="15.75" customHeight="1" x14ac:dyDescent="0.2">
      <c r="M1008" s="734"/>
      <c r="N1008" s="734"/>
      <c r="O1008" s="734"/>
      <c r="P1008" s="734"/>
    </row>
    <row r="1009" spans="13:16" ht="15.75" customHeight="1" x14ac:dyDescent="0.2">
      <c r="M1009" s="734"/>
      <c r="N1009" s="734"/>
      <c r="O1009" s="734"/>
      <c r="P1009" s="734"/>
    </row>
    <row r="1010" spans="13:16" ht="15.75" customHeight="1" x14ac:dyDescent="0.2">
      <c r="M1010" s="734"/>
      <c r="N1010" s="734"/>
      <c r="O1010" s="734"/>
      <c r="P1010" s="734"/>
    </row>
    <row r="1011" spans="13:16" ht="15.75" customHeight="1" x14ac:dyDescent="0.2">
      <c r="M1011" s="734"/>
      <c r="N1011" s="734"/>
      <c r="O1011" s="734"/>
      <c r="P1011" s="734"/>
    </row>
    <row r="1012" spans="13:16" ht="15.75" customHeight="1" x14ac:dyDescent="0.2">
      <c r="M1012" s="734"/>
      <c r="N1012" s="734"/>
      <c r="O1012" s="734"/>
      <c r="P1012" s="734"/>
    </row>
    <row r="1013" spans="13:16" ht="15.75" customHeight="1" x14ac:dyDescent="0.2">
      <c r="M1013" s="734"/>
      <c r="N1013" s="734"/>
      <c r="O1013" s="734"/>
      <c r="P1013" s="734"/>
    </row>
    <row r="1014" spans="13:16" ht="15.75" customHeight="1" x14ac:dyDescent="0.2">
      <c r="M1014" s="734"/>
      <c r="N1014" s="734"/>
      <c r="O1014" s="734"/>
      <c r="P1014" s="734"/>
    </row>
    <row r="1015" spans="13:16" ht="15.75" customHeight="1" x14ac:dyDescent="0.2">
      <c r="M1015" s="734"/>
      <c r="N1015" s="734"/>
      <c r="O1015" s="734"/>
      <c r="P1015" s="734"/>
    </row>
    <row r="1016" spans="13:16" ht="15.75" customHeight="1" x14ac:dyDescent="0.2">
      <c r="M1016" s="734"/>
      <c r="N1016" s="734"/>
      <c r="O1016" s="734"/>
      <c r="P1016" s="734"/>
    </row>
    <row r="1017" spans="13:16" ht="15.75" customHeight="1" x14ac:dyDescent="0.2">
      <c r="M1017" s="734"/>
      <c r="N1017" s="734"/>
      <c r="O1017" s="734"/>
      <c r="P1017" s="734"/>
    </row>
    <row r="1018" spans="13:16" ht="15.75" customHeight="1" x14ac:dyDescent="0.2">
      <c r="M1018" s="734"/>
      <c r="N1018" s="734"/>
      <c r="O1018" s="734"/>
      <c r="P1018" s="734"/>
    </row>
    <row r="1019" spans="13:16" ht="15.75" customHeight="1" x14ac:dyDescent="0.2">
      <c r="M1019" s="734"/>
      <c r="N1019" s="734"/>
      <c r="O1019" s="734"/>
      <c r="P1019" s="734"/>
    </row>
    <row r="1020" spans="13:16" ht="15.75" customHeight="1" x14ac:dyDescent="0.2">
      <c r="M1020" s="734"/>
      <c r="N1020" s="734"/>
      <c r="O1020" s="734"/>
      <c r="P1020" s="734"/>
    </row>
    <row r="1021" spans="13:16" ht="15.75" customHeight="1" x14ac:dyDescent="0.2">
      <c r="M1021" s="734"/>
      <c r="N1021" s="734"/>
      <c r="O1021" s="734"/>
      <c r="P1021" s="734"/>
    </row>
    <row r="1022" spans="13:16" ht="15.75" customHeight="1" x14ac:dyDescent="0.2">
      <c r="M1022" s="734"/>
      <c r="N1022" s="734"/>
      <c r="O1022" s="734"/>
      <c r="P1022" s="734"/>
    </row>
    <row r="1023" spans="13:16" ht="15.75" customHeight="1" x14ac:dyDescent="0.2">
      <c r="M1023" s="734"/>
      <c r="N1023" s="734"/>
      <c r="O1023" s="734"/>
      <c r="P1023" s="734"/>
    </row>
    <row r="1024" spans="13:16" ht="15.75" customHeight="1" x14ac:dyDescent="0.2">
      <c r="M1024" s="734"/>
      <c r="N1024" s="734"/>
      <c r="O1024" s="734"/>
      <c r="P1024" s="734"/>
    </row>
    <row r="1025" spans="13:16" ht="15.75" customHeight="1" x14ac:dyDescent="0.2">
      <c r="M1025" s="734"/>
      <c r="N1025" s="734"/>
      <c r="O1025" s="734"/>
      <c r="P1025" s="734"/>
    </row>
    <row r="1026" spans="13:16" ht="15.75" customHeight="1" x14ac:dyDescent="0.2">
      <c r="M1026" s="734"/>
      <c r="N1026" s="734"/>
      <c r="O1026" s="734"/>
      <c r="P1026" s="734"/>
    </row>
    <row r="1027" spans="13:16" ht="15.75" customHeight="1" x14ac:dyDescent="0.2">
      <c r="M1027" s="734"/>
      <c r="N1027" s="734"/>
      <c r="O1027" s="734"/>
      <c r="P1027" s="734"/>
    </row>
    <row r="1028" spans="13:16" ht="15.75" customHeight="1" x14ac:dyDescent="0.2">
      <c r="M1028" s="734"/>
      <c r="N1028" s="734"/>
      <c r="O1028" s="734"/>
      <c r="P1028" s="734"/>
    </row>
    <row r="1029" spans="13:16" ht="15.75" customHeight="1" x14ac:dyDescent="0.2">
      <c r="M1029" s="734"/>
      <c r="N1029" s="734"/>
      <c r="O1029" s="734"/>
      <c r="P1029" s="734"/>
    </row>
    <row r="1030" spans="13:16" ht="15.75" customHeight="1" x14ac:dyDescent="0.2">
      <c r="M1030" s="734"/>
      <c r="N1030" s="734"/>
      <c r="O1030" s="734"/>
      <c r="P1030" s="734"/>
    </row>
    <row r="1031" spans="13:16" ht="15.75" customHeight="1" x14ac:dyDescent="0.2">
      <c r="M1031" s="734"/>
      <c r="N1031" s="734"/>
      <c r="O1031" s="734"/>
      <c r="P1031" s="734"/>
    </row>
    <row r="1032" spans="13:16" ht="15.75" customHeight="1" x14ac:dyDescent="0.2">
      <c r="M1032" s="734"/>
      <c r="N1032" s="734"/>
      <c r="O1032" s="734"/>
      <c r="P1032" s="734"/>
    </row>
    <row r="1033" spans="13:16" ht="15.75" customHeight="1" x14ac:dyDescent="0.2">
      <c r="M1033" s="734"/>
      <c r="N1033" s="734"/>
      <c r="O1033" s="734"/>
      <c r="P1033" s="734"/>
    </row>
    <row r="1034" spans="13:16" ht="15.75" customHeight="1" x14ac:dyDescent="0.2">
      <c r="M1034" s="734"/>
      <c r="N1034" s="734"/>
      <c r="O1034" s="734"/>
      <c r="P1034" s="734"/>
    </row>
    <row r="1035" spans="13:16" ht="15.75" customHeight="1" x14ac:dyDescent="0.2">
      <c r="M1035" s="734"/>
      <c r="N1035" s="734"/>
      <c r="O1035" s="734"/>
      <c r="P1035" s="734"/>
    </row>
    <row r="1036" spans="13:16" ht="15.75" customHeight="1" x14ac:dyDescent="0.2">
      <c r="M1036" s="734"/>
      <c r="N1036" s="734"/>
      <c r="O1036" s="734"/>
      <c r="P1036" s="734"/>
    </row>
    <row r="1037" spans="13:16" ht="15.75" customHeight="1" x14ac:dyDescent="0.2">
      <c r="M1037" s="734"/>
      <c r="N1037" s="734"/>
      <c r="O1037" s="734"/>
      <c r="P1037" s="734"/>
    </row>
    <row r="1038" spans="13:16" ht="15.75" customHeight="1" x14ac:dyDescent="0.2">
      <c r="M1038" s="734"/>
      <c r="N1038" s="734"/>
      <c r="O1038" s="734"/>
      <c r="P1038" s="734"/>
    </row>
    <row r="1039" spans="13:16" ht="15.75" customHeight="1" x14ac:dyDescent="0.2">
      <c r="M1039" s="734"/>
      <c r="N1039" s="734"/>
      <c r="O1039" s="734"/>
      <c r="P1039" s="734"/>
    </row>
    <row r="1040" spans="13:16" ht="15.75" customHeight="1" x14ac:dyDescent="0.2">
      <c r="M1040" s="734"/>
      <c r="N1040" s="734"/>
      <c r="O1040" s="734"/>
      <c r="P1040" s="734"/>
    </row>
    <row r="1041" spans="13:16" ht="15.75" customHeight="1" x14ac:dyDescent="0.2">
      <c r="M1041" s="734"/>
      <c r="N1041" s="734"/>
      <c r="O1041" s="734"/>
      <c r="P1041" s="734"/>
    </row>
    <row r="1042" spans="13:16" ht="15.75" customHeight="1" x14ac:dyDescent="0.2">
      <c r="M1042" s="734"/>
      <c r="N1042" s="734"/>
      <c r="O1042" s="734"/>
      <c r="P1042" s="734"/>
    </row>
    <row r="1043" spans="13:16" ht="15.75" customHeight="1" x14ac:dyDescent="0.2">
      <c r="M1043" s="734"/>
      <c r="N1043" s="734"/>
      <c r="O1043" s="734"/>
      <c r="P1043" s="734"/>
    </row>
    <row r="1044" spans="13:16" ht="15.75" customHeight="1" x14ac:dyDescent="0.2">
      <c r="M1044" s="734"/>
      <c r="N1044" s="734"/>
      <c r="O1044" s="734"/>
      <c r="P1044" s="734"/>
    </row>
    <row r="1045" spans="13:16" ht="15.75" customHeight="1" x14ac:dyDescent="0.2">
      <c r="M1045" s="734"/>
      <c r="N1045" s="734"/>
      <c r="O1045" s="734"/>
      <c r="P1045" s="734"/>
    </row>
    <row r="1046" spans="13:16" ht="15.75" customHeight="1" x14ac:dyDescent="0.2">
      <c r="M1046" s="734"/>
      <c r="N1046" s="734"/>
      <c r="O1046" s="734"/>
      <c r="P1046" s="734"/>
    </row>
    <row r="1047" spans="13:16" ht="15.75" customHeight="1" x14ac:dyDescent="0.2">
      <c r="M1047" s="734"/>
      <c r="N1047" s="734"/>
      <c r="O1047" s="734"/>
      <c r="P1047" s="734"/>
    </row>
    <row r="1048" spans="13:16" ht="15.75" customHeight="1" x14ac:dyDescent="0.2">
      <c r="M1048" s="734"/>
      <c r="N1048" s="734"/>
      <c r="O1048" s="734"/>
      <c r="P1048" s="734"/>
    </row>
    <row r="1049" spans="13:16" ht="15.75" customHeight="1" x14ac:dyDescent="0.2">
      <c r="M1049" s="734"/>
      <c r="N1049" s="734"/>
      <c r="O1049" s="734"/>
      <c r="P1049" s="734"/>
    </row>
    <row r="1050" spans="13:16" ht="15.75" customHeight="1" x14ac:dyDescent="0.2">
      <c r="M1050" s="734"/>
      <c r="N1050" s="734"/>
      <c r="O1050" s="734"/>
      <c r="P1050" s="734"/>
    </row>
    <row r="1051" spans="13:16" ht="15.75" customHeight="1" x14ac:dyDescent="0.2">
      <c r="M1051" s="734"/>
      <c r="N1051" s="734"/>
      <c r="O1051" s="734"/>
      <c r="P1051" s="734"/>
    </row>
  </sheetData>
  <sheetProtection algorithmName="SHA-512" hashValue="sYxmjn7l/3xa1wYZ1vxKsgHlbiu5FWDlzLU0snVhUEy3nT3r78/fjKssmUuc7nTxSIZ0R2CHLQO4N2KKUjKUwg==" saltValue="YgjObvIFi0O9Cv8jog2T6g==" spinCount="100000" sheet="1" objects="1" scenarios="1"/>
  <mergeCells count="8">
    <mergeCell ref="G2:L2"/>
    <mergeCell ref="Q2:Z2"/>
    <mergeCell ref="E1:Z1"/>
    <mergeCell ref="A1:B1"/>
    <mergeCell ref="C1:D1"/>
    <mergeCell ref="A2:A3"/>
    <mergeCell ref="B2:D2"/>
    <mergeCell ref="E2:F2"/>
  </mergeCells>
  <hyperlinks>
    <hyperlink ref="Z6" r:id="rId1" xr:uid="{D688083E-7E0C-42D2-A917-1B98D327BF55}"/>
    <hyperlink ref="Z10" r:id="rId2" xr:uid="{22BF5FA5-F890-4BDA-A478-2A544A05BC6F}"/>
    <hyperlink ref="Z11" r:id="rId3" xr:uid="{FD96241C-47FB-4B03-8037-F9663825B24A}"/>
    <hyperlink ref="Z14" r:id="rId4" xr:uid="{D26CA6CF-C23F-493C-9CF4-573285B0F257}"/>
    <hyperlink ref="Z15" r:id="rId5" xr:uid="{EB9D8303-7B11-4038-8620-69983C7442D7}"/>
    <hyperlink ref="Z16" r:id="rId6" xr:uid="{0072558C-DA68-437E-B568-4FC8F104CD13}"/>
    <hyperlink ref="Z17" r:id="rId7" xr:uid="{B6CCB1B0-B82B-425C-A23F-647B0A5CD63D}"/>
    <hyperlink ref="Z26" r:id="rId8" xr:uid="{2DA5486C-3D96-4627-AB8A-E8EC3D0AF3F7}"/>
    <hyperlink ref="Z30" r:id="rId9" xr:uid="{0D207AB4-ABCC-4041-90C0-E67FB0181CFF}"/>
    <hyperlink ref="Z37" r:id="rId10" xr:uid="{38BEB591-039B-4220-A97C-4DDD614B77C7}"/>
    <hyperlink ref="Z39" r:id="rId11" xr:uid="{292F54EA-305B-464E-B665-7028F69C2110}"/>
    <hyperlink ref="Z46" r:id="rId12" xr:uid="{319A6AFE-43BA-4470-B20B-1713E0990245}"/>
    <hyperlink ref="Z48" r:id="rId13" xr:uid="{E9983FFD-BF00-47C5-8267-6E8734AC2763}"/>
    <hyperlink ref="Z49" r:id="rId14" xr:uid="{6CC81DB0-4C74-4CF3-97F8-46E37097922B}"/>
    <hyperlink ref="Z50" r:id="rId15" xr:uid="{EFCE56DE-BFB6-4246-B48B-D66843EF7860}"/>
    <hyperlink ref="Z51" r:id="rId16" xr:uid="{DD4716DB-2C96-48C9-BA35-B7FBF74C4B07}"/>
    <hyperlink ref="Z52" r:id="rId17" xr:uid="{01BBE512-12A6-4FB1-B30A-FD4CCF7A6587}"/>
    <hyperlink ref="Z53" r:id="rId18" xr:uid="{FBBCCABD-6517-4233-B14E-79A369C45AE6}"/>
    <hyperlink ref="Z57" r:id="rId19" xr:uid="{B57B838D-DF65-452C-BBB1-D1B9FAD442C7}"/>
    <hyperlink ref="Z59" r:id="rId20" xr:uid="{967B1F74-1504-4A49-AD7D-2661F0DAB618}"/>
    <hyperlink ref="Z60" r:id="rId21" xr:uid="{CF9FB5EB-80C9-4FB5-9909-4F3A26B9A774}"/>
    <hyperlink ref="Z61" r:id="rId22" xr:uid="{84C31C1B-5B4F-41CD-8F7F-B6ADA97EC5E9}"/>
    <hyperlink ref="Z63" r:id="rId23" xr:uid="{2D93442B-96AB-4531-B5FA-0A8DBB39A2EF}"/>
    <hyperlink ref="Z64" r:id="rId24" xr:uid="{E58082BF-C3D2-4E0D-B0F8-090107836B06}"/>
  </hyperlinks>
  <pageMargins left="0.7" right="0.7" top="0.75" bottom="0.75" header="0" footer="0"/>
  <pageSetup paperSize="9" orientation="portrait"/>
  <drawing r:id="rId2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5D97D-2A1C-4260-8029-3B30E02DF1C6}">
  <sheetPr>
    <tabColor rgb="FFFFC000"/>
  </sheetPr>
  <dimension ref="A1:Z1051"/>
  <sheetViews>
    <sheetView zoomScale="70" zoomScaleNormal="70" workbookViewId="0">
      <pane xSplit="3" ySplit="3" topLeftCell="D4" activePane="bottomRight" state="frozenSplit"/>
      <selection pane="topRight" activeCell="C1" sqref="C1"/>
      <selection pane="bottomLeft" activeCell="A4" sqref="A4"/>
      <selection pane="bottomRight" sqref="A1:XFD1048576"/>
    </sheetView>
  </sheetViews>
  <sheetFormatPr baseColWidth="10" defaultColWidth="14.42578125" defaultRowHeight="15" customHeight="1" x14ac:dyDescent="0.25"/>
  <cols>
    <col min="1" max="1" width="7.140625" style="355" customWidth="1"/>
    <col min="2" max="2" width="11.42578125" style="355" customWidth="1"/>
    <col min="3" max="3" width="35.85546875" style="355" customWidth="1"/>
    <col min="4" max="4" width="34.42578125" style="355" customWidth="1"/>
    <col min="5" max="5" width="11.42578125" style="355" customWidth="1"/>
    <col min="6" max="6" width="14.140625" style="355" customWidth="1"/>
    <col min="7" max="7" width="15.7109375" style="355" customWidth="1"/>
    <col min="8" max="12" width="11.42578125" style="355" customWidth="1"/>
    <col min="13" max="13" width="12.85546875" style="355" customWidth="1"/>
    <col min="14" max="14" width="16.85546875" style="355" customWidth="1"/>
    <col min="15" max="15" width="16.42578125" style="355" customWidth="1"/>
    <col min="16" max="17" width="19.7109375" style="355" customWidth="1"/>
    <col min="18" max="18" width="18.42578125" style="355" customWidth="1"/>
    <col min="19" max="19" width="18.85546875" style="355" customWidth="1"/>
    <col min="20" max="24" width="18.42578125" style="355" customWidth="1"/>
    <col min="25" max="25" width="46.42578125" style="355" customWidth="1"/>
    <col min="26" max="26" width="54" style="355" customWidth="1"/>
    <col min="27" max="16384" width="14.42578125" style="355"/>
  </cols>
  <sheetData>
    <row r="1" spans="1:26" ht="116.25" customHeight="1" thickBot="1" x14ac:dyDescent="0.3">
      <c r="A1" s="725" t="s">
        <v>703</v>
      </c>
      <c r="B1" s="726"/>
      <c r="C1" s="727" t="s">
        <v>362</v>
      </c>
      <c r="D1" s="728"/>
      <c r="E1" s="646" t="s">
        <v>363</v>
      </c>
      <c r="F1" s="646"/>
      <c r="G1" s="646"/>
      <c r="H1" s="646"/>
      <c r="I1" s="646"/>
      <c r="J1" s="646"/>
      <c r="K1" s="646"/>
      <c r="L1" s="646"/>
      <c r="M1" s="646"/>
      <c r="N1" s="646"/>
      <c r="O1" s="646"/>
      <c r="P1" s="646"/>
      <c r="Q1" s="646"/>
      <c r="R1" s="646"/>
      <c r="S1" s="646"/>
      <c r="T1" s="646"/>
      <c r="U1" s="646"/>
      <c r="V1" s="646"/>
      <c r="W1" s="646"/>
      <c r="X1" s="646"/>
      <c r="Y1" s="646"/>
      <c r="Z1" s="646"/>
    </row>
    <row r="2" spans="1:26" ht="14.25" customHeight="1" x14ac:dyDescent="0.25">
      <c r="A2" s="647" t="s">
        <v>61</v>
      </c>
      <c r="B2" s="641" t="s">
        <v>296</v>
      </c>
      <c r="C2" s="642"/>
      <c r="D2" s="649"/>
      <c r="E2" s="641" t="s">
        <v>62</v>
      </c>
      <c r="F2" s="649"/>
      <c r="G2" s="641" t="s">
        <v>63</v>
      </c>
      <c r="H2" s="642"/>
      <c r="I2" s="642"/>
      <c r="J2" s="642"/>
      <c r="K2" s="642"/>
      <c r="L2" s="642"/>
      <c r="M2" s="252"/>
      <c r="N2" s="252"/>
      <c r="O2" s="252"/>
      <c r="P2" s="252"/>
      <c r="Q2" s="643" t="s">
        <v>297</v>
      </c>
      <c r="R2" s="644"/>
      <c r="S2" s="644"/>
      <c r="T2" s="644"/>
      <c r="U2" s="644"/>
      <c r="V2" s="644"/>
      <c r="W2" s="644"/>
      <c r="X2" s="644"/>
      <c r="Y2" s="644"/>
      <c r="Z2" s="645"/>
    </row>
    <row r="3" spans="1:26" ht="51.75" customHeight="1" x14ac:dyDescent="0.25">
      <c r="A3" s="648"/>
      <c r="B3" s="253" t="s">
        <v>66</v>
      </c>
      <c r="C3" s="253" t="s">
        <v>67</v>
      </c>
      <c r="D3" s="253" t="s">
        <v>68</v>
      </c>
      <c r="E3" s="253" t="s">
        <v>69</v>
      </c>
      <c r="F3" s="253" t="s">
        <v>70</v>
      </c>
      <c r="G3" s="253" t="s">
        <v>298</v>
      </c>
      <c r="H3" s="253" t="s">
        <v>72</v>
      </c>
      <c r="I3" s="253" t="s">
        <v>73</v>
      </c>
      <c r="J3" s="253" t="s">
        <v>74</v>
      </c>
      <c r="K3" s="253" t="s">
        <v>75</v>
      </c>
      <c r="L3" s="253" t="s">
        <v>76</v>
      </c>
      <c r="M3" s="254" t="s">
        <v>299</v>
      </c>
      <c r="N3" s="254" t="s">
        <v>300</v>
      </c>
      <c r="O3" s="254" t="s">
        <v>301</v>
      </c>
      <c r="P3" s="254" t="s">
        <v>302</v>
      </c>
      <c r="Q3" s="253" t="s">
        <v>303</v>
      </c>
      <c r="R3" s="253" t="s">
        <v>304</v>
      </c>
      <c r="S3" s="253" t="s">
        <v>305</v>
      </c>
      <c r="T3" s="253" t="s">
        <v>306</v>
      </c>
      <c r="U3" s="253" t="s">
        <v>307</v>
      </c>
      <c r="V3" s="253" t="s">
        <v>308</v>
      </c>
      <c r="W3" s="253" t="s">
        <v>309</v>
      </c>
      <c r="X3" s="253" t="s">
        <v>310</v>
      </c>
      <c r="Y3" s="255" t="s">
        <v>311</v>
      </c>
      <c r="Z3" s="256" t="s">
        <v>312</v>
      </c>
    </row>
    <row r="4" spans="1:26" ht="96.75" customHeight="1" x14ac:dyDescent="0.25">
      <c r="A4" s="257">
        <v>1</v>
      </c>
      <c r="B4" s="258" t="s">
        <v>81</v>
      </c>
      <c r="C4" s="259" t="s">
        <v>82</v>
      </c>
      <c r="D4" s="259" t="s">
        <v>313</v>
      </c>
      <c r="E4" s="260">
        <v>45352</v>
      </c>
      <c r="F4" s="261">
        <v>45657</v>
      </c>
      <c r="G4" s="262">
        <v>3</v>
      </c>
      <c r="H4" s="263" t="s">
        <v>364</v>
      </c>
      <c r="I4" s="263">
        <v>1</v>
      </c>
      <c r="J4" s="263" t="s">
        <v>364</v>
      </c>
      <c r="K4" s="263">
        <v>2</v>
      </c>
      <c r="L4" s="264">
        <v>0.2</v>
      </c>
      <c r="M4" s="265">
        <f>$L4*(SUM($H4:H4)/SUM($H4:$K4))</f>
        <v>0</v>
      </c>
      <c r="N4" s="265">
        <f>$L4*(SUM($H4:I4)/SUM($H4:$K4))</f>
        <v>6.6666666666666666E-2</v>
      </c>
      <c r="O4" s="265">
        <f>$L4*(SUM($H4:J4)/SUM($H4:$K4))</f>
        <v>6.6666666666666666E-2</v>
      </c>
      <c r="P4" s="265">
        <f>$L4*(SUM($H4:K4)/SUM($H4:$K4))</f>
        <v>0.2</v>
      </c>
      <c r="Q4" s="266"/>
      <c r="R4" s="267">
        <v>1</v>
      </c>
      <c r="S4" s="267"/>
      <c r="T4" s="268"/>
      <c r="U4" s="269">
        <f>$L4*SUM($Q4:Q4)/SUM($H4:$K4)</f>
        <v>0</v>
      </c>
      <c r="V4" s="269">
        <f>$L4*SUM($Q4:R4)/SUM($H4:$K4)</f>
        <v>6.6666666666666666E-2</v>
      </c>
      <c r="W4" s="269">
        <f>$L4*SUM($Q4:S4)/SUM($H4:$K4)</f>
        <v>6.6666666666666666E-2</v>
      </c>
      <c r="X4" s="269">
        <f>$L4*SUM($Q4:T4)/SUM($H4:$K4)</f>
        <v>6.6666666666666666E-2</v>
      </c>
      <c r="Y4" s="270"/>
      <c r="Z4" s="271"/>
    </row>
    <row r="5" spans="1:26" ht="60.75" customHeight="1" x14ac:dyDescent="0.25">
      <c r="A5" s="272"/>
      <c r="B5" s="258" t="s">
        <v>88</v>
      </c>
      <c r="C5" s="259" t="s">
        <v>89</v>
      </c>
      <c r="D5" s="259" t="s">
        <v>314</v>
      </c>
      <c r="E5" s="273">
        <v>45444</v>
      </c>
      <c r="F5" s="274">
        <v>45536</v>
      </c>
      <c r="G5" s="275">
        <v>1</v>
      </c>
      <c r="H5" s="276" t="s">
        <v>364</v>
      </c>
      <c r="I5" s="276" t="s">
        <v>364</v>
      </c>
      <c r="J5" s="277">
        <v>1</v>
      </c>
      <c r="K5" s="276" t="s">
        <v>364</v>
      </c>
      <c r="L5" s="264">
        <v>0.2</v>
      </c>
      <c r="M5" s="265">
        <f>$L5*(SUM($H5:H5)/SUM($H5:$K5))</f>
        <v>0</v>
      </c>
      <c r="N5" s="265">
        <f>$L5*(SUM($H5:I5)/SUM($H5:$K5))</f>
        <v>0</v>
      </c>
      <c r="O5" s="265">
        <f>$L5*(SUM($H5:J5)/SUM($H5:$K5))</f>
        <v>0.2</v>
      </c>
      <c r="P5" s="265">
        <f>$L5*(SUM($H5:K5)/SUM($H5:$K5))</f>
        <v>0.2</v>
      </c>
      <c r="Q5" s="266"/>
      <c r="R5" s="278"/>
      <c r="S5" s="278"/>
      <c r="T5" s="279"/>
      <c r="U5" s="269">
        <f>$L5*SUM($Q5:Q5)/SUM($H5:$K5)</f>
        <v>0</v>
      </c>
      <c r="V5" s="269">
        <f>$L5*SUM($Q5:R5)/SUM($H5:$K5)</f>
        <v>0</v>
      </c>
      <c r="W5" s="269">
        <f>$L5*SUM($Q5:S5)/SUM($H5:$K5)</f>
        <v>0</v>
      </c>
      <c r="X5" s="269">
        <f>$L5*SUM($Q5:T5)/SUM($H5:$K5)</f>
        <v>0</v>
      </c>
      <c r="Y5" s="280"/>
      <c r="Z5" s="281"/>
    </row>
    <row r="6" spans="1:26" ht="72.75" customHeight="1" x14ac:dyDescent="0.25">
      <c r="A6" s="272"/>
      <c r="B6" s="258" t="s">
        <v>93</v>
      </c>
      <c r="C6" s="259" t="s">
        <v>94</v>
      </c>
      <c r="D6" s="259" t="s">
        <v>95</v>
      </c>
      <c r="E6" s="273">
        <v>45293</v>
      </c>
      <c r="F6" s="274">
        <v>45657</v>
      </c>
      <c r="G6" s="275">
        <v>4</v>
      </c>
      <c r="H6" s="277">
        <v>1</v>
      </c>
      <c r="I6" s="277">
        <v>1</v>
      </c>
      <c r="J6" s="277" t="s">
        <v>364</v>
      </c>
      <c r="K6" s="277">
        <v>2</v>
      </c>
      <c r="L6" s="264">
        <v>0.05</v>
      </c>
      <c r="M6" s="265">
        <f>$L6*(SUM($H6:H6)/SUM($H6:$K6))</f>
        <v>1.2500000000000001E-2</v>
      </c>
      <c r="N6" s="265">
        <f>$L6*(SUM($H6:I6)/SUM($H6:$K6))</f>
        <v>2.5000000000000001E-2</v>
      </c>
      <c r="O6" s="265">
        <f>$L6*(SUM($H6:J6)/SUM($H6:$K6))</f>
        <v>2.5000000000000001E-2</v>
      </c>
      <c r="P6" s="265">
        <f>$L6*(SUM($H6:K6)/SUM($H6:$K6))</f>
        <v>0.05</v>
      </c>
      <c r="Q6" s="266">
        <v>1</v>
      </c>
      <c r="R6" s="278">
        <v>1</v>
      </c>
      <c r="S6" s="278"/>
      <c r="T6" s="279"/>
      <c r="U6" s="269">
        <f>$L6*SUM($Q6:Q6)/SUM($H6:$K6)</f>
        <v>1.2500000000000001E-2</v>
      </c>
      <c r="V6" s="269">
        <f>$L6*SUM($Q6:R6)/SUM($H6:$K6)</f>
        <v>2.5000000000000001E-2</v>
      </c>
      <c r="W6" s="269">
        <f>$L6*SUM($Q6:S6)/SUM($H6:$K6)</f>
        <v>2.5000000000000001E-2</v>
      </c>
      <c r="X6" s="269">
        <f>$L6*SUM($Q6:T6)/SUM($H6:$K6)</f>
        <v>2.5000000000000001E-2</v>
      </c>
      <c r="Y6" s="282" t="s">
        <v>365</v>
      </c>
      <c r="Z6" s="283" t="s">
        <v>316</v>
      </c>
    </row>
    <row r="7" spans="1:26" ht="60.75" customHeight="1" x14ac:dyDescent="0.25">
      <c r="A7" s="272"/>
      <c r="B7" s="258" t="s">
        <v>97</v>
      </c>
      <c r="C7" s="259" t="s">
        <v>98</v>
      </c>
      <c r="D7" s="259" t="s">
        <v>99</v>
      </c>
      <c r="E7" s="273">
        <v>45293</v>
      </c>
      <c r="F7" s="274">
        <v>45657</v>
      </c>
      <c r="G7" s="275">
        <v>1</v>
      </c>
      <c r="H7" s="277" t="s">
        <v>364</v>
      </c>
      <c r="I7" s="277" t="s">
        <v>364</v>
      </c>
      <c r="J7" s="277" t="s">
        <v>364</v>
      </c>
      <c r="K7" s="277">
        <v>1</v>
      </c>
      <c r="L7" s="264">
        <v>0.05</v>
      </c>
      <c r="M7" s="265">
        <f>$L7*(SUM($H7:H7)/SUM($H7:$K7))</f>
        <v>0</v>
      </c>
      <c r="N7" s="265">
        <f>$L7*(SUM($H7:I7)/SUM($H7:$K7))</f>
        <v>0</v>
      </c>
      <c r="O7" s="265">
        <f>$L7*(SUM($H7:J7)/SUM($H7:$K7))</f>
        <v>0</v>
      </c>
      <c r="P7" s="265">
        <f>$L7*(SUM($H7:K7)/SUM($H7:$K7))</f>
        <v>0.05</v>
      </c>
      <c r="Q7" s="266"/>
      <c r="R7" s="278"/>
      <c r="S7" s="278"/>
      <c r="T7" s="279"/>
      <c r="U7" s="269">
        <f>$L7*SUM($Q7:Q7)/SUM($H7:$K7)</f>
        <v>0</v>
      </c>
      <c r="V7" s="269">
        <f>$L7*SUM($Q7:R7)/SUM($H7:$K7)</f>
        <v>0</v>
      </c>
      <c r="W7" s="269">
        <f>$L7*SUM($Q7:S7)/SUM($H7:$K7)</f>
        <v>0</v>
      </c>
      <c r="X7" s="269">
        <f>$L7*SUM($Q7:T7)/SUM($H7:$K7)</f>
        <v>0</v>
      </c>
      <c r="Y7" s="280"/>
      <c r="Z7" s="281"/>
    </row>
    <row r="8" spans="1:26" ht="60.75" customHeight="1" x14ac:dyDescent="0.25">
      <c r="A8" s="272"/>
      <c r="B8" s="258" t="s">
        <v>104</v>
      </c>
      <c r="C8" s="284" t="s">
        <v>317</v>
      </c>
      <c r="D8" s="284" t="s">
        <v>106</v>
      </c>
      <c r="E8" s="285">
        <v>45323</v>
      </c>
      <c r="F8" s="286">
        <v>45565</v>
      </c>
      <c r="G8" s="275">
        <v>1</v>
      </c>
      <c r="H8" s="287" t="s">
        <v>364</v>
      </c>
      <c r="I8" s="287" t="s">
        <v>364</v>
      </c>
      <c r="J8" s="287">
        <v>1</v>
      </c>
      <c r="K8" s="287" t="s">
        <v>364</v>
      </c>
      <c r="L8" s="288">
        <v>0.1</v>
      </c>
      <c r="M8" s="265">
        <f>$L8*(SUM($H8:H8)/SUM($H8:$K8))</f>
        <v>0</v>
      </c>
      <c r="N8" s="265">
        <f>$L8*(SUM($H8:I8)/SUM($H8:$K8))</f>
        <v>0</v>
      </c>
      <c r="O8" s="265">
        <f>$L8*(SUM($H8:J8)/SUM($H8:$K8))</f>
        <v>0.1</v>
      </c>
      <c r="P8" s="265">
        <f>$L8*(SUM($H8:K8)/SUM($H8:$K8))</f>
        <v>0.1</v>
      </c>
      <c r="Q8" s="266"/>
      <c r="R8" s="278"/>
      <c r="S8" s="278"/>
      <c r="T8" s="279"/>
      <c r="U8" s="269">
        <f>$L8*SUM($Q8:Q8)/SUM($H8:$K8)</f>
        <v>0</v>
      </c>
      <c r="V8" s="269">
        <f>$L8*SUM($Q8:R8)/SUM($H8:$K8)</f>
        <v>0</v>
      </c>
      <c r="W8" s="269">
        <f>$L8*SUM($Q8:S8)/SUM($H8:$K8)</f>
        <v>0</v>
      </c>
      <c r="X8" s="269">
        <f>$L8*SUM($Q8:T8)/SUM($H8:$K8)</f>
        <v>0</v>
      </c>
      <c r="Y8" s="280"/>
      <c r="Z8" s="281"/>
    </row>
    <row r="9" spans="1:26" ht="60.75" customHeight="1" x14ac:dyDescent="0.25">
      <c r="A9" s="272"/>
      <c r="B9" s="258" t="s">
        <v>111</v>
      </c>
      <c r="C9" s="284" t="s">
        <v>112</v>
      </c>
      <c r="D9" s="284" t="s">
        <v>113</v>
      </c>
      <c r="E9" s="285">
        <v>45323</v>
      </c>
      <c r="F9" s="286">
        <v>45626</v>
      </c>
      <c r="G9" s="275">
        <v>3</v>
      </c>
      <c r="H9" s="287" t="s">
        <v>364</v>
      </c>
      <c r="I9" s="287">
        <v>1</v>
      </c>
      <c r="J9" s="287">
        <v>1</v>
      </c>
      <c r="K9" s="287">
        <v>1</v>
      </c>
      <c r="L9" s="288">
        <v>0.1</v>
      </c>
      <c r="M9" s="265">
        <f>$L9*(SUM($H9:H9)/SUM($H9:$K9))</f>
        <v>0</v>
      </c>
      <c r="N9" s="265">
        <f>$L9*(SUM($H9:I9)/SUM($H9:$K9))</f>
        <v>3.3333333333333333E-2</v>
      </c>
      <c r="O9" s="265">
        <f>$L9*(SUM($H9:J9)/SUM($H9:$K9))</f>
        <v>6.6666666666666666E-2</v>
      </c>
      <c r="P9" s="265">
        <f>$L9*(SUM($H9:K9)/SUM($H9:$K9))</f>
        <v>0.1</v>
      </c>
      <c r="Q9" s="266"/>
      <c r="R9" s="278">
        <v>1</v>
      </c>
      <c r="S9" s="278"/>
      <c r="T9" s="279"/>
      <c r="U9" s="269">
        <f>$L9*SUM($Q9:Q9)/SUM($H9:$K9)</f>
        <v>0</v>
      </c>
      <c r="V9" s="269">
        <f>$L9*SUM($Q9:R9)/SUM($H9:$K9)</f>
        <v>3.3333333333333333E-2</v>
      </c>
      <c r="W9" s="269">
        <f>$L9*SUM($Q9:S9)/SUM($H9:$K9)</f>
        <v>3.3333333333333333E-2</v>
      </c>
      <c r="X9" s="269">
        <f>$L9*SUM($Q9:T9)/SUM($H9:$K9)</f>
        <v>3.3333333333333333E-2</v>
      </c>
      <c r="Y9" s="282" t="s">
        <v>366</v>
      </c>
      <c r="Z9" s="283" t="s">
        <v>316</v>
      </c>
    </row>
    <row r="10" spans="1:26" ht="208.5" customHeight="1" x14ac:dyDescent="0.25">
      <c r="A10" s="272"/>
      <c r="B10" s="258" t="s">
        <v>114</v>
      </c>
      <c r="C10" s="289" t="s">
        <v>115</v>
      </c>
      <c r="D10" s="289" t="s">
        <v>116</v>
      </c>
      <c r="E10" s="290">
        <v>45323</v>
      </c>
      <c r="F10" s="291">
        <v>45657</v>
      </c>
      <c r="G10" s="275">
        <v>13</v>
      </c>
      <c r="H10" s="292">
        <v>3</v>
      </c>
      <c r="I10" s="292">
        <v>3</v>
      </c>
      <c r="J10" s="292">
        <v>3</v>
      </c>
      <c r="K10" s="292">
        <v>4</v>
      </c>
      <c r="L10" s="293">
        <v>0.1</v>
      </c>
      <c r="M10" s="265">
        <f>$L10*(SUM($H10:H10)/SUM($H10:$K10))</f>
        <v>2.3076923076923078E-2</v>
      </c>
      <c r="N10" s="265">
        <f>$L10*(SUM($H10:I10)/SUM($H10:$K10))</f>
        <v>4.6153846153846156E-2</v>
      </c>
      <c r="O10" s="265">
        <f>$L10*(SUM($H10:J10)/SUM($H10:$K10))</f>
        <v>6.9230769230769235E-2</v>
      </c>
      <c r="P10" s="265">
        <f>$L10*(SUM($H10:K10)/SUM($H10:$K10))</f>
        <v>0.1</v>
      </c>
      <c r="Q10" s="266">
        <v>3</v>
      </c>
      <c r="R10" s="278">
        <v>3</v>
      </c>
      <c r="S10" s="278"/>
      <c r="T10" s="279"/>
      <c r="U10" s="269">
        <f>$L10*SUM($Q10:Q10)/SUM($H10:$K10)</f>
        <v>2.3076923076923082E-2</v>
      </c>
      <c r="V10" s="269">
        <f>$L10*SUM($Q10:R10)/SUM($H10:$K10)</f>
        <v>4.6153846153846163E-2</v>
      </c>
      <c r="W10" s="269">
        <f>$L10*SUM($Q10:S10)/SUM($H10:$K10)</f>
        <v>4.6153846153846163E-2</v>
      </c>
      <c r="X10" s="269">
        <f>$L10*SUM($Q10:T10)/SUM($H10:$K10)</f>
        <v>4.6153846153846163E-2</v>
      </c>
      <c r="Y10" s="282" t="s">
        <v>367</v>
      </c>
      <c r="Z10" s="283" t="s">
        <v>316</v>
      </c>
    </row>
    <row r="11" spans="1:26" ht="128.25" customHeight="1" x14ac:dyDescent="0.25">
      <c r="A11" s="272"/>
      <c r="B11" s="258" t="s">
        <v>119</v>
      </c>
      <c r="C11" s="284" t="s">
        <v>120</v>
      </c>
      <c r="D11" s="284" t="s">
        <v>121</v>
      </c>
      <c r="E11" s="285">
        <v>45306</v>
      </c>
      <c r="F11" s="286">
        <v>45657</v>
      </c>
      <c r="G11" s="275">
        <v>2</v>
      </c>
      <c r="H11" s="287">
        <v>1</v>
      </c>
      <c r="I11" s="287" t="s">
        <v>364</v>
      </c>
      <c r="J11" s="287" t="s">
        <v>364</v>
      </c>
      <c r="K11" s="287">
        <v>1</v>
      </c>
      <c r="L11" s="288">
        <v>0.2</v>
      </c>
      <c r="M11" s="265">
        <f>$L11*(SUM($H11:H11)/SUM($H11:$K11))</f>
        <v>0.1</v>
      </c>
      <c r="N11" s="265">
        <f>$L11*(SUM($H11:I11)/SUM($H11:$K11))</f>
        <v>0.1</v>
      </c>
      <c r="O11" s="265">
        <f>$L11*(SUM($H11:J11)/SUM($H11:$K11))</f>
        <v>0.1</v>
      </c>
      <c r="P11" s="265">
        <f>$L11*(SUM($H11:K11)/SUM($H11:$K11))</f>
        <v>0.2</v>
      </c>
      <c r="Q11" s="266">
        <v>1</v>
      </c>
      <c r="R11" s="278"/>
      <c r="S11" s="278"/>
      <c r="T11" s="279"/>
      <c r="U11" s="269">
        <f>$L11*SUM($Q11:Q11)/SUM($H11:$K11)</f>
        <v>0.1</v>
      </c>
      <c r="V11" s="269">
        <f>$L11*SUM($Q11:R11)/SUM($H11:$K11)</f>
        <v>0.1</v>
      </c>
      <c r="W11" s="269">
        <f>$L11*SUM($Q11:S11)/SUM($H11:$K11)</f>
        <v>0.1</v>
      </c>
      <c r="X11" s="269">
        <f>$L11*SUM($Q11:T11)/SUM($H11:$K11)</f>
        <v>0.1</v>
      </c>
      <c r="Y11" s="282"/>
      <c r="Z11" s="283"/>
    </row>
    <row r="12" spans="1:26" ht="34.5" customHeight="1" x14ac:dyDescent="0.25">
      <c r="A12" s="294"/>
      <c r="B12" s="295"/>
      <c r="C12" s="296" t="s">
        <v>320</v>
      </c>
      <c r="D12" s="297"/>
      <c r="E12" s="298"/>
      <c r="F12" s="298"/>
      <c r="G12" s="299" t="s">
        <v>364</v>
      </c>
      <c r="H12" s="300" t="s">
        <v>364</v>
      </c>
      <c r="I12" s="300" t="s">
        <v>364</v>
      </c>
      <c r="J12" s="300" t="s">
        <v>364</v>
      </c>
      <c r="K12" s="300" t="s">
        <v>364</v>
      </c>
      <c r="L12" s="301">
        <f>SUM(L4:L11)</f>
        <v>1</v>
      </c>
      <c r="M12" s="302">
        <f>SUM(M4:M11)</f>
        <v>0.13557692307692309</v>
      </c>
      <c r="N12" s="302">
        <f>SUM(N4:N11)</f>
        <v>0.27115384615384619</v>
      </c>
      <c r="O12" s="302">
        <f>SUM(O4:O11)</f>
        <v>0.62756410256410255</v>
      </c>
      <c r="P12" s="302">
        <f>SUM(P4:P11)</f>
        <v>1</v>
      </c>
      <c r="Q12" s="297"/>
      <c r="R12" s="303"/>
      <c r="S12" s="303"/>
      <c r="T12" s="303"/>
      <c r="U12" s="304">
        <f>SUM(U4:U11,)</f>
        <v>0.13557692307692309</v>
      </c>
      <c r="V12" s="304">
        <f>SUM(V4:V11,)</f>
        <v>0.27115384615384619</v>
      </c>
      <c r="W12" s="304">
        <f>SUM(W4:W11,)</f>
        <v>0.27115384615384619</v>
      </c>
      <c r="X12" s="304">
        <f>SUM(X4:X11,)</f>
        <v>0.27115384615384619</v>
      </c>
      <c r="Y12" s="305"/>
      <c r="Z12" s="306"/>
    </row>
    <row r="13" spans="1:26" ht="88.5" customHeight="1" x14ac:dyDescent="0.25">
      <c r="A13" s="257">
        <v>2</v>
      </c>
      <c r="B13" s="307" t="s">
        <v>125</v>
      </c>
      <c r="C13" s="284" t="s">
        <v>126</v>
      </c>
      <c r="D13" s="308" t="s">
        <v>321</v>
      </c>
      <c r="E13" s="309">
        <v>45293</v>
      </c>
      <c r="F13" s="310">
        <v>45657</v>
      </c>
      <c r="G13" s="311">
        <v>2</v>
      </c>
      <c r="H13" s="312" t="s">
        <v>364</v>
      </c>
      <c r="I13" s="313" t="s">
        <v>364</v>
      </c>
      <c r="J13" s="312">
        <v>1</v>
      </c>
      <c r="K13" s="313">
        <v>1</v>
      </c>
      <c r="L13" s="314">
        <v>0.2</v>
      </c>
      <c r="M13" s="265">
        <f>$L13*(SUM($H13:H13)/SUM($H13:$K13))</f>
        <v>0</v>
      </c>
      <c r="N13" s="265">
        <f>$L13*(SUM($H13:I13)/SUM($H13:$K13))</f>
        <v>0</v>
      </c>
      <c r="O13" s="265">
        <f>$L13*(SUM($H13:J13)/SUM($H13:$K13))</f>
        <v>0.1</v>
      </c>
      <c r="P13" s="265">
        <f>$L13*(SUM($H13:K13)/SUM($H13:$K13))</f>
        <v>0.2</v>
      </c>
      <c r="Q13" s="289"/>
      <c r="R13" s="268"/>
      <c r="S13" s="268"/>
      <c r="T13" s="268"/>
      <c r="U13" s="269">
        <f>$L13*SUM($Q13:Q13)/SUM($H13:$K13)</f>
        <v>0</v>
      </c>
      <c r="V13" s="269">
        <f>$L13*SUM($Q13:R13)/SUM($H13:$K13)</f>
        <v>0</v>
      </c>
      <c r="W13" s="269">
        <f>$L13*SUM($Q13:S13)/SUM($H13:$K13)</f>
        <v>0</v>
      </c>
      <c r="X13" s="269">
        <f>$L13*SUM($Q13:T13)/SUM($H13:$K13)</f>
        <v>0</v>
      </c>
      <c r="Y13" s="315"/>
      <c r="Z13" s="316"/>
    </row>
    <row r="14" spans="1:26" ht="88.5" customHeight="1" x14ac:dyDescent="0.25">
      <c r="A14" s="317"/>
      <c r="B14" s="307" t="s">
        <v>130</v>
      </c>
      <c r="C14" s="284" t="s">
        <v>131</v>
      </c>
      <c r="D14" s="289" t="s">
        <v>132</v>
      </c>
      <c r="E14" s="318">
        <v>45293</v>
      </c>
      <c r="F14" s="319">
        <v>45657</v>
      </c>
      <c r="G14" s="320">
        <v>4</v>
      </c>
      <c r="H14" s="321">
        <v>1</v>
      </c>
      <c r="I14" s="321">
        <v>1</v>
      </c>
      <c r="J14" s="321">
        <v>1</v>
      </c>
      <c r="K14" s="321">
        <v>1</v>
      </c>
      <c r="L14" s="314">
        <v>0.05</v>
      </c>
      <c r="M14" s="265">
        <f>$L14*(SUM($H14:H14)/SUM($H14:$K14))</f>
        <v>1.2500000000000001E-2</v>
      </c>
      <c r="N14" s="265">
        <f>$L14*(SUM($H14:I14)/SUM($H14:$K14))</f>
        <v>2.5000000000000001E-2</v>
      </c>
      <c r="O14" s="265">
        <f>$L14*(SUM($H14:J14)/SUM($H14:$K14))</f>
        <v>3.7500000000000006E-2</v>
      </c>
      <c r="P14" s="265">
        <f>$L14*(SUM($H14:K14)/SUM($H14:$K14))</f>
        <v>0.05</v>
      </c>
      <c r="Q14" s="289">
        <v>1</v>
      </c>
      <c r="R14" s="322">
        <v>1</v>
      </c>
      <c r="S14" s="279"/>
      <c r="T14" s="279"/>
      <c r="U14" s="269">
        <f>$L14*SUM($Q14:Q14)/SUM($H14:$K14)</f>
        <v>1.2500000000000001E-2</v>
      </c>
      <c r="V14" s="269">
        <f>$L14*SUM($Q14:R14)/SUM($H14:$K14)</f>
        <v>2.5000000000000001E-2</v>
      </c>
      <c r="W14" s="269">
        <f>$L14*SUM($Q14:S14)/SUM($H14:$K14)</f>
        <v>2.5000000000000001E-2</v>
      </c>
      <c r="X14" s="269">
        <f>$L14*SUM($Q14:T14)/SUM($H14:$K14)</f>
        <v>2.5000000000000001E-2</v>
      </c>
      <c r="Y14" s="282" t="s">
        <v>368</v>
      </c>
      <c r="Z14" s="283" t="s">
        <v>316</v>
      </c>
    </row>
    <row r="15" spans="1:26" ht="104.25" customHeight="1" x14ac:dyDescent="0.25">
      <c r="A15" s="317"/>
      <c r="B15" s="307" t="s">
        <v>134</v>
      </c>
      <c r="C15" s="284" t="s">
        <v>135</v>
      </c>
      <c r="D15" s="289" t="s">
        <v>136</v>
      </c>
      <c r="E15" s="318">
        <v>45293</v>
      </c>
      <c r="F15" s="319">
        <v>45657</v>
      </c>
      <c r="G15" s="320">
        <v>8</v>
      </c>
      <c r="H15" s="321">
        <v>2</v>
      </c>
      <c r="I15" s="321">
        <v>2</v>
      </c>
      <c r="J15" s="321">
        <v>2</v>
      </c>
      <c r="K15" s="321">
        <v>2</v>
      </c>
      <c r="L15" s="314">
        <v>0.05</v>
      </c>
      <c r="M15" s="265">
        <f>$L15*(SUM($H15:H15)/SUM($H15:$K15))</f>
        <v>1.2500000000000001E-2</v>
      </c>
      <c r="N15" s="265">
        <f>$L15*(SUM($H15:I15)/SUM($H15:$K15))</f>
        <v>2.5000000000000001E-2</v>
      </c>
      <c r="O15" s="265">
        <f>$L15*(SUM($H15:J15)/SUM($H15:$K15))</f>
        <v>3.7500000000000006E-2</v>
      </c>
      <c r="P15" s="265">
        <f>$L15*(SUM($H15:K15)/SUM($H15:$K15))</f>
        <v>0.05</v>
      </c>
      <c r="Q15" s="289">
        <v>2</v>
      </c>
      <c r="R15" s="322">
        <v>2</v>
      </c>
      <c r="S15" s="279"/>
      <c r="T15" s="279"/>
      <c r="U15" s="269">
        <f>$L15*SUM($Q15:Q15)/SUM($H15:$K15)</f>
        <v>1.2500000000000001E-2</v>
      </c>
      <c r="V15" s="269">
        <f>$L15*SUM($Q15:R15)/SUM($H15:$K15)</f>
        <v>2.5000000000000001E-2</v>
      </c>
      <c r="W15" s="269">
        <f>$L15*SUM($Q15:S15)/SUM($H15:$K15)</f>
        <v>2.5000000000000001E-2</v>
      </c>
      <c r="X15" s="269">
        <f>$L15*SUM($Q15:T15)/SUM($H15:$K15)</f>
        <v>2.5000000000000001E-2</v>
      </c>
      <c r="Y15" s="282" t="s">
        <v>369</v>
      </c>
      <c r="Z15" s="283" t="s">
        <v>316</v>
      </c>
    </row>
    <row r="16" spans="1:26" ht="90" customHeight="1" x14ac:dyDescent="0.25">
      <c r="A16" s="317"/>
      <c r="B16" s="307" t="s">
        <v>137</v>
      </c>
      <c r="C16" s="284" t="s">
        <v>138</v>
      </c>
      <c r="D16" s="289" t="s">
        <v>139</v>
      </c>
      <c r="E16" s="318">
        <v>45293</v>
      </c>
      <c r="F16" s="319">
        <v>45657</v>
      </c>
      <c r="G16" s="320">
        <v>8</v>
      </c>
      <c r="H16" s="321">
        <v>2</v>
      </c>
      <c r="I16" s="321">
        <v>2</v>
      </c>
      <c r="J16" s="321">
        <v>2</v>
      </c>
      <c r="K16" s="321">
        <v>2</v>
      </c>
      <c r="L16" s="314">
        <v>0.05</v>
      </c>
      <c r="M16" s="265">
        <f>$L16*(SUM($H16:H16)/SUM($H16:$K16))</f>
        <v>1.2500000000000001E-2</v>
      </c>
      <c r="N16" s="265">
        <f>$L16*(SUM($H16:I16)/SUM($H16:$K16))</f>
        <v>2.5000000000000001E-2</v>
      </c>
      <c r="O16" s="265">
        <f>$L16*(SUM($H16:J16)/SUM($H16:$K16))</f>
        <v>3.7500000000000006E-2</v>
      </c>
      <c r="P16" s="265">
        <f>$L16*(SUM($H16:K16)/SUM($H16:$K16))</f>
        <v>0.05</v>
      </c>
      <c r="Q16" s="289">
        <v>2</v>
      </c>
      <c r="R16" s="322">
        <v>2</v>
      </c>
      <c r="S16" s="279"/>
      <c r="T16" s="279"/>
      <c r="U16" s="269">
        <f>$L16*SUM($Q16:Q16)/SUM($H16:$K16)</f>
        <v>1.2500000000000001E-2</v>
      </c>
      <c r="V16" s="269">
        <f>$L16*SUM($Q16:R16)/SUM($H16:$K16)</f>
        <v>2.5000000000000001E-2</v>
      </c>
      <c r="W16" s="269">
        <f>$L16*SUM($Q16:S16)/SUM($H16:$K16)</f>
        <v>2.5000000000000001E-2</v>
      </c>
      <c r="X16" s="269">
        <f>$L16*SUM($Q16:T16)/SUM($H16:$K16)</f>
        <v>2.5000000000000001E-2</v>
      </c>
      <c r="Y16" s="282" t="s">
        <v>370</v>
      </c>
      <c r="Z16" s="283" t="s">
        <v>316</v>
      </c>
    </row>
    <row r="17" spans="1:26" ht="90" customHeight="1" x14ac:dyDescent="0.25">
      <c r="A17" s="317"/>
      <c r="B17" s="307" t="s">
        <v>140</v>
      </c>
      <c r="C17" s="323" t="s">
        <v>141</v>
      </c>
      <c r="D17" s="324" t="s">
        <v>142</v>
      </c>
      <c r="E17" s="318">
        <v>45293</v>
      </c>
      <c r="F17" s="319">
        <v>45657</v>
      </c>
      <c r="G17" s="320">
        <v>4</v>
      </c>
      <c r="H17" s="325">
        <v>1</v>
      </c>
      <c r="I17" s="325">
        <v>1</v>
      </c>
      <c r="J17" s="325">
        <v>1</v>
      </c>
      <c r="K17" s="325">
        <v>1</v>
      </c>
      <c r="L17" s="326">
        <v>0.1</v>
      </c>
      <c r="M17" s="265">
        <f>$L17*(SUM($H17:H17)/SUM($H17:$K17))</f>
        <v>2.5000000000000001E-2</v>
      </c>
      <c r="N17" s="265">
        <f>$L17*(SUM($H17:I17)/SUM($H17:$K17))</f>
        <v>0.05</v>
      </c>
      <c r="O17" s="265">
        <f>$L17*(SUM($H17:J17)/SUM($H17:$K17))</f>
        <v>7.5000000000000011E-2</v>
      </c>
      <c r="P17" s="265">
        <f>$L17*(SUM($H17:K17)/SUM($H17:$K17))</f>
        <v>0.1</v>
      </c>
      <c r="Q17" s="289">
        <v>1</v>
      </c>
      <c r="R17" s="322">
        <v>1</v>
      </c>
      <c r="S17" s="279"/>
      <c r="T17" s="279"/>
      <c r="U17" s="269">
        <f>$L17*SUM($Q17:Q17)/SUM($H17:$K17)</f>
        <v>2.5000000000000001E-2</v>
      </c>
      <c r="V17" s="269">
        <f>$L17*SUM($Q17:R17)/SUM($H17:$K17)</f>
        <v>0.05</v>
      </c>
      <c r="W17" s="269">
        <f>$L17*SUM($Q17:S17)/SUM($H17:$K17)</f>
        <v>0.05</v>
      </c>
      <c r="X17" s="269">
        <f>$L17*SUM($Q17:T17)/SUM($H17:$K17)</f>
        <v>0.05</v>
      </c>
      <c r="Y17" s="282" t="s">
        <v>371</v>
      </c>
      <c r="Z17" s="283" t="s">
        <v>316</v>
      </c>
    </row>
    <row r="18" spans="1:26" ht="42.75" customHeight="1" x14ac:dyDescent="0.25">
      <c r="A18" s="317"/>
      <c r="B18" s="307" t="s">
        <v>143</v>
      </c>
      <c r="C18" s="284" t="s">
        <v>144</v>
      </c>
      <c r="D18" s="289" t="s">
        <v>145</v>
      </c>
      <c r="E18" s="318">
        <v>45293</v>
      </c>
      <c r="F18" s="319">
        <v>45657</v>
      </c>
      <c r="G18" s="320">
        <v>8</v>
      </c>
      <c r="H18" s="321" t="s">
        <v>364</v>
      </c>
      <c r="I18" s="321">
        <v>2</v>
      </c>
      <c r="J18" s="321">
        <v>3</v>
      </c>
      <c r="K18" s="321">
        <v>3</v>
      </c>
      <c r="L18" s="314">
        <v>0.1</v>
      </c>
      <c r="M18" s="265">
        <f>$L18*(SUM($H18:H18)/SUM($H18:$K18))</f>
        <v>0</v>
      </c>
      <c r="N18" s="265">
        <f>$L18*(SUM($H18:I18)/SUM($H18:$K18))</f>
        <v>2.5000000000000001E-2</v>
      </c>
      <c r="O18" s="265">
        <f>$L18*(SUM($H18:J18)/SUM($H18:$K18))</f>
        <v>6.25E-2</v>
      </c>
      <c r="P18" s="265">
        <f>$L18*(SUM($H18:K18)/SUM($H18:$K18))</f>
        <v>0.1</v>
      </c>
      <c r="Q18" s="289"/>
      <c r="R18" s="322">
        <v>2</v>
      </c>
      <c r="S18" s="279"/>
      <c r="T18" s="279"/>
      <c r="U18" s="269">
        <f>$L18*SUM($Q18:Q18)/SUM($H18:$K18)</f>
        <v>0</v>
      </c>
      <c r="V18" s="269">
        <f>$L18*SUM($Q18:R18)/SUM($H18:$K18)</f>
        <v>2.5000000000000001E-2</v>
      </c>
      <c r="W18" s="269">
        <f>$L18*SUM($Q18:S18)/SUM($H18:$K18)</f>
        <v>2.5000000000000001E-2</v>
      </c>
      <c r="X18" s="269">
        <f>$L18*SUM($Q18:T18)/SUM($H18:$K18)</f>
        <v>2.5000000000000001E-2</v>
      </c>
      <c r="Y18" s="282" t="s">
        <v>372</v>
      </c>
      <c r="Z18" s="283" t="s">
        <v>316</v>
      </c>
    </row>
    <row r="19" spans="1:26" ht="42.75" customHeight="1" x14ac:dyDescent="0.25">
      <c r="A19" s="317"/>
      <c r="B19" s="307" t="s">
        <v>146</v>
      </c>
      <c r="C19" s="284" t="s">
        <v>147</v>
      </c>
      <c r="D19" s="289" t="s">
        <v>148</v>
      </c>
      <c r="E19" s="318">
        <v>45293</v>
      </c>
      <c r="F19" s="319">
        <v>45657</v>
      </c>
      <c r="G19" s="320">
        <v>6</v>
      </c>
      <c r="H19" s="321" t="s">
        <v>364</v>
      </c>
      <c r="I19" s="321">
        <v>2</v>
      </c>
      <c r="J19" s="321">
        <v>1</v>
      </c>
      <c r="K19" s="321">
        <v>3</v>
      </c>
      <c r="L19" s="314">
        <v>0.2</v>
      </c>
      <c r="M19" s="265">
        <f>$L19*(SUM($H19:H19)/SUM($H19:$K19))</f>
        <v>0</v>
      </c>
      <c r="N19" s="265">
        <f>$L19*(SUM($H19:I19)/SUM($H19:$K19))</f>
        <v>6.6666666666666666E-2</v>
      </c>
      <c r="O19" s="265">
        <f>$L19*(SUM($H19:J19)/SUM($H19:$K19))</f>
        <v>0.1</v>
      </c>
      <c r="P19" s="265">
        <f>$L19*(SUM($H19:K19)/SUM($H19:$K19))</f>
        <v>0.2</v>
      </c>
      <c r="Q19" s="289"/>
      <c r="R19" s="322">
        <v>2</v>
      </c>
      <c r="S19" s="279"/>
      <c r="T19" s="279"/>
      <c r="U19" s="269">
        <f>$L19*SUM($Q19:Q19)/SUM($H19:$K19)</f>
        <v>0</v>
      </c>
      <c r="V19" s="269">
        <f>$L19*SUM($Q19:R19)/SUM($H19:$K19)</f>
        <v>6.6666666666666666E-2</v>
      </c>
      <c r="W19" s="269">
        <f>$L19*SUM($Q19:S19)/SUM($H19:$K19)</f>
        <v>6.6666666666666666E-2</v>
      </c>
      <c r="X19" s="269">
        <f>$L19*SUM($Q19:T19)/SUM($H19:$K19)</f>
        <v>6.6666666666666666E-2</v>
      </c>
      <c r="Y19" s="282" t="s">
        <v>373</v>
      </c>
      <c r="Z19" s="283" t="s">
        <v>316</v>
      </c>
    </row>
    <row r="20" spans="1:26" ht="42.75" customHeight="1" x14ac:dyDescent="0.25">
      <c r="A20" s="317"/>
      <c r="B20" s="307" t="s">
        <v>150</v>
      </c>
      <c r="C20" s="284" t="s">
        <v>151</v>
      </c>
      <c r="D20" s="289" t="s">
        <v>152</v>
      </c>
      <c r="E20" s="318">
        <v>45293</v>
      </c>
      <c r="F20" s="319">
        <v>45657</v>
      </c>
      <c r="G20" s="320">
        <v>1</v>
      </c>
      <c r="H20" s="321" t="s">
        <v>364</v>
      </c>
      <c r="I20" s="321" t="s">
        <v>364</v>
      </c>
      <c r="J20" s="321" t="s">
        <v>364</v>
      </c>
      <c r="K20" s="321">
        <v>1</v>
      </c>
      <c r="L20" s="314">
        <v>0.05</v>
      </c>
      <c r="M20" s="265">
        <f>$L20*(SUM($H20:H20)/SUM($H20:$K20))</f>
        <v>0</v>
      </c>
      <c r="N20" s="265">
        <f>$L20*(SUM($H20:I20)/SUM($H20:$K20))</f>
        <v>0</v>
      </c>
      <c r="O20" s="265">
        <f>$L20*(SUM($H20:J20)/SUM($H20:$K20))</f>
        <v>0</v>
      </c>
      <c r="P20" s="265">
        <f>$L20*(SUM($H20:K20)/SUM($H20:$K20))</f>
        <v>0.05</v>
      </c>
      <c r="Q20" s="289"/>
      <c r="R20" s="322"/>
      <c r="S20" s="279"/>
      <c r="T20" s="279"/>
      <c r="U20" s="269">
        <f>$L20*SUM($Q20:Q20)/SUM($H20:$K20)</f>
        <v>0</v>
      </c>
      <c r="V20" s="269">
        <f>$L20*SUM($Q20:R20)/SUM($H20:$K20)</f>
        <v>0</v>
      </c>
      <c r="W20" s="269">
        <f>$L20*SUM($Q20:S20)/SUM($H20:$K20)</f>
        <v>0</v>
      </c>
      <c r="X20" s="269">
        <f>$L20*SUM($Q20:T20)/SUM($H20:$K20)</f>
        <v>0</v>
      </c>
      <c r="Y20" s="280"/>
      <c r="Z20" s="327"/>
    </row>
    <row r="21" spans="1:26" ht="53.25" customHeight="1" x14ac:dyDescent="0.25">
      <c r="A21" s="317"/>
      <c r="B21" s="307" t="s">
        <v>153</v>
      </c>
      <c r="C21" s="284" t="s">
        <v>154</v>
      </c>
      <c r="D21" s="289" t="s">
        <v>326</v>
      </c>
      <c r="E21" s="318">
        <v>45293</v>
      </c>
      <c r="F21" s="319">
        <v>45657</v>
      </c>
      <c r="G21" s="320">
        <v>1</v>
      </c>
      <c r="H21" s="321" t="s">
        <v>364</v>
      </c>
      <c r="I21" s="321" t="s">
        <v>364</v>
      </c>
      <c r="J21" s="321" t="s">
        <v>364</v>
      </c>
      <c r="K21" s="321">
        <v>1</v>
      </c>
      <c r="L21" s="314">
        <v>0.1</v>
      </c>
      <c r="M21" s="265">
        <f>$L21*(SUM($H21:H21)/SUM($H21:$K21))</f>
        <v>0</v>
      </c>
      <c r="N21" s="265">
        <f>$L21*(SUM($H21:I21)/SUM($H21:$K21))</f>
        <v>0</v>
      </c>
      <c r="O21" s="265">
        <f>$L21*(SUM($H21:J21)/SUM($H21:$K21))</f>
        <v>0</v>
      </c>
      <c r="P21" s="265">
        <f>$L21*(SUM($H21:K21)/SUM($H21:$K21))</f>
        <v>0.1</v>
      </c>
      <c r="Q21" s="289"/>
      <c r="R21" s="322"/>
      <c r="S21" s="279"/>
      <c r="T21" s="279"/>
      <c r="U21" s="269">
        <f>$L21*SUM($Q21:Q21)/SUM($H21:$K21)</f>
        <v>0</v>
      </c>
      <c r="V21" s="269">
        <f>$L21*SUM($Q21:R21)/SUM($H21:$K21)</f>
        <v>0</v>
      </c>
      <c r="W21" s="269">
        <f>$L21*SUM($Q21:S21)/SUM($H21:$K21)</f>
        <v>0</v>
      </c>
      <c r="X21" s="269">
        <f>$L21*SUM($Q21:T21)/SUM($H21:$K21)</f>
        <v>0</v>
      </c>
      <c r="Y21" s="280"/>
      <c r="Z21" s="327"/>
    </row>
    <row r="22" spans="1:26" ht="42.75" customHeight="1" x14ac:dyDescent="0.25">
      <c r="A22" s="317"/>
      <c r="B22" s="307" t="s">
        <v>156</v>
      </c>
      <c r="C22" s="284" t="s">
        <v>157</v>
      </c>
      <c r="D22" s="308" t="s">
        <v>158</v>
      </c>
      <c r="E22" s="318">
        <v>45292</v>
      </c>
      <c r="F22" s="319">
        <v>45657</v>
      </c>
      <c r="G22" s="320">
        <v>2</v>
      </c>
      <c r="H22" s="321" t="s">
        <v>364</v>
      </c>
      <c r="I22" s="321" t="s">
        <v>364</v>
      </c>
      <c r="J22" s="321" t="s">
        <v>364</v>
      </c>
      <c r="K22" s="325">
        <v>2</v>
      </c>
      <c r="L22" s="314">
        <v>0.1</v>
      </c>
      <c r="M22" s="265">
        <f>$L22*(SUM($H22:H22)/SUM($H22:$K22))</f>
        <v>0</v>
      </c>
      <c r="N22" s="265">
        <f>$L22*(SUM($H22:I22)/SUM($H22:$K22))</f>
        <v>0</v>
      </c>
      <c r="O22" s="265">
        <f>$L22*(SUM($H22:J22)/SUM($H22:$K22))</f>
        <v>0</v>
      </c>
      <c r="P22" s="265">
        <f>$L22*(SUM($H22:K22)/SUM($H22:$K22))</f>
        <v>0.1</v>
      </c>
      <c r="Q22" s="289"/>
      <c r="R22" s="322"/>
      <c r="S22" s="279"/>
      <c r="T22" s="279"/>
      <c r="U22" s="269">
        <f>$L22*SUM($Q22:Q22)/SUM($H22:$K22)</f>
        <v>0</v>
      </c>
      <c r="V22" s="269">
        <f>$L22*SUM($Q22:R22)/SUM($H22:$K22)</f>
        <v>0</v>
      </c>
      <c r="W22" s="269">
        <f>$L22*SUM($Q22:S22)/SUM($H22:$K22)</f>
        <v>0</v>
      </c>
      <c r="X22" s="269">
        <f>$L22*SUM($Q22:T22)/SUM($H22:$K22)</f>
        <v>0</v>
      </c>
      <c r="Y22" s="280"/>
      <c r="Z22" s="327"/>
    </row>
    <row r="23" spans="1:26" ht="30" customHeight="1" x14ac:dyDescent="0.25">
      <c r="A23" s="328"/>
      <c r="B23" s="297"/>
      <c r="C23" s="296" t="s">
        <v>320</v>
      </c>
      <c r="D23" s="297"/>
      <c r="E23" s="298"/>
      <c r="F23" s="298"/>
      <c r="G23" s="299" t="s">
        <v>364</v>
      </c>
      <c r="H23" s="329" t="s">
        <v>364</v>
      </c>
      <c r="I23" s="329" t="s">
        <v>364</v>
      </c>
      <c r="J23" s="329" t="s">
        <v>364</v>
      </c>
      <c r="K23" s="329" t="s">
        <v>364</v>
      </c>
      <c r="L23" s="330">
        <f>SUM(L13:L22)</f>
        <v>1</v>
      </c>
      <c r="M23" s="331">
        <f>SUM(M13:M22)</f>
        <v>6.25E-2</v>
      </c>
      <c r="N23" s="331">
        <f>SUM(N13:N22)</f>
        <v>0.21666666666666667</v>
      </c>
      <c r="O23" s="331">
        <f>SUM(O13:O22)</f>
        <v>0.45000000000000007</v>
      </c>
      <c r="P23" s="331">
        <f>SUM(P13:P22)</f>
        <v>1</v>
      </c>
      <c r="Q23" s="297"/>
      <c r="R23" s="332"/>
      <c r="S23" s="303"/>
      <c r="T23" s="303"/>
      <c r="U23" s="304">
        <f>SUM(U13:U22)</f>
        <v>6.25E-2</v>
      </c>
      <c r="V23" s="304">
        <f>SUM(V13:V22)</f>
        <v>0.21666666666666667</v>
      </c>
      <c r="W23" s="304">
        <f>SUM(W13:W22)</f>
        <v>0.21666666666666667</v>
      </c>
      <c r="X23" s="304">
        <f>SUM(X13:X22)</f>
        <v>0.21666666666666667</v>
      </c>
      <c r="Y23" s="305"/>
      <c r="Z23" s="306"/>
    </row>
    <row r="24" spans="1:26" ht="52.5" customHeight="1" x14ac:dyDescent="0.25">
      <c r="A24" s="333">
        <v>3</v>
      </c>
      <c r="B24" s="334" t="s">
        <v>160</v>
      </c>
      <c r="C24" s="335" t="s">
        <v>161</v>
      </c>
      <c r="D24" s="336" t="s">
        <v>162</v>
      </c>
      <c r="E24" s="309">
        <v>45293</v>
      </c>
      <c r="F24" s="310">
        <v>45657</v>
      </c>
      <c r="G24" s="311">
        <v>8</v>
      </c>
      <c r="H24" s="312" t="s">
        <v>364</v>
      </c>
      <c r="I24" s="337">
        <v>1</v>
      </c>
      <c r="J24" s="337">
        <v>3</v>
      </c>
      <c r="K24" s="337">
        <v>4</v>
      </c>
      <c r="L24" s="338">
        <v>0.3</v>
      </c>
      <c r="M24" s="265">
        <f>$L24*(SUM($H24:H24)/SUM($H24:$K24))</f>
        <v>0</v>
      </c>
      <c r="N24" s="265">
        <f>$L24*(SUM($H24:I24)/SUM($H24:$K24))</f>
        <v>3.7499999999999999E-2</v>
      </c>
      <c r="O24" s="265">
        <f>$L24*(SUM($H24:J24)/SUM($H24:$K24))</f>
        <v>0.15</v>
      </c>
      <c r="P24" s="339">
        <f>$L24*(SUM($H24:K24)/SUM($H24:$K24))</f>
        <v>0.3</v>
      </c>
      <c r="Q24" s="335"/>
      <c r="R24" s="340">
        <v>1</v>
      </c>
      <c r="S24" s="341"/>
      <c r="T24" s="342"/>
      <c r="U24" s="269">
        <f>$L24*SUM($Q24:Q24)/SUM($H24:$K24)</f>
        <v>0</v>
      </c>
      <c r="V24" s="269">
        <f>$L24*SUM($Q24:R24)/SUM($H24:$K24)</f>
        <v>3.7499999999999999E-2</v>
      </c>
      <c r="W24" s="269">
        <f>$L24*SUM($Q24:S24)/SUM($H24:$K24)</f>
        <v>3.7499999999999999E-2</v>
      </c>
      <c r="X24" s="269">
        <f>$L24*SUM($Q24:T24)/SUM($H24:$K24)</f>
        <v>3.7499999999999999E-2</v>
      </c>
      <c r="Y24" s="282" t="s">
        <v>374</v>
      </c>
      <c r="Z24" s="343" t="s">
        <v>316</v>
      </c>
    </row>
    <row r="25" spans="1:26" ht="151.5" customHeight="1" x14ac:dyDescent="0.25">
      <c r="A25" s="344"/>
      <c r="B25" s="334" t="s">
        <v>167</v>
      </c>
      <c r="C25" s="335" t="s">
        <v>168</v>
      </c>
      <c r="D25" s="335" t="s">
        <v>169</v>
      </c>
      <c r="E25" s="318">
        <v>45293</v>
      </c>
      <c r="F25" s="319">
        <v>45657</v>
      </c>
      <c r="G25" s="320">
        <v>13</v>
      </c>
      <c r="H25" s="321">
        <v>3</v>
      </c>
      <c r="I25" s="321">
        <v>3</v>
      </c>
      <c r="J25" s="321">
        <v>3</v>
      </c>
      <c r="K25" s="321">
        <v>4</v>
      </c>
      <c r="L25" s="338">
        <v>0.3</v>
      </c>
      <c r="M25" s="265">
        <f>$L25*(SUM($H25:H25)/SUM($H25:$K25))</f>
        <v>6.9230769230769235E-2</v>
      </c>
      <c r="N25" s="265">
        <f>$L25*(SUM($H25:I25)/SUM($H25:$K25))</f>
        <v>0.13846153846153847</v>
      </c>
      <c r="O25" s="265">
        <f>$L25*(SUM($H25:J25)/SUM($H25:$K25))</f>
        <v>0.20769230769230768</v>
      </c>
      <c r="P25" s="339">
        <f>$L25*(SUM($H25:K25)/SUM($H25:$K25))</f>
        <v>0.3</v>
      </c>
      <c r="Q25" s="335">
        <v>3</v>
      </c>
      <c r="R25" s="345">
        <v>3</v>
      </c>
      <c r="S25" s="346"/>
      <c r="T25" s="347"/>
      <c r="U25" s="269">
        <f>$L25*SUM($Q25:Q25)/SUM($H25:$K25)</f>
        <v>6.9230769230769221E-2</v>
      </c>
      <c r="V25" s="269">
        <f>$L25*SUM($Q25:R25)/SUM($H25:$K25)</f>
        <v>0.13846153846153844</v>
      </c>
      <c r="W25" s="269">
        <f>$L25*SUM($Q25:S25)/SUM($H25:$K25)</f>
        <v>0.13846153846153844</v>
      </c>
      <c r="X25" s="269">
        <f>$L25*SUM($Q25:T25)/SUM($H25:$K25)</f>
        <v>0.13846153846153844</v>
      </c>
      <c r="Y25" s="282" t="s">
        <v>375</v>
      </c>
      <c r="Z25" s="283" t="s">
        <v>316</v>
      </c>
    </row>
    <row r="26" spans="1:26" ht="72.75" customHeight="1" x14ac:dyDescent="0.25">
      <c r="A26" s="344"/>
      <c r="B26" s="334" t="s">
        <v>170</v>
      </c>
      <c r="C26" s="335" t="s">
        <v>171</v>
      </c>
      <c r="D26" s="335" t="s">
        <v>172</v>
      </c>
      <c r="E26" s="318">
        <v>45293</v>
      </c>
      <c r="F26" s="319">
        <v>45657</v>
      </c>
      <c r="G26" s="320">
        <v>2</v>
      </c>
      <c r="H26" s="321" t="s">
        <v>364</v>
      </c>
      <c r="I26" s="321">
        <v>1</v>
      </c>
      <c r="J26" s="321" t="s">
        <v>364</v>
      </c>
      <c r="K26" s="321">
        <v>1</v>
      </c>
      <c r="L26" s="338">
        <v>0.2</v>
      </c>
      <c r="M26" s="265">
        <f>$L26*(SUM($H26:H26)/SUM($H26:$K26))</f>
        <v>0</v>
      </c>
      <c r="N26" s="265">
        <f>$L26*(SUM($H26:I26)/SUM($H26:$K26))</f>
        <v>0.1</v>
      </c>
      <c r="O26" s="265">
        <f>$L26*(SUM($H26:J26)/SUM($H26:$K26))</f>
        <v>0.1</v>
      </c>
      <c r="P26" s="339">
        <f>$L26*(SUM($H26:K26)/SUM($H26:$K26))</f>
        <v>0.2</v>
      </c>
      <c r="Q26" s="335"/>
      <c r="R26" s="345">
        <v>1</v>
      </c>
      <c r="S26" s="346"/>
      <c r="T26" s="347"/>
      <c r="U26" s="269">
        <f>$L26*SUM($Q26:Q26)/SUM($H26:$K26)</f>
        <v>0</v>
      </c>
      <c r="V26" s="269">
        <f>$L26*SUM($Q26:R26)/SUM($H26:$K26)</f>
        <v>0.1</v>
      </c>
      <c r="W26" s="269">
        <f>$L26*SUM($Q26:S26)/SUM($H26:$K26)</f>
        <v>0.1</v>
      </c>
      <c r="X26" s="269">
        <f>$L26*SUM($Q26:T26)/SUM($H26:$K26)</f>
        <v>0.1</v>
      </c>
      <c r="Y26" s="282" t="s">
        <v>376</v>
      </c>
      <c r="Z26" s="343" t="s">
        <v>316</v>
      </c>
    </row>
    <row r="27" spans="1:26" ht="69.75" customHeight="1" x14ac:dyDescent="0.25">
      <c r="A27" s="344"/>
      <c r="B27" s="334" t="s">
        <v>174</v>
      </c>
      <c r="C27" s="335" t="s">
        <v>175</v>
      </c>
      <c r="D27" s="335" t="s">
        <v>176</v>
      </c>
      <c r="E27" s="318">
        <v>45293</v>
      </c>
      <c r="F27" s="319">
        <v>45657</v>
      </c>
      <c r="G27" s="320">
        <v>2</v>
      </c>
      <c r="H27" s="321" t="s">
        <v>364</v>
      </c>
      <c r="I27" s="321">
        <v>1</v>
      </c>
      <c r="J27" s="321" t="s">
        <v>364</v>
      </c>
      <c r="K27" s="321">
        <v>1</v>
      </c>
      <c r="L27" s="338">
        <v>0.2</v>
      </c>
      <c r="M27" s="265">
        <f>$L27*(SUM($H27:H27)/SUM($H27:$K27))</f>
        <v>0</v>
      </c>
      <c r="N27" s="265">
        <f>$L27*(SUM($H27:I27)/SUM($H27:$K27))</f>
        <v>0.1</v>
      </c>
      <c r="O27" s="265">
        <f>$L27*(SUM($H27:J27)/SUM($H27:$K27))</f>
        <v>0.1</v>
      </c>
      <c r="P27" s="339">
        <f>$L27*(SUM($H27:K27)/SUM($H27:$K27))</f>
        <v>0.2</v>
      </c>
      <c r="Q27" s="335"/>
      <c r="R27" s="345">
        <v>1</v>
      </c>
      <c r="S27" s="348"/>
      <c r="T27" s="349"/>
      <c r="U27" s="269">
        <f>$L27*SUM($Q27:Q27)/SUM($H27:$K27)</f>
        <v>0</v>
      </c>
      <c r="V27" s="269">
        <f>$L27*SUM($Q27:R27)/SUM($H27:$K27)</f>
        <v>0.1</v>
      </c>
      <c r="W27" s="269">
        <f>$L27*SUM($Q27:S27)/SUM($H27:$K27)</f>
        <v>0.1</v>
      </c>
      <c r="X27" s="269">
        <f>$L27*SUM($Q27:T27)/SUM($H27:$K27)</f>
        <v>0.1</v>
      </c>
      <c r="Y27" s="282" t="s">
        <v>377</v>
      </c>
      <c r="Z27" s="343" t="s">
        <v>316</v>
      </c>
    </row>
    <row r="28" spans="1:26" ht="52.5" customHeight="1" x14ac:dyDescent="0.25">
      <c r="A28" s="350"/>
      <c r="B28" s="351" t="s">
        <v>177</v>
      </c>
      <c r="C28" s="335" t="s">
        <v>178</v>
      </c>
      <c r="D28" s="335" t="s">
        <v>179</v>
      </c>
      <c r="E28" s="318">
        <v>45306</v>
      </c>
      <c r="F28" s="319">
        <v>45657</v>
      </c>
      <c r="G28" s="320">
        <v>1</v>
      </c>
      <c r="H28" s="321" t="s">
        <v>364</v>
      </c>
      <c r="I28" s="321" t="s">
        <v>364</v>
      </c>
      <c r="J28" s="321" t="s">
        <v>364</v>
      </c>
      <c r="K28" s="321">
        <v>1</v>
      </c>
      <c r="L28" s="338">
        <v>0.1</v>
      </c>
      <c r="M28" s="352" t="s">
        <v>164</v>
      </c>
      <c r="N28" s="352" t="s">
        <v>101</v>
      </c>
      <c r="O28" s="353" t="s">
        <v>180</v>
      </c>
      <c r="P28" s="353" t="s">
        <v>166</v>
      </c>
      <c r="Q28" s="354"/>
      <c r="R28" s="345"/>
      <c r="S28" s="354"/>
    </row>
    <row r="29" spans="1:26" ht="26.25" customHeight="1" x14ac:dyDescent="0.25">
      <c r="A29" s="356"/>
      <c r="B29" s="357"/>
      <c r="C29" s="296" t="s">
        <v>320</v>
      </c>
      <c r="D29" s="358"/>
      <c r="E29" s="359"/>
      <c r="F29" s="359"/>
      <c r="G29" s="360" t="s">
        <v>364</v>
      </c>
      <c r="H29" s="361" t="s">
        <v>364</v>
      </c>
      <c r="I29" s="361" t="s">
        <v>364</v>
      </c>
      <c r="J29" s="361" t="s">
        <v>364</v>
      </c>
      <c r="K29" s="361" t="s">
        <v>364</v>
      </c>
      <c r="L29" s="362">
        <f>SUM(L24:L27)</f>
        <v>1</v>
      </c>
      <c r="M29" s="363">
        <f>SUM(M24:M27)</f>
        <v>6.9230769230769235E-2</v>
      </c>
      <c r="N29" s="363">
        <f>SUM(N24:N27)</f>
        <v>0.37596153846153846</v>
      </c>
      <c r="O29" s="363">
        <f>SUM(O24:O27)</f>
        <v>0.5576923076923076</v>
      </c>
      <c r="P29" s="363">
        <f>SUM(P24:P27)</f>
        <v>1</v>
      </c>
      <c r="Q29" s="358"/>
      <c r="R29" s="364"/>
      <c r="S29" s="365"/>
      <c r="T29" s="365"/>
      <c r="U29" s="304">
        <f>SUM(U24:U27,)</f>
        <v>6.9230769230769221E-2</v>
      </c>
      <c r="V29" s="304">
        <f>SUM(V24:V27,)</f>
        <v>0.37596153846153846</v>
      </c>
      <c r="W29" s="304">
        <f>SUM(W24:W27,)</f>
        <v>0.37596153846153846</v>
      </c>
      <c r="X29" s="304">
        <f>SUM(X24:X27,)</f>
        <v>0.37596153846153846</v>
      </c>
      <c r="Y29" s="305"/>
      <c r="Z29" s="366"/>
    </row>
    <row r="30" spans="1:26" ht="76.5" customHeight="1" x14ac:dyDescent="0.25">
      <c r="A30" s="257">
        <v>4</v>
      </c>
      <c r="B30" s="367" t="s">
        <v>329</v>
      </c>
      <c r="C30" s="368" t="s">
        <v>183</v>
      </c>
      <c r="D30" s="323" t="s">
        <v>184</v>
      </c>
      <c r="E30" s="369">
        <v>45323</v>
      </c>
      <c r="F30" s="261">
        <v>45657</v>
      </c>
      <c r="G30" s="370">
        <v>14</v>
      </c>
      <c r="H30" s="371">
        <v>2</v>
      </c>
      <c r="I30" s="371">
        <v>4</v>
      </c>
      <c r="J30" s="371">
        <v>4</v>
      </c>
      <c r="K30" s="371">
        <v>4</v>
      </c>
      <c r="L30" s="288">
        <v>0.15</v>
      </c>
      <c r="M30" s="265">
        <f>$L30*(SUM($H30:H30)/SUM($H30:$K30))</f>
        <v>2.1428571428571425E-2</v>
      </c>
      <c r="N30" s="265">
        <f>$L30*(SUM($H30:I30)/SUM($H30:$K30))</f>
        <v>6.4285714285714279E-2</v>
      </c>
      <c r="O30" s="265">
        <f>$L30*(SUM($H30:J30)/SUM($H30:$K30))</f>
        <v>0.10714285714285714</v>
      </c>
      <c r="P30" s="339">
        <f>$L30*(SUM($H30:K30)/SUM($H30:$K30))</f>
        <v>0.15</v>
      </c>
      <c r="Q30" s="323">
        <v>2</v>
      </c>
      <c r="R30" s="372">
        <v>4</v>
      </c>
      <c r="S30" s="373"/>
      <c r="T30" s="374"/>
      <c r="U30" s="269">
        <f>$L30*SUM($Q30:Q30)/SUM($H30:$K30)</f>
        <v>2.1428571428571429E-2</v>
      </c>
      <c r="V30" s="269">
        <f>$L30*SUM($Q30:R30)/SUM($H30:$K30)</f>
        <v>6.4285714285714279E-2</v>
      </c>
      <c r="W30" s="269">
        <f>$L30*SUM($Q30:S30)/SUM($H30:$K30)</f>
        <v>6.4285714285714279E-2</v>
      </c>
      <c r="X30" s="269">
        <f>$L30*SUM($Q30:T30)/SUM($H30:$K30)</f>
        <v>6.4285714285714279E-2</v>
      </c>
      <c r="Y30" s="282" t="s">
        <v>378</v>
      </c>
      <c r="Z30" s="283" t="s">
        <v>316</v>
      </c>
    </row>
    <row r="31" spans="1:26" ht="57" customHeight="1" x14ac:dyDescent="0.25">
      <c r="A31" s="257"/>
      <c r="B31" s="367" t="s">
        <v>331</v>
      </c>
      <c r="C31" s="368" t="s">
        <v>188</v>
      </c>
      <c r="D31" s="368" t="s">
        <v>189</v>
      </c>
      <c r="E31" s="375">
        <v>45293</v>
      </c>
      <c r="F31" s="286">
        <v>45657</v>
      </c>
      <c r="G31" s="376">
        <v>1</v>
      </c>
      <c r="H31" s="287" t="s">
        <v>364</v>
      </c>
      <c r="I31" s="287" t="s">
        <v>364</v>
      </c>
      <c r="J31" s="287" t="s">
        <v>364</v>
      </c>
      <c r="K31" s="287">
        <v>1</v>
      </c>
      <c r="L31" s="288">
        <v>0.1</v>
      </c>
      <c r="M31" s="265">
        <f>$L31*(SUM($H31:H31)/SUM($H31:$K31))</f>
        <v>0</v>
      </c>
      <c r="N31" s="265">
        <f>$L31*(SUM($H31:I31)/SUM($H31:$K31))</f>
        <v>0</v>
      </c>
      <c r="O31" s="265">
        <f>$L31*(SUM($H31:J31)/SUM($H31:$K31))</f>
        <v>0</v>
      </c>
      <c r="P31" s="339">
        <f>$L31*(SUM($H31:K31)/SUM($H31:$K31))</f>
        <v>0.1</v>
      </c>
      <c r="Q31" s="323"/>
      <c r="R31" s="377"/>
      <c r="S31" s="377"/>
      <c r="T31" s="378"/>
      <c r="U31" s="269">
        <f>$L31*SUM($Q31:Q31)/SUM($H31:$K31)</f>
        <v>0</v>
      </c>
      <c r="V31" s="269">
        <f>$L31*SUM($Q31:R31)/SUM($H31:$K31)</f>
        <v>0</v>
      </c>
      <c r="W31" s="269">
        <f>$L31*SUM($Q31:S31)/SUM($H31:$K31)</f>
        <v>0</v>
      </c>
      <c r="X31" s="269">
        <f>$L31*SUM($Q31:T31)/SUM($H31:$K31)</f>
        <v>0</v>
      </c>
      <c r="Y31" s="379"/>
      <c r="Z31" s="380"/>
    </row>
    <row r="32" spans="1:26" ht="60.75" customHeight="1" x14ac:dyDescent="0.25">
      <c r="A32" s="257"/>
      <c r="B32" s="367" t="s">
        <v>332</v>
      </c>
      <c r="C32" s="368" t="s">
        <v>191</v>
      </c>
      <c r="D32" s="368" t="s">
        <v>192</v>
      </c>
      <c r="E32" s="375">
        <v>45293</v>
      </c>
      <c r="F32" s="286">
        <v>45657</v>
      </c>
      <c r="G32" s="376">
        <v>1</v>
      </c>
      <c r="H32" s="287" t="s">
        <v>364</v>
      </c>
      <c r="I32" s="287" t="s">
        <v>364</v>
      </c>
      <c r="J32" s="287" t="s">
        <v>364</v>
      </c>
      <c r="K32" s="287">
        <v>1</v>
      </c>
      <c r="L32" s="288">
        <v>0.1</v>
      </c>
      <c r="M32" s="265">
        <f>$L32*(SUM($H32:H32)/SUM($H32:$K32))</f>
        <v>0</v>
      </c>
      <c r="N32" s="265">
        <f>$L32*(SUM($H32:I32)/SUM($H32:$K32))</f>
        <v>0</v>
      </c>
      <c r="O32" s="265">
        <f>$L32*(SUM($H32:J32)/SUM($H32:$K32))</f>
        <v>0</v>
      </c>
      <c r="P32" s="339">
        <f>$L32*(SUM($H32:K32)/SUM($H32:$K32))</f>
        <v>0.1</v>
      </c>
      <c r="Q32" s="323"/>
      <c r="R32" s="377"/>
      <c r="S32" s="377"/>
      <c r="T32" s="378"/>
      <c r="U32" s="269">
        <f>$L32*SUM($Q32:Q32)/SUM($H32:$K32)</f>
        <v>0</v>
      </c>
      <c r="V32" s="269">
        <f>$L32*SUM($Q32:R32)/SUM($H32:$K32)</f>
        <v>0</v>
      </c>
      <c r="W32" s="269">
        <f>$L32*SUM($Q32:S32)/SUM($H32:$K32)</f>
        <v>0</v>
      </c>
      <c r="X32" s="269">
        <f>$L32*SUM($Q32:T32)/SUM($H32:$K32)</f>
        <v>0</v>
      </c>
      <c r="Y32" s="379"/>
      <c r="Z32" s="380"/>
    </row>
    <row r="33" spans="1:26" ht="40.5" customHeight="1" x14ac:dyDescent="0.25">
      <c r="A33" s="257"/>
      <c r="B33" s="367" t="s">
        <v>333</v>
      </c>
      <c r="C33" s="323" t="s">
        <v>194</v>
      </c>
      <c r="D33" s="323" t="s">
        <v>195</v>
      </c>
      <c r="E33" s="375">
        <v>45306</v>
      </c>
      <c r="F33" s="381">
        <v>45657</v>
      </c>
      <c r="G33" s="376">
        <v>1</v>
      </c>
      <c r="H33" s="382" t="s">
        <v>364</v>
      </c>
      <c r="I33" s="382" t="s">
        <v>364</v>
      </c>
      <c r="J33" s="382" t="s">
        <v>364</v>
      </c>
      <c r="K33" s="382">
        <v>1</v>
      </c>
      <c r="L33" s="288">
        <v>0.15</v>
      </c>
      <c r="M33" s="265">
        <f>$L33*(SUM($H33:H33)/SUM($H33:$K33))</f>
        <v>0</v>
      </c>
      <c r="N33" s="265">
        <f>$L33*(SUM($H33:I33)/SUM($H33:$K33))</f>
        <v>0</v>
      </c>
      <c r="O33" s="265">
        <f>$L33*(SUM($H33:J33)/SUM($H33:$K33))</f>
        <v>0</v>
      </c>
      <c r="P33" s="339">
        <f>$L33*(SUM($H33:K33)/SUM($H33:$K33))</f>
        <v>0.15</v>
      </c>
      <c r="Q33" s="323"/>
      <c r="R33" s="377"/>
      <c r="S33" s="377"/>
      <c r="T33" s="378"/>
      <c r="U33" s="269">
        <f>$L33*SUM($Q33:Q33)/SUM($H33:$K33)</f>
        <v>0</v>
      </c>
      <c r="V33" s="269">
        <f>$L33*SUM($Q33:R33)/SUM($H33:$K33)</f>
        <v>0</v>
      </c>
      <c r="W33" s="269">
        <f>$L33*SUM($Q33:S33)/SUM($H33:$K33)</f>
        <v>0</v>
      </c>
      <c r="X33" s="269">
        <f>$L33*SUM($Q33:T33)/SUM($H33:$K33)</f>
        <v>0</v>
      </c>
      <c r="Y33" s="379"/>
      <c r="Z33" s="380"/>
    </row>
    <row r="34" spans="1:26" ht="40.5" customHeight="1" x14ac:dyDescent="0.25">
      <c r="A34" s="257"/>
      <c r="B34" s="367" t="s">
        <v>334</v>
      </c>
      <c r="C34" s="323" t="s">
        <v>197</v>
      </c>
      <c r="D34" s="323" t="s">
        <v>198</v>
      </c>
      <c r="E34" s="375">
        <v>45306</v>
      </c>
      <c r="F34" s="381">
        <v>45657</v>
      </c>
      <c r="G34" s="376">
        <v>2</v>
      </c>
      <c r="H34" s="382" t="s">
        <v>364</v>
      </c>
      <c r="I34" s="382" t="s">
        <v>364</v>
      </c>
      <c r="J34" s="382">
        <v>1</v>
      </c>
      <c r="K34" s="382">
        <v>1</v>
      </c>
      <c r="L34" s="288">
        <v>0.15</v>
      </c>
      <c r="M34" s="265">
        <f>$L34*(SUM($H34:H34)/SUM($H34:$K34))</f>
        <v>0</v>
      </c>
      <c r="N34" s="265">
        <f>$L34*(SUM($H34:I34)/SUM($H34:$K34))</f>
        <v>0</v>
      </c>
      <c r="O34" s="265">
        <f>$L34*(SUM($H34:J34)/SUM($H34:$K34))</f>
        <v>7.4999999999999997E-2</v>
      </c>
      <c r="P34" s="339">
        <f>$L34*(SUM($H34:K34)/SUM($H34:$K34))</f>
        <v>0.15</v>
      </c>
      <c r="Q34" s="323"/>
      <c r="R34" s="377"/>
      <c r="S34" s="377"/>
      <c r="T34" s="378"/>
      <c r="U34" s="269">
        <f>$L34*SUM($Q34:Q34)/SUM($H34:$K34)</f>
        <v>0</v>
      </c>
      <c r="V34" s="269">
        <f>$L34*SUM($Q34:R34)/SUM($H34:$K34)</f>
        <v>0</v>
      </c>
      <c r="W34" s="269">
        <f>$L34*SUM($Q34:S34)/SUM($H34:$K34)</f>
        <v>0</v>
      </c>
      <c r="X34" s="269">
        <f>$L34*SUM($Q34:T34)/SUM($H34:$K34)</f>
        <v>0</v>
      </c>
      <c r="Y34" s="379"/>
      <c r="Z34" s="380"/>
    </row>
    <row r="35" spans="1:26" ht="58.5" customHeight="1" x14ac:dyDescent="0.25">
      <c r="A35" s="257"/>
      <c r="B35" s="367" t="s">
        <v>335</v>
      </c>
      <c r="C35" s="323" t="s">
        <v>200</v>
      </c>
      <c r="D35" s="368" t="s">
        <v>201</v>
      </c>
      <c r="E35" s="375">
        <v>45323</v>
      </c>
      <c r="F35" s="286">
        <v>45565</v>
      </c>
      <c r="G35" s="376">
        <v>1</v>
      </c>
      <c r="H35" s="287" t="s">
        <v>364</v>
      </c>
      <c r="I35" s="287" t="s">
        <v>364</v>
      </c>
      <c r="J35" s="287">
        <v>1</v>
      </c>
      <c r="K35" s="287" t="s">
        <v>364</v>
      </c>
      <c r="L35" s="288">
        <v>0.15</v>
      </c>
      <c r="M35" s="265">
        <f>$L35*(SUM($H35:H35)/SUM($H35:$K35))</f>
        <v>0</v>
      </c>
      <c r="N35" s="265">
        <f>$L35*(SUM($H35:I35)/SUM($H35:$K35))</f>
        <v>0</v>
      </c>
      <c r="O35" s="265">
        <f>$L35*(SUM($H35:J35)/SUM($H35:$K35))</f>
        <v>0.15</v>
      </c>
      <c r="P35" s="339">
        <f>$L35*(SUM($H35:K35)/SUM($H35:$K35))</f>
        <v>0.15</v>
      </c>
      <c r="Q35" s="323"/>
      <c r="R35" s="377"/>
      <c r="S35" s="377"/>
      <c r="T35" s="378"/>
      <c r="U35" s="269">
        <f>$L35*SUM($Q35:Q35)/SUM($H35:$K35)</f>
        <v>0</v>
      </c>
      <c r="V35" s="269">
        <f>$L35*SUM($Q35:R35)/SUM($H35:$K35)</f>
        <v>0</v>
      </c>
      <c r="W35" s="269">
        <f>$L35*SUM($Q35:S35)/SUM($H35:$K35)</f>
        <v>0</v>
      </c>
      <c r="X35" s="269">
        <f>$L35*SUM($Q35:T35)/SUM($H35:$K35)</f>
        <v>0</v>
      </c>
      <c r="Y35" s="379"/>
      <c r="Z35" s="380"/>
    </row>
    <row r="36" spans="1:26" ht="40.5" customHeight="1" x14ac:dyDescent="0.25">
      <c r="A36" s="257"/>
      <c r="B36" s="367" t="s">
        <v>336</v>
      </c>
      <c r="C36" s="323" t="s">
        <v>203</v>
      </c>
      <c r="D36" s="368" t="s">
        <v>204</v>
      </c>
      <c r="E36" s="375">
        <v>45323</v>
      </c>
      <c r="F36" s="286">
        <v>45657</v>
      </c>
      <c r="G36" s="376">
        <v>2</v>
      </c>
      <c r="H36" s="287" t="s">
        <v>364</v>
      </c>
      <c r="I36" s="287">
        <v>1</v>
      </c>
      <c r="J36" s="287" t="s">
        <v>364</v>
      </c>
      <c r="K36" s="287">
        <v>1</v>
      </c>
      <c r="L36" s="288">
        <v>0.1</v>
      </c>
      <c r="M36" s="265">
        <f>$L36*(SUM($H36:H36)/SUM($H36:$K36))</f>
        <v>0</v>
      </c>
      <c r="N36" s="265">
        <f>$L36*(SUM($H36:I36)/SUM($H36:$K36))</f>
        <v>0.05</v>
      </c>
      <c r="O36" s="265">
        <f>$L36*(SUM($H36:J36)/SUM($H36:$K36))</f>
        <v>0.05</v>
      </c>
      <c r="P36" s="339">
        <f>$L36*(SUM($H36:K36)/SUM($H36:$K36))</f>
        <v>0.1</v>
      </c>
      <c r="Q36" s="323"/>
      <c r="R36" s="377">
        <v>1</v>
      </c>
      <c r="S36" s="377"/>
      <c r="T36" s="378"/>
      <c r="U36" s="269">
        <f>$L36*SUM($Q36:Q36)/SUM($H36:$K36)</f>
        <v>0</v>
      </c>
      <c r="V36" s="269">
        <f>$L36*SUM($Q36:R36)/SUM($H36:$K36)</f>
        <v>0.05</v>
      </c>
      <c r="W36" s="269">
        <f>$L36*SUM($Q36:S36)/SUM($H36:$K36)</f>
        <v>0.05</v>
      </c>
      <c r="X36" s="269">
        <f>$L36*SUM($Q36:T36)/SUM($H36:$K36)</f>
        <v>0.05</v>
      </c>
      <c r="Y36" s="282" t="s">
        <v>379</v>
      </c>
      <c r="Z36" s="343" t="s">
        <v>316</v>
      </c>
    </row>
    <row r="37" spans="1:26" ht="93" customHeight="1" x14ac:dyDescent="0.25">
      <c r="A37" s="257"/>
      <c r="B37" s="367" t="s">
        <v>337</v>
      </c>
      <c r="C37" s="323" t="s">
        <v>206</v>
      </c>
      <c r="D37" s="323" t="s">
        <v>207</v>
      </c>
      <c r="E37" s="375">
        <v>45323</v>
      </c>
      <c r="F37" s="286">
        <v>45657</v>
      </c>
      <c r="G37" s="376">
        <v>4</v>
      </c>
      <c r="H37" s="382">
        <v>1</v>
      </c>
      <c r="I37" s="382">
        <v>1</v>
      </c>
      <c r="J37" s="382">
        <v>1</v>
      </c>
      <c r="K37" s="382">
        <v>1</v>
      </c>
      <c r="L37" s="288">
        <v>0.1</v>
      </c>
      <c r="M37" s="265">
        <f>$L37*(SUM($H37:H37)/SUM($H37:$K37))</f>
        <v>2.5000000000000001E-2</v>
      </c>
      <c r="N37" s="265">
        <f>$L37*(SUM($H37:I37)/SUM($H37:$K37))</f>
        <v>0.05</v>
      </c>
      <c r="O37" s="265">
        <f>$L37*(SUM($H37:J37)/SUM($H37:$K37))</f>
        <v>7.5000000000000011E-2</v>
      </c>
      <c r="P37" s="339">
        <f>$L37*(SUM($H37:K37)/SUM($H37:$K37))</f>
        <v>0.1</v>
      </c>
      <c r="Q37" s="323">
        <v>1</v>
      </c>
      <c r="R37" s="383">
        <v>1</v>
      </c>
      <c r="S37" s="384"/>
      <c r="T37" s="385"/>
      <c r="U37" s="269">
        <f>$L37*SUM($Q37:Q37)/SUM($H37:$K37)</f>
        <v>2.5000000000000001E-2</v>
      </c>
      <c r="V37" s="269">
        <f>$L37*SUM($Q37:R37)/SUM($H37:$K37)</f>
        <v>0.05</v>
      </c>
      <c r="W37" s="269">
        <f>$L37*SUM($Q37:S37)/SUM($H37:$K37)</f>
        <v>0.05</v>
      </c>
      <c r="X37" s="269">
        <f>$L37*SUM($Q37:T37)/SUM($H37:$K37)</f>
        <v>0.05</v>
      </c>
      <c r="Y37" s="282" t="s">
        <v>380</v>
      </c>
      <c r="Z37" s="283" t="s">
        <v>316</v>
      </c>
    </row>
    <row r="38" spans="1:26" ht="21.75" customHeight="1" x14ac:dyDescent="0.25">
      <c r="A38" s="386"/>
      <c r="B38" s="387"/>
      <c r="C38" s="296" t="s">
        <v>320</v>
      </c>
      <c r="D38" s="388"/>
      <c r="E38" s="389"/>
      <c r="F38" s="389"/>
      <c r="G38" s="390" t="s">
        <v>364</v>
      </c>
      <c r="H38" s="391" t="s">
        <v>364</v>
      </c>
      <c r="I38" s="391" t="s">
        <v>364</v>
      </c>
      <c r="J38" s="391" t="s">
        <v>364</v>
      </c>
      <c r="K38" s="391" t="s">
        <v>364</v>
      </c>
      <c r="L38" s="392">
        <f>SUM(L30:L37)</f>
        <v>1</v>
      </c>
      <c r="M38" s="393">
        <f>SUM(M30:M37)</f>
        <v>4.642857142857143E-2</v>
      </c>
      <c r="N38" s="393">
        <f>SUM(N30:N37)</f>
        <v>0.16428571428571428</v>
      </c>
      <c r="O38" s="393">
        <f>SUM(O30:O37)</f>
        <v>0.45714285714285713</v>
      </c>
      <c r="P38" s="393">
        <f>SUM(P30:P37)</f>
        <v>1</v>
      </c>
      <c r="Q38" s="388"/>
      <c r="R38" s="303"/>
      <c r="S38" s="303"/>
      <c r="T38" s="303"/>
      <c r="U38" s="304">
        <f>SUM(U30:U37)</f>
        <v>4.642857142857143E-2</v>
      </c>
      <c r="V38" s="304">
        <f>SUM(V30:V37)</f>
        <v>0.16428571428571428</v>
      </c>
      <c r="W38" s="304">
        <f>SUM(W30:W37)</f>
        <v>0.16428571428571428</v>
      </c>
      <c r="X38" s="304">
        <f>SUM(X30:X37)</f>
        <v>0.16428571428571428</v>
      </c>
      <c r="Y38" s="305"/>
      <c r="Z38" s="306"/>
    </row>
    <row r="39" spans="1:26" ht="82.5" customHeight="1" x14ac:dyDescent="0.25">
      <c r="A39" s="257">
        <v>5</v>
      </c>
      <c r="B39" s="351" t="s">
        <v>209</v>
      </c>
      <c r="C39" s="284" t="s">
        <v>210</v>
      </c>
      <c r="D39" s="284" t="s">
        <v>339</v>
      </c>
      <c r="E39" s="394">
        <v>45293</v>
      </c>
      <c r="F39" s="261">
        <v>45657</v>
      </c>
      <c r="G39" s="395">
        <v>4</v>
      </c>
      <c r="H39" s="396">
        <v>1</v>
      </c>
      <c r="I39" s="396">
        <v>1</v>
      </c>
      <c r="J39" s="396">
        <v>1</v>
      </c>
      <c r="K39" s="396">
        <v>1</v>
      </c>
      <c r="L39" s="288">
        <v>0.05</v>
      </c>
      <c r="M39" s="265">
        <f>$L39*(SUM($H39:H39)/SUM($H39:$K39))</f>
        <v>1.2500000000000001E-2</v>
      </c>
      <c r="N39" s="265">
        <f>$L39*(SUM($H39:I39)/SUM($H39:$K39))</f>
        <v>2.5000000000000001E-2</v>
      </c>
      <c r="O39" s="265">
        <f>$L39*(SUM($H39:J39)/SUM($H39:$K39))</f>
        <v>3.7500000000000006E-2</v>
      </c>
      <c r="P39" s="397">
        <f>$L39*(SUM($H39:K39)/SUM($H39:$K39))</f>
        <v>0.05</v>
      </c>
      <c r="Q39" s="284">
        <v>1</v>
      </c>
      <c r="R39" s="373">
        <v>1</v>
      </c>
      <c r="S39" s="374"/>
      <c r="T39" s="268"/>
      <c r="U39" s="269">
        <f>$L39*SUM($Q39:Q39)/SUM($H39:$K39)</f>
        <v>1.2500000000000001E-2</v>
      </c>
      <c r="V39" s="269">
        <f>$L39*SUM($Q39:R39)/SUM($H39:$K39)</f>
        <v>2.5000000000000001E-2</v>
      </c>
      <c r="W39" s="269">
        <f>$L39*SUM($Q39:S39)/SUM($H39:$K39)</f>
        <v>2.5000000000000001E-2</v>
      </c>
      <c r="X39" s="269">
        <f>$L39*SUM($Q39:T39)/SUM($H39:$K39)</f>
        <v>2.5000000000000001E-2</v>
      </c>
      <c r="Y39" s="282" t="s">
        <v>381</v>
      </c>
      <c r="Z39" s="283" t="s">
        <v>316</v>
      </c>
    </row>
    <row r="40" spans="1:26" ht="85.5" customHeight="1" x14ac:dyDescent="0.25">
      <c r="A40" s="257"/>
      <c r="B40" s="351" t="s">
        <v>214</v>
      </c>
      <c r="C40" s="398" t="s">
        <v>215</v>
      </c>
      <c r="D40" s="323" t="s">
        <v>216</v>
      </c>
      <c r="E40" s="375">
        <v>45293</v>
      </c>
      <c r="F40" s="381">
        <v>45657</v>
      </c>
      <c r="G40" s="399">
        <v>2</v>
      </c>
      <c r="H40" s="400" t="s">
        <v>364</v>
      </c>
      <c r="I40" s="400">
        <v>1</v>
      </c>
      <c r="J40" s="400" t="s">
        <v>364</v>
      </c>
      <c r="K40" s="400">
        <v>1</v>
      </c>
      <c r="L40" s="401">
        <v>0.1</v>
      </c>
      <c r="M40" s="265">
        <f>$L40*(SUM($H40:H40)/SUM($H40:$K40))</f>
        <v>0</v>
      </c>
      <c r="N40" s="265">
        <f>$L40*(SUM($H40:I40)/SUM($H40:$K40))</f>
        <v>0.05</v>
      </c>
      <c r="O40" s="265">
        <f>$L40*(SUM($H40:J40)/SUM($H40:$K40))</f>
        <v>0.05</v>
      </c>
      <c r="P40" s="397">
        <f>$L40*(SUM($H40:K40)/SUM($H40:$K40))</f>
        <v>0.1</v>
      </c>
      <c r="Q40" s="284"/>
      <c r="R40" s="377">
        <v>1</v>
      </c>
      <c r="S40" s="378"/>
      <c r="T40" s="279"/>
      <c r="U40" s="269">
        <f>$L40*SUM($Q40:Q40)/SUM($H40:$K40)</f>
        <v>0</v>
      </c>
      <c r="V40" s="269">
        <f>$L40*SUM($Q40:R40)/SUM($H40:$K40)</f>
        <v>0.05</v>
      </c>
      <c r="W40" s="269">
        <f>$L40*SUM($Q40:S40)/SUM($H40:$K40)</f>
        <v>0.05</v>
      </c>
      <c r="X40" s="269">
        <f>$L40*SUM($Q40:T40)/SUM($H40:$K40)</f>
        <v>0.05</v>
      </c>
      <c r="Y40" s="282" t="s">
        <v>382</v>
      </c>
      <c r="Z40" s="343" t="s">
        <v>316</v>
      </c>
    </row>
    <row r="41" spans="1:26" ht="85.5" customHeight="1" x14ac:dyDescent="0.25">
      <c r="A41" s="257"/>
      <c r="B41" s="351" t="s">
        <v>217</v>
      </c>
      <c r="C41" s="323" t="s">
        <v>218</v>
      </c>
      <c r="D41" s="323" t="s">
        <v>219</v>
      </c>
      <c r="E41" s="375">
        <v>45323</v>
      </c>
      <c r="F41" s="381">
        <v>45641</v>
      </c>
      <c r="G41" s="399">
        <v>2</v>
      </c>
      <c r="H41" s="382" t="s">
        <v>364</v>
      </c>
      <c r="I41" s="382">
        <v>1</v>
      </c>
      <c r="J41" s="382" t="s">
        <v>364</v>
      </c>
      <c r="K41" s="382">
        <v>1</v>
      </c>
      <c r="L41" s="401">
        <v>0.05</v>
      </c>
      <c r="M41" s="265">
        <f>$L41*(SUM($H41:H41)/SUM($H41:$K41))</f>
        <v>0</v>
      </c>
      <c r="N41" s="265">
        <f>$L41*(SUM($H41:I41)/SUM($H41:$K41))</f>
        <v>2.5000000000000001E-2</v>
      </c>
      <c r="O41" s="265">
        <f>$L41*(SUM($H41:J41)/SUM($H41:$K41))</f>
        <v>2.5000000000000001E-2</v>
      </c>
      <c r="P41" s="397">
        <f>$L41*(SUM($H41:K41)/SUM($H41:$K41))</f>
        <v>0.05</v>
      </c>
      <c r="Q41" s="284"/>
      <c r="R41" s="377">
        <v>1</v>
      </c>
      <c r="S41" s="378"/>
      <c r="T41" s="279"/>
      <c r="U41" s="269">
        <f>$L41*SUM($Q41:Q41)/SUM($H41:$K41)</f>
        <v>0</v>
      </c>
      <c r="V41" s="269">
        <f>$L41*SUM($Q41:R41)/SUM($H41:$K41)</f>
        <v>2.5000000000000001E-2</v>
      </c>
      <c r="W41" s="269">
        <f>$L41*SUM($Q41:S41)/SUM($H41:$K41)</f>
        <v>2.5000000000000001E-2</v>
      </c>
      <c r="X41" s="269">
        <f>$L41*SUM($Q41:T41)/SUM($H41:$K41)</f>
        <v>2.5000000000000001E-2</v>
      </c>
      <c r="Y41" s="282" t="s">
        <v>383</v>
      </c>
      <c r="Z41" s="343" t="s">
        <v>316</v>
      </c>
    </row>
    <row r="42" spans="1:26" ht="85.5" customHeight="1" x14ac:dyDescent="0.25">
      <c r="A42" s="257"/>
      <c r="B42" s="351" t="s">
        <v>220</v>
      </c>
      <c r="C42" s="323" t="s">
        <v>221</v>
      </c>
      <c r="D42" s="323" t="s">
        <v>222</v>
      </c>
      <c r="E42" s="402">
        <v>45293</v>
      </c>
      <c r="F42" s="403">
        <v>45657</v>
      </c>
      <c r="G42" s="399">
        <v>2</v>
      </c>
      <c r="H42" s="400" t="s">
        <v>364</v>
      </c>
      <c r="I42" s="400">
        <v>1</v>
      </c>
      <c r="J42" s="400" t="s">
        <v>364</v>
      </c>
      <c r="K42" s="400">
        <v>1</v>
      </c>
      <c r="L42" s="401">
        <v>0.1</v>
      </c>
      <c r="M42" s="265">
        <f>$L42*(SUM($H42:H42)/SUM($H42:$K42))</f>
        <v>0</v>
      </c>
      <c r="N42" s="265">
        <f>$L42*(SUM($H42:I42)/SUM($H42:$K42))</f>
        <v>0.05</v>
      </c>
      <c r="O42" s="265">
        <f>$L42*(SUM($H42:J42)/SUM($H42:$K42))</f>
        <v>0.05</v>
      </c>
      <c r="P42" s="397">
        <f>$L42*(SUM($H42:K42)/SUM($H42:$K42))</f>
        <v>0.1</v>
      </c>
      <c r="Q42" s="284"/>
      <c r="R42" s="377">
        <v>1</v>
      </c>
      <c r="S42" s="378"/>
      <c r="T42" s="279"/>
      <c r="U42" s="269">
        <f>$L42*SUM($Q42:Q42)/SUM($H42:$K42)</f>
        <v>0</v>
      </c>
      <c r="V42" s="269">
        <f>$L42*SUM($Q42:R42)/SUM($H42:$K42)</f>
        <v>0.05</v>
      </c>
      <c r="W42" s="269">
        <f>$L42*SUM($Q42:S42)/SUM($H42:$K42)</f>
        <v>0.05</v>
      </c>
      <c r="X42" s="269">
        <f>$L42*SUM($Q42:T42)/SUM($H42:$K42)</f>
        <v>0.05</v>
      </c>
      <c r="Y42" s="282" t="s">
        <v>384</v>
      </c>
      <c r="Z42" s="343" t="s">
        <v>316</v>
      </c>
    </row>
    <row r="43" spans="1:26" ht="85.5" customHeight="1" x14ac:dyDescent="0.25">
      <c r="A43" s="257"/>
      <c r="B43" s="351" t="s">
        <v>223</v>
      </c>
      <c r="C43" s="323" t="s">
        <v>224</v>
      </c>
      <c r="D43" s="323" t="s">
        <v>225</v>
      </c>
      <c r="E43" s="375">
        <v>45293</v>
      </c>
      <c r="F43" s="381">
        <v>45626</v>
      </c>
      <c r="G43" s="399">
        <v>2</v>
      </c>
      <c r="H43" s="382" t="s">
        <v>364</v>
      </c>
      <c r="I43" s="382" t="s">
        <v>364</v>
      </c>
      <c r="J43" s="382">
        <v>2</v>
      </c>
      <c r="K43" s="382" t="s">
        <v>364</v>
      </c>
      <c r="L43" s="326">
        <v>0.05</v>
      </c>
      <c r="M43" s="265">
        <f>$L43*(SUM($H43:H43)/SUM($H43:$K43))</f>
        <v>0</v>
      </c>
      <c r="N43" s="265">
        <f>$L43*(SUM($H43:I43)/SUM($H43:$K43))</f>
        <v>0</v>
      </c>
      <c r="O43" s="265">
        <f>$L43*(SUM($H43:J43)/SUM($H43:$K43))</f>
        <v>0.05</v>
      </c>
      <c r="P43" s="397">
        <f>$L43*(SUM($H43:K43)/SUM($H43:$K43))</f>
        <v>0.05</v>
      </c>
      <c r="Q43" s="284"/>
      <c r="R43" s="377"/>
      <c r="S43" s="378"/>
      <c r="T43" s="279"/>
      <c r="U43" s="269">
        <f>$L43*SUM($Q43:Q43)/SUM($H43:$K43)</f>
        <v>0</v>
      </c>
      <c r="V43" s="269">
        <f>$L43*SUM($Q43:R43)/SUM($H43:$K43)</f>
        <v>0</v>
      </c>
      <c r="W43" s="269">
        <f>$L43*SUM($Q43:S43)/SUM($H43:$K43)</f>
        <v>0</v>
      </c>
      <c r="X43" s="269">
        <f>$L43*SUM($Q43:T43)/SUM($H43:$K43)</f>
        <v>0</v>
      </c>
      <c r="Z43" s="404"/>
    </row>
    <row r="44" spans="1:26" ht="85.5" customHeight="1" x14ac:dyDescent="0.25">
      <c r="A44" s="257"/>
      <c r="B44" s="351" t="s">
        <v>226</v>
      </c>
      <c r="C44" s="323" t="s">
        <v>227</v>
      </c>
      <c r="D44" s="323" t="s">
        <v>228</v>
      </c>
      <c r="E44" s="375">
        <v>45293</v>
      </c>
      <c r="F44" s="381">
        <v>45473</v>
      </c>
      <c r="G44" s="399">
        <v>1</v>
      </c>
      <c r="H44" s="382" t="s">
        <v>364</v>
      </c>
      <c r="I44" s="382">
        <v>1</v>
      </c>
      <c r="J44" s="382" t="s">
        <v>364</v>
      </c>
      <c r="K44" s="382" t="s">
        <v>364</v>
      </c>
      <c r="L44" s="326">
        <v>0.05</v>
      </c>
      <c r="M44" s="265">
        <f>$L44*(SUM($H44:H44)/SUM($H44:$K44))</f>
        <v>0</v>
      </c>
      <c r="N44" s="265">
        <f>$L44*(SUM($H44:I44)/SUM($H44:$K44))</f>
        <v>0.05</v>
      </c>
      <c r="O44" s="265">
        <f>$L44*(SUM($H44:J44)/SUM($H44:$K44))</f>
        <v>0.05</v>
      </c>
      <c r="P44" s="397">
        <f>$L44*(SUM($H44:K44)/SUM($H44:$K44))</f>
        <v>0.05</v>
      </c>
      <c r="Q44" s="284"/>
      <c r="R44" s="377">
        <v>1</v>
      </c>
      <c r="S44" s="378"/>
      <c r="T44" s="279"/>
      <c r="U44" s="269">
        <f>$L44*SUM($Q44:Q44)/SUM($H44:$K44)</f>
        <v>0</v>
      </c>
      <c r="V44" s="269">
        <f>$L44*SUM($Q44:R44)/SUM($H44:$K44)</f>
        <v>0.05</v>
      </c>
      <c r="W44" s="269">
        <f>$L44*SUM($Q44:S44)/SUM($H44:$K44)</f>
        <v>0.05</v>
      </c>
      <c r="X44" s="269">
        <f>$L44*SUM($Q44:T44)/SUM($H44:$K44)</f>
        <v>0.05</v>
      </c>
      <c r="Y44" s="282" t="s">
        <v>385</v>
      </c>
      <c r="Z44" s="343" t="s">
        <v>316</v>
      </c>
    </row>
    <row r="45" spans="1:26" ht="43.5" customHeight="1" x14ac:dyDescent="0.25">
      <c r="A45" s="257"/>
      <c r="B45" s="351" t="s">
        <v>229</v>
      </c>
      <c r="C45" s="323" t="s">
        <v>230</v>
      </c>
      <c r="D45" s="323" t="s">
        <v>231</v>
      </c>
      <c r="E45" s="375">
        <v>45323</v>
      </c>
      <c r="F45" s="381">
        <v>45657</v>
      </c>
      <c r="G45" s="399">
        <v>6</v>
      </c>
      <c r="H45" s="382" t="s">
        <v>364</v>
      </c>
      <c r="I45" s="382" t="s">
        <v>364</v>
      </c>
      <c r="J45" s="382">
        <v>5</v>
      </c>
      <c r="K45" s="382">
        <v>1</v>
      </c>
      <c r="L45" s="326">
        <v>0.05</v>
      </c>
      <c r="M45" s="265">
        <f>$L45*(SUM($H45:H45)/SUM($H45:$K45))</f>
        <v>0</v>
      </c>
      <c r="N45" s="265">
        <f>$L45*(SUM($H45:I45)/SUM($H45:$K45))</f>
        <v>0</v>
      </c>
      <c r="O45" s="265">
        <f>$L45*(SUM($H45:J45)/SUM($H45:$K45))</f>
        <v>4.1666666666666671E-2</v>
      </c>
      <c r="P45" s="397">
        <f>$L45*(SUM($H45:K45)/SUM($H45:$K45))</f>
        <v>0.05</v>
      </c>
      <c r="Q45" s="284"/>
      <c r="R45" s="377"/>
      <c r="S45" s="378"/>
      <c r="T45" s="279"/>
      <c r="U45" s="269">
        <f>$L45*SUM($Q45:Q45)/SUM($H45:$K45)</f>
        <v>0</v>
      </c>
      <c r="V45" s="269">
        <f>$L45*SUM($Q45:R45)/SUM($H45:$K45)</f>
        <v>0</v>
      </c>
      <c r="W45" s="269">
        <f>$L45*SUM($Q45:S45)/SUM($H45:$K45)</f>
        <v>0</v>
      </c>
      <c r="X45" s="269">
        <f>$L45*SUM($Q45:T45)/SUM($H45:$K45)</f>
        <v>0</v>
      </c>
      <c r="Y45" s="379"/>
      <c r="Z45" s="404"/>
    </row>
    <row r="46" spans="1:26" ht="84" customHeight="1" x14ac:dyDescent="0.25">
      <c r="A46" s="257"/>
      <c r="B46" s="351" t="s">
        <v>232</v>
      </c>
      <c r="C46" s="284" t="s">
        <v>233</v>
      </c>
      <c r="D46" s="284" t="s">
        <v>234</v>
      </c>
      <c r="E46" s="285">
        <v>45293</v>
      </c>
      <c r="F46" s="286">
        <v>45657</v>
      </c>
      <c r="G46" s="399">
        <v>3</v>
      </c>
      <c r="H46" s="287">
        <v>1</v>
      </c>
      <c r="I46" s="287">
        <v>1</v>
      </c>
      <c r="J46" s="287" t="s">
        <v>364</v>
      </c>
      <c r="K46" s="287">
        <v>1</v>
      </c>
      <c r="L46" s="405">
        <v>0.05</v>
      </c>
      <c r="M46" s="265">
        <f>$L46*(SUM($H46:H46)/SUM($H46:$K46))</f>
        <v>1.6666666666666666E-2</v>
      </c>
      <c r="N46" s="265">
        <f>$L46*(SUM($H46:I46)/SUM($H46:$K46))</f>
        <v>3.3333333333333333E-2</v>
      </c>
      <c r="O46" s="265">
        <f>$L46*(SUM($H46:J46)/SUM($H46:$K46))</f>
        <v>3.3333333333333333E-2</v>
      </c>
      <c r="P46" s="397">
        <f>$L46*(SUM($H46:K46)/SUM($H46:$K46))</f>
        <v>0.05</v>
      </c>
      <c r="Q46" s="284">
        <v>1</v>
      </c>
      <c r="R46" s="377">
        <v>1</v>
      </c>
      <c r="S46" s="378"/>
      <c r="T46" s="279"/>
      <c r="U46" s="269">
        <f>$L46*SUM($Q46:Q46)/SUM($H46:$K46)</f>
        <v>1.6666666666666666E-2</v>
      </c>
      <c r="V46" s="269">
        <f>$L46*SUM($Q46:R46)/SUM($H46:$K46)</f>
        <v>3.3333333333333333E-2</v>
      </c>
      <c r="W46" s="269">
        <f>$L46*SUM($Q46:S46)/SUM($H46:$K46)</f>
        <v>3.3333333333333333E-2</v>
      </c>
      <c r="X46" s="269">
        <f>$L46*SUM($Q46:T46)/SUM($H46:$K46)</f>
        <v>3.3333333333333333E-2</v>
      </c>
      <c r="Y46" s="282" t="s">
        <v>386</v>
      </c>
      <c r="Z46" s="283" t="s">
        <v>316</v>
      </c>
    </row>
    <row r="47" spans="1:26" ht="102.75" customHeight="1" x14ac:dyDescent="0.25">
      <c r="A47" s="257"/>
      <c r="B47" s="351" t="s">
        <v>235</v>
      </c>
      <c r="C47" s="398" t="s">
        <v>342</v>
      </c>
      <c r="D47" s="284" t="s">
        <v>237</v>
      </c>
      <c r="E47" s="285">
        <v>45293</v>
      </c>
      <c r="F47" s="286">
        <v>45657</v>
      </c>
      <c r="G47" s="399">
        <v>6</v>
      </c>
      <c r="H47" s="287" t="s">
        <v>364</v>
      </c>
      <c r="I47" s="287">
        <v>2</v>
      </c>
      <c r="J47" s="287" t="s">
        <v>364</v>
      </c>
      <c r="K47" s="287">
        <v>4</v>
      </c>
      <c r="L47" s="288">
        <v>0.15</v>
      </c>
      <c r="M47" s="265">
        <f>$L47*(SUM($H47:H47)/SUM($H47:$K47))</f>
        <v>0</v>
      </c>
      <c r="N47" s="265">
        <f>$L47*(SUM($H47:I47)/SUM($H47:$K47))</f>
        <v>4.9999999999999996E-2</v>
      </c>
      <c r="O47" s="265">
        <f>$L47*(SUM($H47:J47)/SUM($H47:$K47))</f>
        <v>4.9999999999999996E-2</v>
      </c>
      <c r="P47" s="397">
        <f>$L47*(SUM($H47:K47)/SUM($H47:$K47))</f>
        <v>0.15</v>
      </c>
      <c r="Q47" s="284"/>
      <c r="R47" s="377"/>
      <c r="S47" s="378"/>
      <c r="T47" s="279"/>
      <c r="U47" s="269">
        <f>$L47*SUM($Q47:Q47)/SUM($H47:$K47)</f>
        <v>0</v>
      </c>
      <c r="V47" s="269">
        <f>$L47*SUM($Q47:R47)/SUM($H47:$K47)</f>
        <v>0</v>
      </c>
      <c r="W47" s="269">
        <f>$L47*SUM($Q47:S47)/SUM($H47:$K47)</f>
        <v>0</v>
      </c>
      <c r="X47" s="269">
        <f>$L47*SUM($Q47:T47)/SUM($H47:$K47)</f>
        <v>0</v>
      </c>
      <c r="Y47" s="282" t="s">
        <v>387</v>
      </c>
      <c r="Z47" s="404"/>
    </row>
    <row r="48" spans="1:26" ht="111" customHeight="1" x14ac:dyDescent="0.25">
      <c r="A48" s="257"/>
      <c r="B48" s="351" t="s">
        <v>238</v>
      </c>
      <c r="C48" s="398" t="s">
        <v>239</v>
      </c>
      <c r="D48" s="323" t="s">
        <v>240</v>
      </c>
      <c r="E48" s="402">
        <v>45293</v>
      </c>
      <c r="F48" s="286">
        <v>45322</v>
      </c>
      <c r="G48" s="399">
        <v>1</v>
      </c>
      <c r="H48" s="287">
        <v>1</v>
      </c>
      <c r="I48" s="287" t="s">
        <v>364</v>
      </c>
      <c r="J48" s="287" t="s">
        <v>364</v>
      </c>
      <c r="K48" s="287" t="s">
        <v>364</v>
      </c>
      <c r="L48" s="288">
        <v>0.05</v>
      </c>
      <c r="M48" s="265">
        <f>$L48*(SUM($H48:H48)/SUM($H48:$K48))</f>
        <v>0.05</v>
      </c>
      <c r="N48" s="265">
        <f>$L48*(SUM($H48:I48)/SUM($H48:$K48))</f>
        <v>0.05</v>
      </c>
      <c r="O48" s="265">
        <f>$L48*(SUM($H48:J48)/SUM($H48:$K48))</f>
        <v>0.05</v>
      </c>
      <c r="P48" s="397">
        <f>$L48*(SUM($H48:K48)/SUM($H48:$K48))</f>
        <v>0.05</v>
      </c>
      <c r="Q48" s="284">
        <v>1</v>
      </c>
      <c r="R48" s="377"/>
      <c r="S48" s="378"/>
      <c r="T48" s="279"/>
      <c r="U48" s="269">
        <f>$L48*SUM($Q48:Q48)/SUM($H48:$K48)</f>
        <v>0.05</v>
      </c>
      <c r="V48" s="269">
        <f>$L48*SUM($Q48:R48)/SUM($H48:$K48)</f>
        <v>0.05</v>
      </c>
      <c r="W48" s="269">
        <f>$L48*SUM($Q48:S48)/SUM($H48:$K48)</f>
        <v>0.05</v>
      </c>
      <c r="X48" s="269">
        <f>$L48*SUM($Q48:T48)/SUM($H48:$K48)</f>
        <v>0.05</v>
      </c>
      <c r="Y48" s="282"/>
      <c r="Z48" s="283"/>
    </row>
    <row r="49" spans="1:26" ht="114.75" customHeight="1" x14ac:dyDescent="0.25">
      <c r="A49" s="257"/>
      <c r="B49" s="351" t="s">
        <v>241</v>
      </c>
      <c r="C49" s="398" t="s">
        <v>242</v>
      </c>
      <c r="D49" s="398" t="s">
        <v>243</v>
      </c>
      <c r="E49" s="402">
        <v>45293</v>
      </c>
      <c r="F49" s="286">
        <v>45641</v>
      </c>
      <c r="G49" s="399">
        <v>2</v>
      </c>
      <c r="H49" s="287">
        <v>1</v>
      </c>
      <c r="I49" s="287" t="s">
        <v>364</v>
      </c>
      <c r="J49" s="287" t="s">
        <v>364</v>
      </c>
      <c r="K49" s="287">
        <v>1</v>
      </c>
      <c r="L49" s="288">
        <v>0.05</v>
      </c>
      <c r="M49" s="265">
        <f>$L49*(SUM($H49:H49)/SUM($H49:$K49))</f>
        <v>2.5000000000000001E-2</v>
      </c>
      <c r="N49" s="265">
        <f>$L49*(SUM($H49:I49)/SUM($H49:$K49))</f>
        <v>2.5000000000000001E-2</v>
      </c>
      <c r="O49" s="265">
        <f>$L49*(SUM($H49:J49)/SUM($H49:$K49))</f>
        <v>2.5000000000000001E-2</v>
      </c>
      <c r="P49" s="397">
        <f>$L49*(SUM($H49:K49)/SUM($H49:$K49))</f>
        <v>0.05</v>
      </c>
      <c r="Q49" s="284">
        <v>1</v>
      </c>
      <c r="R49" s="377"/>
      <c r="S49" s="378"/>
      <c r="T49" s="279"/>
      <c r="U49" s="269">
        <f>$L49*SUM($Q49:Q49)/SUM($H49:$K49)</f>
        <v>2.5000000000000001E-2</v>
      </c>
      <c r="V49" s="269">
        <f>$L49*SUM($Q49:R49)/SUM($H49:$K49)</f>
        <v>2.5000000000000001E-2</v>
      </c>
      <c r="W49" s="269">
        <f>$L49*SUM($Q49:S49)/SUM($H49:$K49)</f>
        <v>2.5000000000000001E-2</v>
      </c>
      <c r="X49" s="269">
        <f>$L49*SUM($Q49:T49)/SUM($H49:$K49)</f>
        <v>2.5000000000000001E-2</v>
      </c>
      <c r="Y49" s="282"/>
      <c r="Z49" s="283"/>
    </row>
    <row r="50" spans="1:26" ht="99.75" customHeight="1" x14ac:dyDescent="0.25">
      <c r="A50" s="257"/>
      <c r="B50" s="351" t="s">
        <v>244</v>
      </c>
      <c r="C50" s="398" t="s">
        <v>245</v>
      </c>
      <c r="D50" s="398" t="s">
        <v>345</v>
      </c>
      <c r="E50" s="402">
        <v>45293</v>
      </c>
      <c r="F50" s="286">
        <v>45641</v>
      </c>
      <c r="G50" s="399">
        <v>3</v>
      </c>
      <c r="H50" s="287">
        <v>1</v>
      </c>
      <c r="I50" s="287" t="s">
        <v>364</v>
      </c>
      <c r="J50" s="287" t="s">
        <v>364</v>
      </c>
      <c r="K50" s="287">
        <v>2</v>
      </c>
      <c r="L50" s="288">
        <v>0.05</v>
      </c>
      <c r="M50" s="265">
        <f>$L50*(SUM($H50:H50)/SUM($H50:$K50))</f>
        <v>1.6666666666666666E-2</v>
      </c>
      <c r="N50" s="265">
        <f>$L50*(SUM($H50:I50)/SUM($H50:$K50))</f>
        <v>1.6666666666666666E-2</v>
      </c>
      <c r="O50" s="265">
        <f>$L50*(SUM($H50:J50)/SUM($H50:$K50))</f>
        <v>1.6666666666666666E-2</v>
      </c>
      <c r="P50" s="397">
        <f>$L50*(SUM($H50:K50)/SUM($H50:$K50))</f>
        <v>0.05</v>
      </c>
      <c r="Q50" s="284">
        <v>1</v>
      </c>
      <c r="R50" s="377"/>
      <c r="S50" s="378"/>
      <c r="T50" s="279"/>
      <c r="U50" s="269">
        <f>$L50*SUM($Q50:Q50)/SUM($H50:$K50)</f>
        <v>1.6666666666666666E-2</v>
      </c>
      <c r="V50" s="269">
        <f>$L50*SUM($Q50:R50)/SUM($H50:$K50)</f>
        <v>1.6666666666666666E-2</v>
      </c>
      <c r="W50" s="269">
        <f>$L50*SUM($Q50:S50)/SUM($H50:$K50)</f>
        <v>1.6666666666666666E-2</v>
      </c>
      <c r="X50" s="269">
        <f>$L50*SUM($Q50:T50)/SUM($H50:$K50)</f>
        <v>1.6666666666666666E-2</v>
      </c>
      <c r="Y50" s="282"/>
      <c r="Z50" s="283"/>
    </row>
    <row r="51" spans="1:26" ht="94.5" customHeight="1" x14ac:dyDescent="0.25">
      <c r="A51" s="257"/>
      <c r="B51" s="351" t="s">
        <v>247</v>
      </c>
      <c r="C51" s="398" t="s">
        <v>248</v>
      </c>
      <c r="D51" s="398" t="s">
        <v>249</v>
      </c>
      <c r="E51" s="402">
        <v>45323</v>
      </c>
      <c r="F51" s="286">
        <v>45641</v>
      </c>
      <c r="G51" s="399">
        <v>2</v>
      </c>
      <c r="H51" s="287">
        <v>1</v>
      </c>
      <c r="I51" s="287" t="s">
        <v>364</v>
      </c>
      <c r="J51" s="287" t="s">
        <v>364</v>
      </c>
      <c r="K51" s="287">
        <v>1</v>
      </c>
      <c r="L51" s="288">
        <v>0.05</v>
      </c>
      <c r="M51" s="265">
        <f>$L51*(SUM($H51:H51)/SUM($H51:$K51))</f>
        <v>2.5000000000000001E-2</v>
      </c>
      <c r="N51" s="265">
        <f>$L51*(SUM($H51:I51)/SUM($H51:$K51))</f>
        <v>2.5000000000000001E-2</v>
      </c>
      <c r="O51" s="265">
        <f>$L51*(SUM($H51:J51)/SUM($H51:$K51))</f>
        <v>2.5000000000000001E-2</v>
      </c>
      <c r="P51" s="397">
        <f>$L51*(SUM($H51:K51)/SUM($H51:$K51))</f>
        <v>0.05</v>
      </c>
      <c r="Q51" s="284">
        <v>1</v>
      </c>
      <c r="R51" s="377"/>
      <c r="S51" s="378"/>
      <c r="T51" s="279"/>
      <c r="U51" s="269">
        <f>$L51*SUM($Q51:Q51)/SUM($H51:$K51)</f>
        <v>2.5000000000000001E-2</v>
      </c>
      <c r="V51" s="269">
        <f>$L51*SUM($Q51:R51)/SUM($H51:$K51)</f>
        <v>2.5000000000000001E-2</v>
      </c>
      <c r="W51" s="269">
        <f>$L51*SUM($Q51:S51)/SUM($H51:$K51)</f>
        <v>2.5000000000000001E-2</v>
      </c>
      <c r="X51" s="269">
        <f>$L51*SUM($Q51:T51)/SUM($H51:$K51)</f>
        <v>2.5000000000000001E-2</v>
      </c>
      <c r="Y51" s="282"/>
      <c r="Z51" s="283"/>
    </row>
    <row r="52" spans="1:26" ht="81" customHeight="1" x14ac:dyDescent="0.25">
      <c r="A52" s="257"/>
      <c r="B52" s="351" t="s">
        <v>250</v>
      </c>
      <c r="C52" s="398" t="s">
        <v>251</v>
      </c>
      <c r="D52" s="398" t="s">
        <v>252</v>
      </c>
      <c r="E52" s="402">
        <v>45323</v>
      </c>
      <c r="F52" s="403">
        <v>45641</v>
      </c>
      <c r="G52" s="399">
        <v>3</v>
      </c>
      <c r="H52" s="400">
        <v>1</v>
      </c>
      <c r="I52" s="400" t="s">
        <v>364</v>
      </c>
      <c r="J52" s="400" t="s">
        <v>364</v>
      </c>
      <c r="K52" s="400">
        <v>2</v>
      </c>
      <c r="L52" s="288">
        <v>0.05</v>
      </c>
      <c r="M52" s="265">
        <f>$L52*(SUM($H52:H52)/SUM($H52:$K52))</f>
        <v>1.6666666666666666E-2</v>
      </c>
      <c r="N52" s="265">
        <f>$L52*(SUM($H52:I52)/SUM($H52:$K52))</f>
        <v>1.6666666666666666E-2</v>
      </c>
      <c r="O52" s="265">
        <f>$L52*(SUM($H52:J52)/SUM($H52:$K52))</f>
        <v>1.6666666666666666E-2</v>
      </c>
      <c r="P52" s="397">
        <f>$L52*(SUM($H52:K52)/SUM($H52:$K52))</f>
        <v>0.05</v>
      </c>
      <c r="Q52" s="284">
        <v>1</v>
      </c>
      <c r="R52" s="377"/>
      <c r="S52" s="378"/>
      <c r="T52" s="279"/>
      <c r="U52" s="269">
        <f>$L52*SUM($Q52:Q52)/SUM($H52:$K52)</f>
        <v>1.6666666666666666E-2</v>
      </c>
      <c r="V52" s="269">
        <f>$L52*SUM($Q52:R52)/SUM($H52:$K52)</f>
        <v>1.6666666666666666E-2</v>
      </c>
      <c r="W52" s="269">
        <f>$L52*SUM($Q52:S52)/SUM($H52:$K52)</f>
        <v>1.6666666666666666E-2</v>
      </c>
      <c r="X52" s="269">
        <f>$L52*SUM($Q52:T52)/SUM($H52:$K52)</f>
        <v>1.6666666666666666E-2</v>
      </c>
      <c r="Y52" s="282"/>
      <c r="Z52" s="283"/>
    </row>
    <row r="53" spans="1:26" ht="108" customHeight="1" x14ac:dyDescent="0.25">
      <c r="A53" s="257"/>
      <c r="B53" s="351" t="s">
        <v>253</v>
      </c>
      <c r="C53" s="398" t="s">
        <v>254</v>
      </c>
      <c r="D53" s="398" t="s">
        <v>349</v>
      </c>
      <c r="E53" s="402">
        <v>45323</v>
      </c>
      <c r="F53" s="286">
        <v>45641</v>
      </c>
      <c r="G53" s="399">
        <v>4</v>
      </c>
      <c r="H53" s="287">
        <v>2</v>
      </c>
      <c r="I53" s="287" t="s">
        <v>364</v>
      </c>
      <c r="J53" s="287">
        <v>1</v>
      </c>
      <c r="K53" s="287">
        <v>1</v>
      </c>
      <c r="L53" s="288">
        <v>0.1</v>
      </c>
      <c r="M53" s="265">
        <f>$L53*(SUM($H53:H53)/SUM($H53:$K53))</f>
        <v>0.05</v>
      </c>
      <c r="N53" s="265">
        <f>$L53*(SUM($H53:I53)/SUM($H53:$K53))</f>
        <v>0.05</v>
      </c>
      <c r="O53" s="265">
        <f>$L53*(SUM($H53:J53)/SUM($H53:$K53))</f>
        <v>7.5000000000000011E-2</v>
      </c>
      <c r="P53" s="397">
        <f>$L53*(SUM($H53:K53)/SUM($H53:$K53))</f>
        <v>0.1</v>
      </c>
      <c r="Q53" s="284">
        <v>2</v>
      </c>
      <c r="R53" s="384"/>
      <c r="S53" s="385"/>
      <c r="T53" s="279"/>
      <c r="U53" s="269">
        <f>$L53*SUM($Q53:Q53)/SUM($H53:$K53)</f>
        <v>0.05</v>
      </c>
      <c r="V53" s="269">
        <f>$L53*SUM($Q53:R53)/SUM($H53:$K53)</f>
        <v>0.05</v>
      </c>
      <c r="W53" s="269">
        <f>$L53*SUM($Q53:S53)/SUM($H53:$K53)</f>
        <v>0.05</v>
      </c>
      <c r="X53" s="269">
        <f>$L53*SUM($Q53:T53)/SUM($H53:$K53)</f>
        <v>0.05</v>
      </c>
      <c r="Y53" s="282"/>
      <c r="Z53" s="283"/>
    </row>
    <row r="54" spans="1:26" ht="27" customHeight="1" x14ac:dyDescent="0.25">
      <c r="A54" s="386"/>
      <c r="B54" s="387"/>
      <c r="C54" s="296" t="s">
        <v>320</v>
      </c>
      <c r="D54" s="388"/>
      <c r="E54" s="389"/>
      <c r="F54" s="389"/>
      <c r="G54" s="390" t="s">
        <v>364</v>
      </c>
      <c r="H54" s="391" t="s">
        <v>364</v>
      </c>
      <c r="I54" s="391" t="s">
        <v>364</v>
      </c>
      <c r="J54" s="391" t="s">
        <v>364</v>
      </c>
      <c r="K54" s="391" t="s">
        <v>364</v>
      </c>
      <c r="L54" s="392">
        <f>SUM(L39:L53)</f>
        <v>1.0000000000000002</v>
      </c>
      <c r="M54" s="406">
        <f>SUM(M39:M53)</f>
        <v>0.21249999999999997</v>
      </c>
      <c r="N54" s="406">
        <f>SUM(N39:N53)</f>
        <v>0.46666666666666667</v>
      </c>
      <c r="O54" s="406">
        <f>SUM(O39:O53)</f>
        <v>0.59583333333333344</v>
      </c>
      <c r="P54" s="406">
        <f>SUM(P39:P53)</f>
        <v>1.0000000000000002</v>
      </c>
      <c r="Q54" s="388"/>
      <c r="R54" s="303"/>
      <c r="S54" s="303"/>
      <c r="T54" s="303"/>
      <c r="U54" s="304">
        <f>SUM(U39:U53)</f>
        <v>0.21249999999999997</v>
      </c>
      <c r="V54" s="304">
        <f>SUM(V39:V53)</f>
        <v>0.41666666666666669</v>
      </c>
      <c r="W54" s="304">
        <f>SUM(W39:W53)</f>
        <v>0.41666666666666669</v>
      </c>
      <c r="X54" s="304">
        <f>SUM(X39:X53)</f>
        <v>0.41666666666666669</v>
      </c>
      <c r="Y54" s="305"/>
      <c r="Z54" s="306"/>
    </row>
    <row r="55" spans="1:26" ht="113.25" customHeight="1" x14ac:dyDescent="0.25">
      <c r="A55" s="257">
        <v>6</v>
      </c>
      <c r="B55" s="407" t="s">
        <v>257</v>
      </c>
      <c r="C55" s="289" t="s">
        <v>351</v>
      </c>
      <c r="D55" s="324" t="s">
        <v>259</v>
      </c>
      <c r="E55" s="309">
        <v>45293</v>
      </c>
      <c r="F55" s="310">
        <v>45657</v>
      </c>
      <c r="G55" s="311">
        <v>4</v>
      </c>
      <c r="H55" s="312" t="s">
        <v>364</v>
      </c>
      <c r="I55" s="312">
        <v>1</v>
      </c>
      <c r="J55" s="312">
        <v>1</v>
      </c>
      <c r="K55" s="312">
        <v>2</v>
      </c>
      <c r="L55" s="314">
        <v>0.15</v>
      </c>
      <c r="M55" s="265">
        <f>$L55*(SUM($H55:H55)/SUM($H55:$K55))</f>
        <v>0</v>
      </c>
      <c r="N55" s="265">
        <f>$L55*(SUM($H55:I55)/SUM($H55:$K55))</f>
        <v>3.7499999999999999E-2</v>
      </c>
      <c r="O55" s="265">
        <f>$L55*(SUM($H55:J55)/SUM($H55:$K55))</f>
        <v>7.4999999999999997E-2</v>
      </c>
      <c r="P55" s="265">
        <f>$L55*(SUM($H55:K55)/SUM($H55:$K55))</f>
        <v>0.15</v>
      </c>
      <c r="Q55" s="289"/>
      <c r="R55" s="373">
        <v>1</v>
      </c>
      <c r="S55" s="374"/>
      <c r="T55" s="374"/>
      <c r="U55" s="269">
        <f>$L55*SUM($Q55:Q55)/SUM($H55:$K55)</f>
        <v>0</v>
      </c>
      <c r="V55" s="269">
        <f>$L55*SUM($Q55:R55)/SUM($H55:$K55)</f>
        <v>3.7499999999999999E-2</v>
      </c>
      <c r="W55" s="269">
        <f>$L55*SUM($Q55:S55)/SUM($H55:$K55)</f>
        <v>3.7499999999999999E-2</v>
      </c>
      <c r="X55" s="269">
        <f>$L55*SUM($Q55:T55)/SUM($H55:$K55)</f>
        <v>3.7499999999999999E-2</v>
      </c>
      <c r="Y55" s="282" t="s">
        <v>388</v>
      </c>
      <c r="Z55" s="343" t="s">
        <v>316</v>
      </c>
    </row>
    <row r="56" spans="1:26" ht="56.25" customHeight="1" x14ac:dyDescent="0.25">
      <c r="A56" s="317"/>
      <c r="B56" s="407" t="s">
        <v>263</v>
      </c>
      <c r="C56" s="289" t="s">
        <v>264</v>
      </c>
      <c r="D56" s="289" t="s">
        <v>265</v>
      </c>
      <c r="E56" s="318">
        <v>45383</v>
      </c>
      <c r="F56" s="319">
        <v>45626</v>
      </c>
      <c r="G56" s="320">
        <v>3</v>
      </c>
      <c r="H56" s="321" t="s">
        <v>364</v>
      </c>
      <c r="I56" s="321" t="s">
        <v>364</v>
      </c>
      <c r="J56" s="321">
        <v>1</v>
      </c>
      <c r="K56" s="321">
        <v>2</v>
      </c>
      <c r="L56" s="314">
        <v>0.15</v>
      </c>
      <c r="M56" s="265">
        <f>$L56*(SUM($H56:H56)/SUM($H56:$K56))</f>
        <v>0</v>
      </c>
      <c r="N56" s="265">
        <f>$L56*(SUM($H56:I56)/SUM($H56:$K56))</f>
        <v>0</v>
      </c>
      <c r="O56" s="265">
        <f>$L56*(SUM($H56:J56)/SUM($H56:$K56))</f>
        <v>4.9999999999999996E-2</v>
      </c>
      <c r="P56" s="265">
        <f>$L56*(SUM($H56:K56)/SUM($H56:$K56))</f>
        <v>0.15</v>
      </c>
      <c r="Q56" s="289"/>
      <c r="R56" s="377"/>
      <c r="S56" s="378"/>
      <c r="T56" s="385"/>
      <c r="U56" s="269">
        <f>$L56*SUM($Q56:Q56)/SUM($H56:$K56)</f>
        <v>0</v>
      </c>
      <c r="V56" s="269">
        <f>$L56*SUM($Q56:R56)/SUM($H56:$K56)</f>
        <v>0</v>
      </c>
      <c r="W56" s="269">
        <f>$L56*SUM($Q56:S56)/SUM($H56:$K56)</f>
        <v>0</v>
      </c>
      <c r="X56" s="269">
        <f>$L56*SUM($Q56:T56)/SUM($H56:$K56)</f>
        <v>0</v>
      </c>
      <c r="Y56" s="379"/>
      <c r="Z56" s="404"/>
    </row>
    <row r="57" spans="1:26" ht="105" customHeight="1" x14ac:dyDescent="0.25">
      <c r="A57" s="317"/>
      <c r="B57" s="407" t="s">
        <v>266</v>
      </c>
      <c r="C57" s="289" t="s">
        <v>267</v>
      </c>
      <c r="D57" s="289" t="s">
        <v>268</v>
      </c>
      <c r="E57" s="318">
        <v>45324</v>
      </c>
      <c r="F57" s="319">
        <v>45641</v>
      </c>
      <c r="G57" s="320">
        <v>8</v>
      </c>
      <c r="H57" s="321">
        <v>2</v>
      </c>
      <c r="I57" s="321">
        <v>2</v>
      </c>
      <c r="J57" s="321">
        <v>2</v>
      </c>
      <c r="K57" s="321">
        <v>2</v>
      </c>
      <c r="L57" s="314">
        <v>0.15</v>
      </c>
      <c r="M57" s="265">
        <f>$L57*(SUM($H57:H57)/SUM($H57:$K57))</f>
        <v>3.7499999999999999E-2</v>
      </c>
      <c r="N57" s="265">
        <f>$L57*(SUM($H57:I57)/SUM($H57:$K57))</f>
        <v>7.4999999999999997E-2</v>
      </c>
      <c r="O57" s="265">
        <f>$L57*(SUM($H57:J57)/SUM($H57:$K57))</f>
        <v>0.11249999999999999</v>
      </c>
      <c r="P57" s="265">
        <f>$L57*(SUM($H57:K57)/SUM($H57:$K57))</f>
        <v>0.15</v>
      </c>
      <c r="Q57" s="289">
        <v>2</v>
      </c>
      <c r="R57" s="377">
        <v>2</v>
      </c>
      <c r="S57" s="378"/>
      <c r="T57" s="385"/>
      <c r="U57" s="269">
        <f>$L57*SUM($Q57:Q57)/SUM($H57:$K57)</f>
        <v>3.7499999999999999E-2</v>
      </c>
      <c r="V57" s="269">
        <f>$L57*SUM($Q57:R57)/SUM($H57:$K57)</f>
        <v>7.4999999999999997E-2</v>
      </c>
      <c r="W57" s="269">
        <f>$L57*SUM($Q57:S57)/SUM($H57:$K57)</f>
        <v>7.4999999999999997E-2</v>
      </c>
      <c r="X57" s="269">
        <f>$L57*SUM($Q57:T57)/SUM($H57:$K57)</f>
        <v>7.4999999999999997E-2</v>
      </c>
      <c r="Y57" s="282" t="s">
        <v>389</v>
      </c>
      <c r="Z57" s="283" t="s">
        <v>316</v>
      </c>
    </row>
    <row r="58" spans="1:26" ht="82.5" customHeight="1" x14ac:dyDescent="0.25">
      <c r="A58" s="317"/>
      <c r="B58" s="407" t="s">
        <v>269</v>
      </c>
      <c r="C58" s="289" t="s">
        <v>270</v>
      </c>
      <c r="D58" s="289" t="s">
        <v>271</v>
      </c>
      <c r="E58" s="318">
        <v>45323</v>
      </c>
      <c r="F58" s="319">
        <v>45626</v>
      </c>
      <c r="G58" s="320">
        <v>5</v>
      </c>
      <c r="H58" s="321" t="s">
        <v>364</v>
      </c>
      <c r="I58" s="321">
        <v>2</v>
      </c>
      <c r="J58" s="321">
        <v>1</v>
      </c>
      <c r="K58" s="321">
        <v>2</v>
      </c>
      <c r="L58" s="314">
        <v>0.1</v>
      </c>
      <c r="M58" s="265">
        <f>$L58*(SUM($H58:H58)/SUM($H58:$K58))</f>
        <v>0</v>
      </c>
      <c r="N58" s="265">
        <f>$L58*(SUM($H58:I58)/SUM($H58:$K58))</f>
        <v>4.0000000000000008E-2</v>
      </c>
      <c r="O58" s="265">
        <f>$L58*(SUM($H58:J58)/SUM($H58:$K58))</f>
        <v>0.06</v>
      </c>
      <c r="P58" s="265">
        <f>$L58*(SUM($H58:K58)/SUM($H58:$K58))</f>
        <v>0.1</v>
      </c>
      <c r="Q58" s="289"/>
      <c r="R58" s="377">
        <v>2</v>
      </c>
      <c r="S58" s="378"/>
      <c r="T58" s="385"/>
      <c r="U58" s="269">
        <f>$L58*SUM($Q58:Q58)/SUM($H58:$K58)</f>
        <v>0</v>
      </c>
      <c r="V58" s="269">
        <f>$L58*SUM($Q58:R58)/SUM($H58:$K58)</f>
        <v>0.04</v>
      </c>
      <c r="W58" s="269">
        <f>$L58*SUM($Q58:S58)/SUM($H58:$K58)</f>
        <v>0.04</v>
      </c>
      <c r="X58" s="269">
        <f>$L58*SUM($Q58:T58)/SUM($H58:$K58)</f>
        <v>0.04</v>
      </c>
      <c r="Y58" s="282" t="s">
        <v>390</v>
      </c>
      <c r="Z58" s="343" t="s">
        <v>316</v>
      </c>
    </row>
    <row r="59" spans="1:26" ht="102.75" customHeight="1" x14ac:dyDescent="0.25">
      <c r="A59" s="317"/>
      <c r="B59" s="407" t="s">
        <v>272</v>
      </c>
      <c r="C59" s="289" t="s">
        <v>353</v>
      </c>
      <c r="D59" s="289" t="s">
        <v>354</v>
      </c>
      <c r="E59" s="318">
        <v>45352</v>
      </c>
      <c r="F59" s="319">
        <v>45626</v>
      </c>
      <c r="G59" s="320">
        <v>6</v>
      </c>
      <c r="H59" s="321">
        <v>2</v>
      </c>
      <c r="I59" s="321">
        <v>2</v>
      </c>
      <c r="J59" s="321">
        <v>1</v>
      </c>
      <c r="K59" s="321">
        <v>1</v>
      </c>
      <c r="L59" s="314">
        <v>0.05</v>
      </c>
      <c r="M59" s="265">
        <f>$L59*(SUM($H59:H59)/SUM($H59:$K59))</f>
        <v>1.6666666666666666E-2</v>
      </c>
      <c r="N59" s="265">
        <f>$L59*(SUM($H59:I59)/SUM($H59:$K59))</f>
        <v>3.3333333333333333E-2</v>
      </c>
      <c r="O59" s="265">
        <f>$L59*(SUM($H59:J59)/SUM($H59:$K59))</f>
        <v>4.1666666666666671E-2</v>
      </c>
      <c r="P59" s="265">
        <f>$L59*(SUM($H59:K59)/SUM($H59:$K59))</f>
        <v>0.05</v>
      </c>
      <c r="Q59" s="289">
        <v>2</v>
      </c>
      <c r="R59" s="377">
        <v>2</v>
      </c>
      <c r="S59" s="378"/>
      <c r="T59" s="385"/>
      <c r="U59" s="269">
        <f>$L59*SUM($Q59:Q59)/SUM($H59:$K59)</f>
        <v>1.6666666666666666E-2</v>
      </c>
      <c r="V59" s="269">
        <f>$L59*SUM($Q59:R59)/SUM($H59:$K59)</f>
        <v>3.3333333333333333E-2</v>
      </c>
      <c r="W59" s="269">
        <f>$L59*SUM($Q59:S59)/SUM($H59:$K59)</f>
        <v>3.3333333333333333E-2</v>
      </c>
      <c r="X59" s="269">
        <f>$L59*SUM($Q59:T59)/SUM($H59:$K59)</f>
        <v>3.3333333333333333E-2</v>
      </c>
      <c r="Y59" s="282" t="s">
        <v>391</v>
      </c>
      <c r="Z59" s="283" t="s">
        <v>316</v>
      </c>
    </row>
    <row r="60" spans="1:26" ht="99" customHeight="1" x14ac:dyDescent="0.25">
      <c r="A60" s="317"/>
      <c r="B60" s="407" t="s">
        <v>275</v>
      </c>
      <c r="C60" s="289" t="s">
        <v>276</v>
      </c>
      <c r="D60" s="289" t="s">
        <v>277</v>
      </c>
      <c r="E60" s="318">
        <v>45352</v>
      </c>
      <c r="F60" s="319">
        <v>45626</v>
      </c>
      <c r="G60" s="320">
        <v>6</v>
      </c>
      <c r="H60" s="321">
        <v>1</v>
      </c>
      <c r="I60" s="321">
        <v>3</v>
      </c>
      <c r="J60" s="321">
        <v>1</v>
      </c>
      <c r="K60" s="321">
        <v>1</v>
      </c>
      <c r="L60" s="314">
        <v>0.05</v>
      </c>
      <c r="M60" s="265">
        <f>$L60*(SUM($H60:H60)/SUM($H60:$K60))</f>
        <v>8.3333333333333332E-3</v>
      </c>
      <c r="N60" s="265">
        <f>$L60*(SUM($H60:I60)/SUM($H60:$K60))</f>
        <v>3.3333333333333333E-2</v>
      </c>
      <c r="O60" s="265">
        <f>$L60*(SUM($H60:J60)/SUM($H60:$K60))</f>
        <v>4.1666666666666671E-2</v>
      </c>
      <c r="P60" s="265">
        <f>$L60*(SUM($H60:K60)/SUM($H60:$K60))</f>
        <v>0.05</v>
      </c>
      <c r="Q60" s="289">
        <v>1</v>
      </c>
      <c r="R60" s="377">
        <v>3</v>
      </c>
      <c r="S60" s="378"/>
      <c r="T60" s="385"/>
      <c r="U60" s="269">
        <f>$L60*SUM($Q60:Q60)/SUM($H60:$K60)</f>
        <v>8.3333333333333332E-3</v>
      </c>
      <c r="V60" s="269">
        <f>$L60*SUM($Q60:R60)/SUM($H60:$K60)</f>
        <v>3.3333333333333333E-2</v>
      </c>
      <c r="W60" s="269">
        <f>$L60*SUM($Q60:S60)/SUM($H60:$K60)</f>
        <v>3.3333333333333333E-2</v>
      </c>
      <c r="X60" s="269">
        <f>$L60*SUM($Q60:T60)/SUM($H60:$K60)</f>
        <v>3.3333333333333333E-2</v>
      </c>
      <c r="Y60" s="282" t="s">
        <v>392</v>
      </c>
      <c r="Z60" s="283" t="s">
        <v>316</v>
      </c>
    </row>
    <row r="61" spans="1:26" ht="99.75" customHeight="1" x14ac:dyDescent="0.25">
      <c r="A61" s="317"/>
      <c r="B61" s="407" t="s">
        <v>278</v>
      </c>
      <c r="C61" s="289" t="s">
        <v>357</v>
      </c>
      <c r="D61" s="289" t="s">
        <v>280</v>
      </c>
      <c r="E61" s="318">
        <v>45352</v>
      </c>
      <c r="F61" s="319">
        <v>45626</v>
      </c>
      <c r="G61" s="320">
        <v>6</v>
      </c>
      <c r="H61" s="321">
        <v>1</v>
      </c>
      <c r="I61" s="321">
        <v>3</v>
      </c>
      <c r="J61" s="321">
        <v>1</v>
      </c>
      <c r="K61" s="321">
        <v>1</v>
      </c>
      <c r="L61" s="314">
        <v>0.1</v>
      </c>
      <c r="M61" s="265">
        <f>$L61*(SUM($H61:H61)/SUM($H61:$K61))</f>
        <v>1.6666666666666666E-2</v>
      </c>
      <c r="N61" s="265">
        <f>$L61*(SUM($H61:I61)/SUM($H61:$K61))</f>
        <v>6.6666666666666666E-2</v>
      </c>
      <c r="O61" s="265">
        <f>$L61*(SUM($H61:J61)/SUM($H61:$K61))</f>
        <v>8.3333333333333343E-2</v>
      </c>
      <c r="P61" s="265">
        <f>$L61*(SUM($H61:K61)/SUM($H61:$K61))</f>
        <v>0.1</v>
      </c>
      <c r="Q61" s="289">
        <v>1</v>
      </c>
      <c r="R61" s="377">
        <v>3</v>
      </c>
      <c r="S61" s="378"/>
      <c r="T61" s="385"/>
      <c r="U61" s="269">
        <f>$L61*SUM($Q61:Q61)/SUM($H61:$K61)</f>
        <v>1.6666666666666666E-2</v>
      </c>
      <c r="V61" s="269">
        <f>$L61*SUM($Q61:R61)/SUM($H61:$K61)</f>
        <v>6.6666666666666666E-2</v>
      </c>
      <c r="W61" s="269">
        <f>$L61*SUM($Q61:S61)/SUM($H61:$K61)</f>
        <v>6.6666666666666666E-2</v>
      </c>
      <c r="X61" s="269">
        <f>$L61*SUM($Q61:T61)/SUM($H61:$K61)</f>
        <v>6.6666666666666666E-2</v>
      </c>
      <c r="Y61" s="282" t="s">
        <v>393</v>
      </c>
      <c r="Z61" s="283" t="s">
        <v>316</v>
      </c>
    </row>
    <row r="62" spans="1:26" ht="43.5" customHeight="1" x14ac:dyDescent="0.25">
      <c r="A62" s="317"/>
      <c r="B62" s="407" t="s">
        <v>281</v>
      </c>
      <c r="C62" s="289" t="s">
        <v>282</v>
      </c>
      <c r="D62" s="289" t="s">
        <v>283</v>
      </c>
      <c r="E62" s="318">
        <v>45293</v>
      </c>
      <c r="F62" s="319">
        <v>45657</v>
      </c>
      <c r="G62" s="320">
        <v>3</v>
      </c>
      <c r="H62" s="321" t="s">
        <v>364</v>
      </c>
      <c r="I62" s="321">
        <v>2</v>
      </c>
      <c r="J62" s="321" t="s">
        <v>364</v>
      </c>
      <c r="K62" s="321">
        <v>1</v>
      </c>
      <c r="L62" s="314">
        <v>0.05</v>
      </c>
      <c r="M62" s="265">
        <f>$L62*(SUM($H62:H62)/SUM($H62:$K62))</f>
        <v>0</v>
      </c>
      <c r="N62" s="265">
        <f>$L62*(SUM($H62:I62)/SUM($H62:$K62))</f>
        <v>3.3333333333333333E-2</v>
      </c>
      <c r="O62" s="265">
        <f>$L62*(SUM($H62:J62)/SUM($H62:$K62))</f>
        <v>3.3333333333333333E-2</v>
      </c>
      <c r="P62" s="265">
        <f>$L62*(SUM($H62:K62)/SUM($H62:$K62))</f>
        <v>0.05</v>
      </c>
      <c r="Q62" s="289"/>
      <c r="R62" s="377">
        <v>2</v>
      </c>
      <c r="S62" s="378"/>
      <c r="T62" s="385"/>
      <c r="U62" s="269">
        <f>$L62*SUM($Q62:Q62)/SUM($H62:$K62)</f>
        <v>0</v>
      </c>
      <c r="V62" s="269">
        <f>$L62*SUM($Q62:R62)/SUM($H62:$K62)</f>
        <v>3.3333333333333333E-2</v>
      </c>
      <c r="W62" s="269">
        <f>$L62*SUM($Q62:S62)/SUM($H62:$K62)</f>
        <v>3.3333333333333333E-2</v>
      </c>
      <c r="X62" s="269">
        <f>$L62*SUM($Q62:T62)/SUM($H62:$K62)</f>
        <v>3.3333333333333333E-2</v>
      </c>
      <c r="Y62" s="282" t="s">
        <v>394</v>
      </c>
      <c r="Z62" s="343" t="s">
        <v>316</v>
      </c>
    </row>
    <row r="63" spans="1:26" ht="74.25" customHeight="1" x14ac:dyDescent="0.25">
      <c r="A63" s="317"/>
      <c r="B63" s="407" t="s">
        <v>284</v>
      </c>
      <c r="C63" s="324" t="s">
        <v>285</v>
      </c>
      <c r="D63" s="289" t="s">
        <v>286</v>
      </c>
      <c r="E63" s="318">
        <v>45306</v>
      </c>
      <c r="F63" s="319">
        <v>45657</v>
      </c>
      <c r="G63" s="320">
        <v>3</v>
      </c>
      <c r="H63" s="321">
        <v>1</v>
      </c>
      <c r="I63" s="321">
        <v>1</v>
      </c>
      <c r="J63" s="321" t="s">
        <v>364</v>
      </c>
      <c r="K63" s="321">
        <v>1</v>
      </c>
      <c r="L63" s="314">
        <v>0.05</v>
      </c>
      <c r="M63" s="265">
        <f>$L63*(SUM($H63:H63)/SUM($H63:$K63))</f>
        <v>1.6666666666666666E-2</v>
      </c>
      <c r="N63" s="265">
        <f>$L63*(SUM($H63:I63)/SUM($H63:$K63))</f>
        <v>3.3333333333333333E-2</v>
      </c>
      <c r="O63" s="265">
        <f>$L63*(SUM($H63:J63)/SUM($H63:$K63))</f>
        <v>3.3333333333333333E-2</v>
      </c>
      <c r="P63" s="265">
        <f>$L63*(SUM($H63:K63)/SUM($H63:$K63))</f>
        <v>0.05</v>
      </c>
      <c r="Q63" s="289">
        <v>1</v>
      </c>
      <c r="R63" s="377">
        <v>1</v>
      </c>
      <c r="S63" s="378"/>
      <c r="T63" s="385"/>
      <c r="U63" s="269">
        <f>$L63*SUM($Q63:Q63)/SUM($H63:$K63)</f>
        <v>1.6666666666666666E-2</v>
      </c>
      <c r="V63" s="269">
        <f>$L63*SUM($Q63:R63)/SUM($H63:$K63)</f>
        <v>3.3333333333333333E-2</v>
      </c>
      <c r="W63" s="269">
        <f>$L63*SUM($Q63:S63)/SUM($H63:$K63)</f>
        <v>3.3333333333333333E-2</v>
      </c>
      <c r="X63" s="269">
        <f>$L63*SUM($Q63:T63)/SUM($H63:$K63)</f>
        <v>3.3333333333333333E-2</v>
      </c>
      <c r="Y63" s="282" t="s">
        <v>395</v>
      </c>
      <c r="Z63" s="283" t="s">
        <v>316</v>
      </c>
    </row>
    <row r="64" spans="1:26" ht="84.75" customHeight="1" x14ac:dyDescent="0.25">
      <c r="A64" s="317"/>
      <c r="B64" s="407" t="s">
        <v>287</v>
      </c>
      <c r="C64" s="289" t="s">
        <v>359</v>
      </c>
      <c r="D64" s="289" t="s">
        <v>360</v>
      </c>
      <c r="E64" s="318">
        <v>45293</v>
      </c>
      <c r="F64" s="319">
        <v>45657</v>
      </c>
      <c r="G64" s="320">
        <v>3</v>
      </c>
      <c r="H64" s="321">
        <v>1</v>
      </c>
      <c r="I64" s="321">
        <v>1</v>
      </c>
      <c r="J64" s="321" t="s">
        <v>364</v>
      </c>
      <c r="K64" s="321">
        <v>1</v>
      </c>
      <c r="L64" s="314">
        <v>0.1</v>
      </c>
      <c r="M64" s="265">
        <f>$L64*(SUM($H64:H64)/SUM($H64:$K64))</f>
        <v>3.3333333333333333E-2</v>
      </c>
      <c r="N64" s="265">
        <f>$L64*(SUM($H64:I64)/SUM($H64:$K64))</f>
        <v>6.6666666666666666E-2</v>
      </c>
      <c r="O64" s="265">
        <f>$L64*(SUM($H64:J64)/SUM($H64:$K64))</f>
        <v>6.6666666666666666E-2</v>
      </c>
      <c r="P64" s="265">
        <f>$L64*(SUM($H64:K64)/SUM($H64:$K64))</f>
        <v>0.1</v>
      </c>
      <c r="Q64" s="289">
        <v>1</v>
      </c>
      <c r="R64" s="377">
        <v>1</v>
      </c>
      <c r="S64" s="378"/>
      <c r="T64" s="385"/>
      <c r="U64" s="269">
        <f>$L64*SUM($Q64:Q64)/SUM($H64:$K64)</f>
        <v>3.3333333333333333E-2</v>
      </c>
      <c r="V64" s="269">
        <f>$L64*SUM($Q64:R64)/SUM($H64:$K64)</f>
        <v>6.6666666666666666E-2</v>
      </c>
      <c r="W64" s="269">
        <f>$L64*SUM($Q64:S64)/SUM($H64:$K64)</f>
        <v>6.6666666666666666E-2</v>
      </c>
      <c r="X64" s="269">
        <f>$L64*SUM($Q64:T64)/SUM($H64:$K64)</f>
        <v>6.6666666666666666E-2</v>
      </c>
      <c r="Y64" s="282" t="s">
        <v>396</v>
      </c>
      <c r="Z64" s="283" t="s">
        <v>316</v>
      </c>
    </row>
    <row r="65" spans="1:26" ht="104.25" customHeight="1" x14ac:dyDescent="0.25">
      <c r="A65" s="317"/>
      <c r="B65" s="407" t="s">
        <v>290</v>
      </c>
      <c r="C65" s="284" t="s">
        <v>291</v>
      </c>
      <c r="D65" s="289" t="s">
        <v>292</v>
      </c>
      <c r="E65" s="318">
        <v>45306</v>
      </c>
      <c r="F65" s="319">
        <v>45641</v>
      </c>
      <c r="G65" s="320">
        <v>3</v>
      </c>
      <c r="H65" s="287" t="s">
        <v>364</v>
      </c>
      <c r="I65" s="287">
        <v>1</v>
      </c>
      <c r="J65" s="287">
        <v>1</v>
      </c>
      <c r="K65" s="287">
        <v>1</v>
      </c>
      <c r="L65" s="288">
        <v>0.05</v>
      </c>
      <c r="M65" s="265">
        <f>$L65*(SUM($H65:H65)/SUM($H65:$K65))</f>
        <v>0</v>
      </c>
      <c r="N65" s="265">
        <f>$L65*(SUM($H65:I65)/SUM($H65:$K65))</f>
        <v>1.6666666666666666E-2</v>
      </c>
      <c r="O65" s="265">
        <f>$L65*(SUM($H65:J65)/SUM($H65:$K65))</f>
        <v>3.3333333333333333E-2</v>
      </c>
      <c r="P65" s="265">
        <f>$L65*(SUM($H65:K65)/SUM($H65:$K65))</f>
        <v>0.05</v>
      </c>
      <c r="Q65" s="289"/>
      <c r="R65" s="383">
        <v>1</v>
      </c>
      <c r="S65" s="385"/>
      <c r="T65" s="385"/>
      <c r="U65" s="269">
        <f>$L65*SUM($Q65:Q65)/SUM($H65:$K65)</f>
        <v>0</v>
      </c>
      <c r="V65" s="269">
        <f>$L65*SUM($Q65:R65)/SUM($H65:$K65)</f>
        <v>1.6666666666666666E-2</v>
      </c>
      <c r="W65" s="269">
        <f>$L65*SUM($Q65:S65)/SUM($H65:$K65)</f>
        <v>1.6666666666666666E-2</v>
      </c>
      <c r="X65" s="269">
        <f>$L65*SUM($Q65:T65)/SUM($H65:$K65)</f>
        <v>1.6666666666666666E-2</v>
      </c>
      <c r="Y65" s="282" t="s">
        <v>397</v>
      </c>
      <c r="Z65" s="343" t="s">
        <v>316</v>
      </c>
    </row>
    <row r="66" spans="1:26" ht="21.75" customHeight="1" thickBot="1" x14ac:dyDescent="0.3">
      <c r="A66" s="408"/>
      <c r="B66" s="409"/>
      <c r="C66" s="296" t="s">
        <v>320</v>
      </c>
      <c r="D66" s="410"/>
      <c r="E66" s="411"/>
      <c r="F66" s="411"/>
      <c r="G66" s="410"/>
      <c r="H66" s="410"/>
      <c r="I66" s="410"/>
      <c r="J66" s="410"/>
      <c r="K66" s="410"/>
      <c r="L66" s="412">
        <f>SUM(L55:L65)</f>
        <v>1</v>
      </c>
      <c r="M66" s="413">
        <f>SUM(M55:M65)</f>
        <v>0.12916666666666665</v>
      </c>
      <c r="N66" s="413">
        <f>SUM(N55:N65)</f>
        <v>0.43583333333333329</v>
      </c>
      <c r="O66" s="413">
        <f>SUM(O55:O65)</f>
        <v>0.63083333333333336</v>
      </c>
      <c r="P66" s="413">
        <f>SUM(P55:P65)</f>
        <v>1</v>
      </c>
      <c r="Q66" s="410"/>
      <c r="R66" s="414"/>
      <c r="S66" s="414"/>
      <c r="T66" s="414"/>
      <c r="U66" s="415">
        <f>SUM(U55:U65)</f>
        <v>0.12916666666666665</v>
      </c>
      <c r="V66" s="415">
        <f>SUM(V55:V65)</f>
        <v>0.43583333333333329</v>
      </c>
      <c r="W66" s="415">
        <f>SUM(W55:W65)</f>
        <v>0.43583333333333329</v>
      </c>
      <c r="X66" s="415">
        <f>SUM(X55:X65)</f>
        <v>0.43583333333333329</v>
      </c>
      <c r="Y66" s="416"/>
      <c r="Z66" s="417"/>
    </row>
    <row r="67" spans="1:26" ht="14.25" x14ac:dyDescent="0.25">
      <c r="M67" s="729"/>
      <c r="N67" s="729"/>
      <c r="O67" s="729"/>
      <c r="P67" s="729"/>
    </row>
    <row r="68" spans="1:26" ht="14.25" x14ac:dyDescent="0.25">
      <c r="M68" s="729"/>
      <c r="N68" s="729"/>
      <c r="O68" s="729"/>
      <c r="P68" s="729"/>
    </row>
    <row r="69" spans="1:26" ht="14.25" x14ac:dyDescent="0.25">
      <c r="M69" s="729"/>
      <c r="N69" s="729"/>
      <c r="O69" s="729"/>
      <c r="P69" s="729"/>
    </row>
    <row r="70" spans="1:26" ht="14.25" x14ac:dyDescent="0.25">
      <c r="M70" s="729"/>
      <c r="N70" s="729"/>
      <c r="O70" s="729"/>
      <c r="P70" s="729"/>
    </row>
    <row r="71" spans="1:26" ht="14.25" x14ac:dyDescent="0.25">
      <c r="M71" s="729"/>
      <c r="N71" s="729"/>
      <c r="O71" s="729"/>
      <c r="P71" s="729"/>
    </row>
    <row r="72" spans="1:26" ht="15.75" customHeight="1" x14ac:dyDescent="0.25">
      <c r="M72" s="729"/>
      <c r="N72" s="729"/>
      <c r="O72" s="729"/>
      <c r="P72" s="729"/>
    </row>
    <row r="73" spans="1:26" ht="15.75" customHeight="1" x14ac:dyDescent="0.25">
      <c r="M73" s="729"/>
      <c r="N73" s="729"/>
      <c r="O73" s="729"/>
      <c r="P73" s="729"/>
    </row>
    <row r="74" spans="1:26" ht="15.75" customHeight="1" x14ac:dyDescent="0.25">
      <c r="M74" s="729"/>
      <c r="N74" s="729"/>
      <c r="O74" s="729"/>
      <c r="P74" s="729"/>
    </row>
    <row r="75" spans="1:26" ht="15.75" customHeight="1" x14ac:dyDescent="0.25">
      <c r="M75" s="729"/>
      <c r="N75" s="729"/>
      <c r="O75" s="729"/>
      <c r="P75" s="729"/>
    </row>
    <row r="76" spans="1:26" ht="15.75" customHeight="1" x14ac:dyDescent="0.25">
      <c r="M76" s="729"/>
      <c r="N76" s="729"/>
      <c r="O76" s="729"/>
      <c r="P76" s="729"/>
    </row>
    <row r="77" spans="1:26" ht="15.75" customHeight="1" x14ac:dyDescent="0.25">
      <c r="M77" s="729"/>
      <c r="N77" s="729"/>
      <c r="O77" s="729"/>
      <c r="P77" s="729"/>
    </row>
    <row r="78" spans="1:26" ht="15.75" customHeight="1" x14ac:dyDescent="0.25">
      <c r="M78" s="729"/>
      <c r="N78" s="729"/>
      <c r="O78" s="729"/>
      <c r="P78" s="729"/>
    </row>
    <row r="79" spans="1:26" ht="15.75" customHeight="1" x14ac:dyDescent="0.25">
      <c r="M79" s="729"/>
      <c r="N79" s="729"/>
      <c r="O79" s="729"/>
      <c r="P79" s="729"/>
    </row>
    <row r="80" spans="1:26" ht="15.75" customHeight="1" x14ac:dyDescent="0.25">
      <c r="M80" s="729"/>
      <c r="N80" s="729"/>
      <c r="O80" s="729"/>
      <c r="P80" s="729"/>
    </row>
    <row r="81" spans="13:16" ht="15.75" customHeight="1" x14ac:dyDescent="0.25">
      <c r="M81" s="729"/>
      <c r="N81" s="729"/>
      <c r="O81" s="729"/>
      <c r="P81" s="729"/>
    </row>
    <row r="82" spans="13:16" ht="15.75" customHeight="1" x14ac:dyDescent="0.25">
      <c r="M82" s="729"/>
      <c r="N82" s="729"/>
      <c r="O82" s="729"/>
      <c r="P82" s="729"/>
    </row>
    <row r="83" spans="13:16" ht="15.75" customHeight="1" x14ac:dyDescent="0.25">
      <c r="M83" s="729"/>
      <c r="N83" s="729"/>
      <c r="O83" s="729"/>
      <c r="P83" s="729"/>
    </row>
    <row r="84" spans="13:16" ht="15.75" customHeight="1" x14ac:dyDescent="0.25">
      <c r="M84" s="729"/>
      <c r="N84" s="729"/>
      <c r="O84" s="729"/>
      <c r="P84" s="729"/>
    </row>
    <row r="85" spans="13:16" ht="15.75" customHeight="1" x14ac:dyDescent="0.25">
      <c r="M85" s="729"/>
      <c r="N85" s="729"/>
      <c r="O85" s="729"/>
      <c r="P85" s="729"/>
    </row>
    <row r="86" spans="13:16" ht="15.75" customHeight="1" x14ac:dyDescent="0.25">
      <c r="M86" s="729"/>
      <c r="N86" s="729"/>
      <c r="O86" s="729"/>
      <c r="P86" s="729"/>
    </row>
    <row r="87" spans="13:16" ht="15.75" customHeight="1" x14ac:dyDescent="0.25">
      <c r="M87" s="729"/>
      <c r="N87" s="729"/>
      <c r="O87" s="729"/>
      <c r="P87" s="729"/>
    </row>
    <row r="88" spans="13:16" ht="15.75" customHeight="1" x14ac:dyDescent="0.25">
      <c r="M88" s="729"/>
      <c r="N88" s="729"/>
      <c r="O88" s="729"/>
      <c r="P88" s="729"/>
    </row>
    <row r="89" spans="13:16" ht="15.75" customHeight="1" x14ac:dyDescent="0.25">
      <c r="M89" s="729"/>
      <c r="N89" s="729"/>
      <c r="O89" s="729"/>
      <c r="P89" s="729"/>
    </row>
    <row r="90" spans="13:16" ht="15.75" customHeight="1" x14ac:dyDescent="0.25">
      <c r="M90" s="729"/>
      <c r="N90" s="729"/>
      <c r="O90" s="729"/>
      <c r="P90" s="729"/>
    </row>
    <row r="91" spans="13:16" ht="15.75" customHeight="1" x14ac:dyDescent="0.25">
      <c r="M91" s="729"/>
      <c r="N91" s="729"/>
      <c r="O91" s="729"/>
      <c r="P91" s="729"/>
    </row>
    <row r="92" spans="13:16" ht="15.75" customHeight="1" x14ac:dyDescent="0.25">
      <c r="M92" s="729"/>
      <c r="N92" s="729"/>
      <c r="O92" s="729"/>
      <c r="P92" s="729"/>
    </row>
    <row r="93" spans="13:16" ht="15.75" customHeight="1" x14ac:dyDescent="0.25">
      <c r="M93" s="729"/>
      <c r="N93" s="729"/>
      <c r="O93" s="729"/>
      <c r="P93" s="729"/>
    </row>
    <row r="94" spans="13:16" ht="15.75" customHeight="1" x14ac:dyDescent="0.25">
      <c r="M94" s="729"/>
      <c r="N94" s="729"/>
      <c r="O94" s="729"/>
      <c r="P94" s="729"/>
    </row>
    <row r="95" spans="13:16" ht="15.75" customHeight="1" x14ac:dyDescent="0.25">
      <c r="M95" s="729"/>
      <c r="N95" s="729"/>
      <c r="O95" s="729"/>
      <c r="P95" s="729"/>
    </row>
    <row r="96" spans="13:16" ht="15.75" customHeight="1" x14ac:dyDescent="0.25">
      <c r="M96" s="729"/>
      <c r="N96" s="729"/>
      <c r="O96" s="729"/>
      <c r="P96" s="729"/>
    </row>
    <row r="97" spans="13:16" ht="15.75" customHeight="1" x14ac:dyDescent="0.25">
      <c r="M97" s="729"/>
      <c r="N97" s="729"/>
      <c r="O97" s="729"/>
      <c r="P97" s="729"/>
    </row>
    <row r="98" spans="13:16" ht="15.75" customHeight="1" x14ac:dyDescent="0.25">
      <c r="M98" s="729"/>
      <c r="N98" s="729"/>
      <c r="O98" s="729"/>
      <c r="P98" s="729"/>
    </row>
    <row r="99" spans="13:16" ht="15.75" customHeight="1" x14ac:dyDescent="0.25">
      <c r="M99" s="729"/>
      <c r="N99" s="729"/>
      <c r="O99" s="729"/>
      <c r="P99" s="729"/>
    </row>
    <row r="100" spans="13:16" ht="15.75" customHeight="1" x14ac:dyDescent="0.25">
      <c r="M100" s="729"/>
      <c r="N100" s="729"/>
      <c r="O100" s="729"/>
      <c r="P100" s="729"/>
    </row>
    <row r="101" spans="13:16" ht="15.75" customHeight="1" x14ac:dyDescent="0.25">
      <c r="M101" s="729"/>
      <c r="N101" s="729"/>
      <c r="O101" s="729"/>
      <c r="P101" s="729"/>
    </row>
    <row r="102" spans="13:16" ht="15.75" customHeight="1" x14ac:dyDescent="0.25">
      <c r="M102" s="729"/>
      <c r="N102" s="729"/>
      <c r="O102" s="729"/>
      <c r="P102" s="729"/>
    </row>
    <row r="103" spans="13:16" ht="15.75" customHeight="1" x14ac:dyDescent="0.25">
      <c r="M103" s="729"/>
      <c r="N103" s="729"/>
      <c r="O103" s="729"/>
      <c r="P103" s="729"/>
    </row>
    <row r="104" spans="13:16" ht="15.75" customHeight="1" x14ac:dyDescent="0.25">
      <c r="M104" s="729"/>
      <c r="N104" s="729"/>
      <c r="O104" s="729"/>
      <c r="P104" s="729"/>
    </row>
    <row r="105" spans="13:16" ht="15.75" customHeight="1" x14ac:dyDescent="0.25">
      <c r="M105" s="729"/>
      <c r="N105" s="729"/>
      <c r="O105" s="729"/>
      <c r="P105" s="729"/>
    </row>
    <row r="106" spans="13:16" ht="15.75" customHeight="1" x14ac:dyDescent="0.25">
      <c r="M106" s="729"/>
      <c r="N106" s="729"/>
      <c r="O106" s="729"/>
      <c r="P106" s="729"/>
    </row>
    <row r="107" spans="13:16" ht="15.75" customHeight="1" x14ac:dyDescent="0.25">
      <c r="M107" s="729"/>
      <c r="N107" s="729"/>
      <c r="O107" s="729"/>
      <c r="P107" s="729"/>
    </row>
    <row r="108" spans="13:16" ht="15.75" customHeight="1" x14ac:dyDescent="0.25">
      <c r="M108" s="729"/>
      <c r="N108" s="729"/>
      <c r="O108" s="729"/>
      <c r="P108" s="729"/>
    </row>
    <row r="109" spans="13:16" ht="15.75" customHeight="1" x14ac:dyDescent="0.25">
      <c r="M109" s="729"/>
      <c r="N109" s="729"/>
      <c r="O109" s="729"/>
      <c r="P109" s="729"/>
    </row>
    <row r="110" spans="13:16" ht="15.75" customHeight="1" x14ac:dyDescent="0.25">
      <c r="M110" s="729"/>
      <c r="N110" s="729"/>
      <c r="O110" s="729"/>
      <c r="P110" s="729"/>
    </row>
    <row r="111" spans="13:16" ht="15.75" customHeight="1" x14ac:dyDescent="0.25">
      <c r="M111" s="729"/>
      <c r="N111" s="729"/>
      <c r="O111" s="729"/>
      <c r="P111" s="729"/>
    </row>
    <row r="112" spans="13:16" ht="15.75" customHeight="1" x14ac:dyDescent="0.25">
      <c r="M112" s="729"/>
      <c r="N112" s="729"/>
      <c r="O112" s="729"/>
      <c r="P112" s="729"/>
    </row>
    <row r="113" spans="13:16" ht="15.75" customHeight="1" x14ac:dyDescent="0.25">
      <c r="M113" s="729"/>
      <c r="N113" s="729"/>
      <c r="O113" s="729"/>
      <c r="P113" s="729"/>
    </row>
    <row r="114" spans="13:16" ht="15.75" customHeight="1" x14ac:dyDescent="0.25">
      <c r="M114" s="729"/>
      <c r="N114" s="729"/>
      <c r="O114" s="729"/>
      <c r="P114" s="729"/>
    </row>
    <row r="115" spans="13:16" ht="15.75" customHeight="1" x14ac:dyDescent="0.25">
      <c r="M115" s="729"/>
      <c r="N115" s="729"/>
      <c r="O115" s="729"/>
      <c r="P115" s="729"/>
    </row>
    <row r="116" spans="13:16" ht="15.75" customHeight="1" x14ac:dyDescent="0.25">
      <c r="M116" s="729"/>
      <c r="N116" s="729"/>
      <c r="O116" s="729"/>
      <c r="P116" s="729"/>
    </row>
    <row r="117" spans="13:16" ht="15.75" customHeight="1" x14ac:dyDescent="0.25">
      <c r="M117" s="729"/>
      <c r="N117" s="729"/>
      <c r="O117" s="729"/>
      <c r="P117" s="729"/>
    </row>
    <row r="118" spans="13:16" ht="15.75" customHeight="1" x14ac:dyDescent="0.25">
      <c r="M118" s="729"/>
      <c r="N118" s="729"/>
      <c r="O118" s="729"/>
      <c r="P118" s="729"/>
    </row>
    <row r="119" spans="13:16" ht="15.75" customHeight="1" x14ac:dyDescent="0.25">
      <c r="M119" s="729"/>
      <c r="N119" s="729"/>
      <c r="O119" s="729"/>
      <c r="P119" s="729"/>
    </row>
    <row r="120" spans="13:16" ht="15.75" customHeight="1" x14ac:dyDescent="0.25">
      <c r="M120" s="729"/>
      <c r="N120" s="729"/>
      <c r="O120" s="729"/>
      <c r="P120" s="729"/>
    </row>
    <row r="121" spans="13:16" ht="15.75" customHeight="1" x14ac:dyDescent="0.25">
      <c r="M121" s="729"/>
      <c r="N121" s="729"/>
      <c r="O121" s="729"/>
      <c r="P121" s="729"/>
    </row>
    <row r="122" spans="13:16" ht="15.75" customHeight="1" x14ac:dyDescent="0.25">
      <c r="M122" s="729"/>
      <c r="N122" s="729"/>
      <c r="O122" s="729"/>
      <c r="P122" s="729"/>
    </row>
    <row r="123" spans="13:16" ht="15.75" customHeight="1" x14ac:dyDescent="0.25">
      <c r="M123" s="729"/>
      <c r="N123" s="729"/>
      <c r="O123" s="729"/>
      <c r="P123" s="729"/>
    </row>
    <row r="124" spans="13:16" ht="15.75" customHeight="1" x14ac:dyDescent="0.25">
      <c r="M124" s="729"/>
      <c r="N124" s="729"/>
      <c r="O124" s="729"/>
      <c r="P124" s="729"/>
    </row>
    <row r="125" spans="13:16" ht="15.75" customHeight="1" x14ac:dyDescent="0.25">
      <c r="M125" s="729"/>
      <c r="N125" s="729"/>
      <c r="O125" s="729"/>
      <c r="P125" s="729"/>
    </row>
    <row r="126" spans="13:16" ht="15.75" customHeight="1" x14ac:dyDescent="0.25">
      <c r="M126" s="729"/>
      <c r="N126" s="729"/>
      <c r="O126" s="729"/>
      <c r="P126" s="729"/>
    </row>
    <row r="127" spans="13:16" ht="15.75" customHeight="1" x14ac:dyDescent="0.25">
      <c r="M127" s="729"/>
      <c r="N127" s="729"/>
      <c r="O127" s="729"/>
      <c r="P127" s="729"/>
    </row>
    <row r="128" spans="13:16" ht="15.75" customHeight="1" x14ac:dyDescent="0.25">
      <c r="M128" s="729"/>
      <c r="N128" s="729"/>
      <c r="O128" s="729"/>
      <c r="P128" s="729"/>
    </row>
    <row r="129" spans="13:16" ht="15.75" customHeight="1" x14ac:dyDescent="0.25">
      <c r="M129" s="729"/>
      <c r="N129" s="729"/>
      <c r="O129" s="729"/>
      <c r="P129" s="729"/>
    </row>
    <row r="130" spans="13:16" ht="15.75" customHeight="1" x14ac:dyDescent="0.25">
      <c r="M130" s="729"/>
      <c r="N130" s="729"/>
      <c r="O130" s="729"/>
      <c r="P130" s="729"/>
    </row>
    <row r="131" spans="13:16" ht="15.75" customHeight="1" x14ac:dyDescent="0.25">
      <c r="M131" s="729"/>
      <c r="N131" s="729"/>
      <c r="O131" s="729"/>
      <c r="P131" s="729"/>
    </row>
    <row r="132" spans="13:16" ht="15.75" customHeight="1" x14ac:dyDescent="0.25">
      <c r="M132" s="729"/>
      <c r="N132" s="729"/>
      <c r="O132" s="729"/>
      <c r="P132" s="729"/>
    </row>
    <row r="133" spans="13:16" ht="15.75" customHeight="1" x14ac:dyDescent="0.25">
      <c r="M133" s="729"/>
      <c r="N133" s="729"/>
      <c r="O133" s="729"/>
      <c r="P133" s="729"/>
    </row>
    <row r="134" spans="13:16" ht="15.75" customHeight="1" x14ac:dyDescent="0.25">
      <c r="M134" s="729"/>
      <c r="N134" s="729"/>
      <c r="O134" s="729"/>
      <c r="P134" s="729"/>
    </row>
    <row r="135" spans="13:16" ht="15.75" customHeight="1" x14ac:dyDescent="0.25">
      <c r="M135" s="729"/>
      <c r="N135" s="729"/>
      <c r="O135" s="729"/>
      <c r="P135" s="729"/>
    </row>
    <row r="136" spans="13:16" ht="15.75" customHeight="1" x14ac:dyDescent="0.25">
      <c r="M136" s="729"/>
      <c r="N136" s="729"/>
      <c r="O136" s="729"/>
      <c r="P136" s="729"/>
    </row>
    <row r="137" spans="13:16" ht="15.75" customHeight="1" x14ac:dyDescent="0.25">
      <c r="M137" s="729"/>
      <c r="N137" s="729"/>
      <c r="O137" s="729"/>
      <c r="P137" s="729"/>
    </row>
    <row r="138" spans="13:16" ht="15.75" customHeight="1" x14ac:dyDescent="0.25">
      <c r="M138" s="729"/>
      <c r="N138" s="729"/>
      <c r="O138" s="729"/>
      <c r="P138" s="729"/>
    </row>
    <row r="139" spans="13:16" ht="15.75" customHeight="1" x14ac:dyDescent="0.25">
      <c r="M139" s="729"/>
      <c r="N139" s="729"/>
      <c r="O139" s="729"/>
      <c r="P139" s="729"/>
    </row>
    <row r="140" spans="13:16" ht="15.75" customHeight="1" x14ac:dyDescent="0.25">
      <c r="M140" s="729"/>
      <c r="N140" s="729"/>
      <c r="O140" s="729"/>
      <c r="P140" s="729"/>
    </row>
    <row r="141" spans="13:16" ht="15.75" customHeight="1" x14ac:dyDescent="0.25">
      <c r="M141" s="729"/>
      <c r="N141" s="729"/>
      <c r="O141" s="729"/>
      <c r="P141" s="729"/>
    </row>
    <row r="142" spans="13:16" ht="15.75" customHeight="1" x14ac:dyDescent="0.25">
      <c r="M142" s="729"/>
      <c r="N142" s="729"/>
      <c r="O142" s="729"/>
      <c r="P142" s="729"/>
    </row>
    <row r="143" spans="13:16" ht="15.75" customHeight="1" x14ac:dyDescent="0.25">
      <c r="M143" s="729"/>
      <c r="N143" s="729"/>
      <c r="O143" s="729"/>
      <c r="P143" s="729"/>
    </row>
    <row r="144" spans="13:16" ht="15.75" customHeight="1" x14ac:dyDescent="0.25">
      <c r="M144" s="729"/>
      <c r="N144" s="729"/>
      <c r="O144" s="729"/>
      <c r="P144" s="729"/>
    </row>
    <row r="145" spans="13:16" ht="15.75" customHeight="1" x14ac:dyDescent="0.25">
      <c r="M145" s="729"/>
      <c r="N145" s="729"/>
      <c r="O145" s="729"/>
      <c r="P145" s="729"/>
    </row>
    <row r="146" spans="13:16" ht="15.75" customHeight="1" x14ac:dyDescent="0.25">
      <c r="M146" s="729"/>
      <c r="N146" s="729"/>
      <c r="O146" s="729"/>
      <c r="P146" s="729"/>
    </row>
    <row r="147" spans="13:16" ht="15.75" customHeight="1" x14ac:dyDescent="0.25">
      <c r="M147" s="729"/>
      <c r="N147" s="729"/>
      <c r="O147" s="729"/>
      <c r="P147" s="729"/>
    </row>
    <row r="148" spans="13:16" ht="15.75" customHeight="1" x14ac:dyDescent="0.25">
      <c r="M148" s="729"/>
      <c r="N148" s="729"/>
      <c r="O148" s="729"/>
      <c r="P148" s="729"/>
    </row>
    <row r="149" spans="13:16" ht="15.75" customHeight="1" x14ac:dyDescent="0.25">
      <c r="M149" s="729"/>
      <c r="N149" s="729"/>
      <c r="O149" s="729"/>
      <c r="P149" s="729"/>
    </row>
    <row r="150" spans="13:16" ht="15.75" customHeight="1" x14ac:dyDescent="0.25">
      <c r="M150" s="729"/>
      <c r="N150" s="729"/>
      <c r="O150" s="729"/>
      <c r="P150" s="729"/>
    </row>
    <row r="151" spans="13:16" ht="15.75" customHeight="1" x14ac:dyDescent="0.25">
      <c r="M151" s="729"/>
      <c r="N151" s="729"/>
      <c r="O151" s="729"/>
      <c r="P151" s="729"/>
    </row>
    <row r="152" spans="13:16" ht="15.75" customHeight="1" x14ac:dyDescent="0.25">
      <c r="M152" s="729"/>
      <c r="N152" s="729"/>
      <c r="O152" s="729"/>
      <c r="P152" s="729"/>
    </row>
    <row r="153" spans="13:16" ht="15.75" customHeight="1" x14ac:dyDescent="0.25">
      <c r="M153" s="729"/>
      <c r="N153" s="729"/>
      <c r="O153" s="729"/>
      <c r="P153" s="729"/>
    </row>
    <row r="154" spans="13:16" ht="15.75" customHeight="1" x14ac:dyDescent="0.25">
      <c r="M154" s="729"/>
      <c r="N154" s="729"/>
      <c r="O154" s="729"/>
      <c r="P154" s="729"/>
    </row>
    <row r="155" spans="13:16" ht="15.75" customHeight="1" x14ac:dyDescent="0.25">
      <c r="M155" s="729"/>
      <c r="N155" s="729"/>
      <c r="O155" s="729"/>
      <c r="P155" s="729"/>
    </row>
    <row r="156" spans="13:16" ht="15.75" customHeight="1" x14ac:dyDescent="0.25">
      <c r="M156" s="729"/>
      <c r="N156" s="729"/>
      <c r="O156" s="729"/>
      <c r="P156" s="729"/>
    </row>
    <row r="157" spans="13:16" ht="15.75" customHeight="1" x14ac:dyDescent="0.25">
      <c r="M157" s="729"/>
      <c r="N157" s="729"/>
      <c r="O157" s="729"/>
      <c r="P157" s="729"/>
    </row>
    <row r="158" spans="13:16" ht="15.75" customHeight="1" x14ac:dyDescent="0.25">
      <c r="M158" s="729"/>
      <c r="N158" s="729"/>
      <c r="O158" s="729"/>
      <c r="P158" s="729"/>
    </row>
    <row r="159" spans="13:16" ht="15.75" customHeight="1" x14ac:dyDescent="0.25">
      <c r="M159" s="729"/>
      <c r="N159" s="729"/>
      <c r="O159" s="729"/>
      <c r="P159" s="729"/>
    </row>
    <row r="160" spans="13:16" ht="15.75" customHeight="1" x14ac:dyDescent="0.25">
      <c r="M160" s="729"/>
      <c r="N160" s="729"/>
      <c r="O160" s="729"/>
      <c r="P160" s="729"/>
    </row>
    <row r="161" spans="13:16" ht="15.75" customHeight="1" x14ac:dyDescent="0.25">
      <c r="M161" s="729"/>
      <c r="N161" s="729"/>
      <c r="O161" s="729"/>
      <c r="P161" s="729"/>
    </row>
    <row r="162" spans="13:16" ht="15.75" customHeight="1" x14ac:dyDescent="0.25">
      <c r="M162" s="729"/>
      <c r="N162" s="729"/>
      <c r="O162" s="729"/>
      <c r="P162" s="729"/>
    </row>
    <row r="163" spans="13:16" ht="15.75" customHeight="1" x14ac:dyDescent="0.25">
      <c r="M163" s="729"/>
      <c r="N163" s="729"/>
      <c r="O163" s="729"/>
      <c r="P163" s="729"/>
    </row>
    <row r="164" spans="13:16" ht="15.75" customHeight="1" x14ac:dyDescent="0.25">
      <c r="M164" s="729"/>
      <c r="N164" s="729"/>
      <c r="O164" s="729"/>
      <c r="P164" s="729"/>
    </row>
    <row r="165" spans="13:16" ht="15.75" customHeight="1" x14ac:dyDescent="0.25">
      <c r="M165" s="729"/>
      <c r="N165" s="729"/>
      <c r="O165" s="729"/>
      <c r="P165" s="729"/>
    </row>
    <row r="166" spans="13:16" ht="15.75" customHeight="1" x14ac:dyDescent="0.25">
      <c r="M166" s="729"/>
      <c r="N166" s="729"/>
      <c r="O166" s="729"/>
      <c r="P166" s="729"/>
    </row>
    <row r="167" spans="13:16" ht="15.75" customHeight="1" x14ac:dyDescent="0.25">
      <c r="M167" s="729"/>
      <c r="N167" s="729"/>
      <c r="O167" s="729"/>
      <c r="P167" s="729"/>
    </row>
    <row r="168" spans="13:16" ht="15.75" customHeight="1" x14ac:dyDescent="0.25">
      <c r="M168" s="729"/>
      <c r="N168" s="729"/>
      <c r="O168" s="729"/>
      <c r="P168" s="729"/>
    </row>
    <row r="169" spans="13:16" ht="15.75" customHeight="1" x14ac:dyDescent="0.25">
      <c r="M169" s="729"/>
      <c r="N169" s="729"/>
      <c r="O169" s="729"/>
      <c r="P169" s="729"/>
    </row>
    <row r="170" spans="13:16" ht="15.75" customHeight="1" x14ac:dyDescent="0.25">
      <c r="M170" s="729"/>
      <c r="N170" s="729"/>
      <c r="O170" s="729"/>
      <c r="P170" s="729"/>
    </row>
    <row r="171" spans="13:16" ht="15.75" customHeight="1" x14ac:dyDescent="0.25">
      <c r="M171" s="729"/>
      <c r="N171" s="729"/>
      <c r="O171" s="729"/>
      <c r="P171" s="729"/>
    </row>
    <row r="172" spans="13:16" ht="15.75" customHeight="1" x14ac:dyDescent="0.25">
      <c r="M172" s="729"/>
      <c r="N172" s="729"/>
      <c r="O172" s="729"/>
      <c r="P172" s="729"/>
    </row>
    <row r="173" spans="13:16" ht="15.75" customHeight="1" x14ac:dyDescent="0.25">
      <c r="M173" s="729"/>
      <c r="N173" s="729"/>
      <c r="O173" s="729"/>
      <c r="P173" s="729"/>
    </row>
    <row r="174" spans="13:16" ht="15.75" customHeight="1" x14ac:dyDescent="0.25">
      <c r="M174" s="729"/>
      <c r="N174" s="729"/>
      <c r="O174" s="729"/>
      <c r="P174" s="729"/>
    </row>
    <row r="175" spans="13:16" ht="15.75" customHeight="1" x14ac:dyDescent="0.25">
      <c r="M175" s="729"/>
      <c r="N175" s="729"/>
      <c r="O175" s="729"/>
      <c r="P175" s="729"/>
    </row>
    <row r="176" spans="13:16" ht="15.75" customHeight="1" x14ac:dyDescent="0.25">
      <c r="M176" s="729"/>
      <c r="N176" s="729"/>
      <c r="O176" s="729"/>
      <c r="P176" s="729"/>
    </row>
    <row r="177" spans="13:16" ht="15.75" customHeight="1" x14ac:dyDescent="0.25">
      <c r="M177" s="729"/>
      <c r="N177" s="729"/>
      <c r="O177" s="729"/>
      <c r="P177" s="729"/>
    </row>
    <row r="178" spans="13:16" ht="15.75" customHeight="1" x14ac:dyDescent="0.25">
      <c r="M178" s="729"/>
      <c r="N178" s="729"/>
      <c r="O178" s="729"/>
      <c r="P178" s="729"/>
    </row>
    <row r="179" spans="13:16" ht="15.75" customHeight="1" x14ac:dyDescent="0.25">
      <c r="M179" s="729"/>
      <c r="N179" s="729"/>
      <c r="O179" s="729"/>
      <c r="P179" s="729"/>
    </row>
    <row r="180" spans="13:16" ht="15.75" customHeight="1" x14ac:dyDescent="0.25">
      <c r="M180" s="729"/>
      <c r="N180" s="729"/>
      <c r="O180" s="729"/>
      <c r="P180" s="729"/>
    </row>
    <row r="181" spans="13:16" ht="15.75" customHeight="1" x14ac:dyDescent="0.25">
      <c r="M181" s="729"/>
      <c r="N181" s="729"/>
      <c r="O181" s="729"/>
      <c r="P181" s="729"/>
    </row>
    <row r="182" spans="13:16" ht="15.75" customHeight="1" x14ac:dyDescent="0.25">
      <c r="M182" s="729"/>
      <c r="N182" s="729"/>
      <c r="O182" s="729"/>
      <c r="P182" s="729"/>
    </row>
    <row r="183" spans="13:16" ht="15.75" customHeight="1" x14ac:dyDescent="0.25">
      <c r="M183" s="729"/>
      <c r="N183" s="729"/>
      <c r="O183" s="729"/>
      <c r="P183" s="729"/>
    </row>
    <row r="184" spans="13:16" ht="15.75" customHeight="1" x14ac:dyDescent="0.25">
      <c r="M184" s="729"/>
      <c r="N184" s="729"/>
      <c r="O184" s="729"/>
      <c r="P184" s="729"/>
    </row>
    <row r="185" spans="13:16" ht="15.75" customHeight="1" x14ac:dyDescent="0.25">
      <c r="M185" s="729"/>
      <c r="N185" s="729"/>
      <c r="O185" s="729"/>
      <c r="P185" s="729"/>
    </row>
    <row r="186" spans="13:16" ht="15.75" customHeight="1" x14ac:dyDescent="0.25">
      <c r="M186" s="729"/>
      <c r="N186" s="729"/>
      <c r="O186" s="729"/>
      <c r="P186" s="729"/>
    </row>
    <row r="187" spans="13:16" ht="15.75" customHeight="1" x14ac:dyDescent="0.25">
      <c r="M187" s="729"/>
      <c r="N187" s="729"/>
      <c r="O187" s="729"/>
      <c r="P187" s="729"/>
    </row>
    <row r="188" spans="13:16" ht="15.75" customHeight="1" x14ac:dyDescent="0.25">
      <c r="M188" s="729"/>
      <c r="N188" s="729"/>
      <c r="O188" s="729"/>
      <c r="P188" s="729"/>
    </row>
    <row r="189" spans="13:16" ht="15.75" customHeight="1" x14ac:dyDescent="0.25">
      <c r="M189" s="729"/>
      <c r="N189" s="729"/>
      <c r="O189" s="729"/>
      <c r="P189" s="729"/>
    </row>
    <row r="190" spans="13:16" ht="15.75" customHeight="1" x14ac:dyDescent="0.25">
      <c r="M190" s="729"/>
      <c r="N190" s="729"/>
      <c r="O190" s="729"/>
      <c r="P190" s="729"/>
    </row>
    <row r="191" spans="13:16" ht="15.75" customHeight="1" x14ac:dyDescent="0.25">
      <c r="M191" s="729"/>
      <c r="N191" s="729"/>
      <c r="O191" s="729"/>
      <c r="P191" s="729"/>
    </row>
    <row r="192" spans="13:16" ht="15.75" customHeight="1" x14ac:dyDescent="0.25">
      <c r="M192" s="729"/>
      <c r="N192" s="729"/>
      <c r="O192" s="729"/>
      <c r="P192" s="729"/>
    </row>
    <row r="193" spans="13:16" ht="15.75" customHeight="1" x14ac:dyDescent="0.25">
      <c r="M193" s="729"/>
      <c r="N193" s="729"/>
      <c r="O193" s="729"/>
      <c r="P193" s="729"/>
    </row>
    <row r="194" spans="13:16" ht="15.75" customHeight="1" x14ac:dyDescent="0.25">
      <c r="M194" s="729"/>
      <c r="N194" s="729"/>
      <c r="O194" s="729"/>
      <c r="P194" s="729"/>
    </row>
    <row r="195" spans="13:16" ht="15.75" customHeight="1" x14ac:dyDescent="0.25">
      <c r="M195" s="729"/>
      <c r="N195" s="729"/>
      <c r="O195" s="729"/>
      <c r="P195" s="729"/>
    </row>
    <row r="196" spans="13:16" ht="15.75" customHeight="1" x14ac:dyDescent="0.25">
      <c r="M196" s="729"/>
      <c r="N196" s="729"/>
      <c r="O196" s="729"/>
      <c r="P196" s="729"/>
    </row>
    <row r="197" spans="13:16" ht="15.75" customHeight="1" x14ac:dyDescent="0.25">
      <c r="M197" s="729"/>
      <c r="N197" s="729"/>
      <c r="O197" s="729"/>
      <c r="P197" s="729"/>
    </row>
    <row r="198" spans="13:16" ht="15.75" customHeight="1" x14ac:dyDescent="0.25">
      <c r="M198" s="729"/>
      <c r="N198" s="729"/>
      <c r="O198" s="729"/>
      <c r="P198" s="729"/>
    </row>
    <row r="199" spans="13:16" ht="15.75" customHeight="1" x14ac:dyDescent="0.25">
      <c r="M199" s="729"/>
      <c r="N199" s="729"/>
      <c r="O199" s="729"/>
      <c r="P199" s="729"/>
    </row>
    <row r="200" spans="13:16" ht="15.75" customHeight="1" x14ac:dyDescent="0.25">
      <c r="M200" s="729"/>
      <c r="N200" s="729"/>
      <c r="O200" s="729"/>
      <c r="P200" s="729"/>
    </row>
    <row r="201" spans="13:16" ht="15.75" customHeight="1" x14ac:dyDescent="0.25">
      <c r="M201" s="729"/>
      <c r="N201" s="729"/>
      <c r="O201" s="729"/>
      <c r="P201" s="729"/>
    </row>
    <row r="202" spans="13:16" ht="15.75" customHeight="1" x14ac:dyDescent="0.25">
      <c r="M202" s="729"/>
      <c r="N202" s="729"/>
      <c r="O202" s="729"/>
      <c r="P202" s="729"/>
    </row>
    <row r="203" spans="13:16" ht="15.75" customHeight="1" x14ac:dyDescent="0.25">
      <c r="M203" s="729"/>
      <c r="N203" s="729"/>
      <c r="O203" s="729"/>
      <c r="P203" s="729"/>
    </row>
    <row r="204" spans="13:16" ht="15.75" customHeight="1" x14ac:dyDescent="0.25">
      <c r="M204" s="729"/>
      <c r="N204" s="729"/>
      <c r="O204" s="729"/>
      <c r="P204" s="729"/>
    </row>
    <row r="205" spans="13:16" ht="15.75" customHeight="1" x14ac:dyDescent="0.25">
      <c r="M205" s="729"/>
      <c r="N205" s="729"/>
      <c r="O205" s="729"/>
      <c r="P205" s="729"/>
    </row>
    <row r="206" spans="13:16" ht="15.75" customHeight="1" x14ac:dyDescent="0.25">
      <c r="M206" s="729"/>
      <c r="N206" s="729"/>
      <c r="O206" s="729"/>
      <c r="P206" s="729"/>
    </row>
    <row r="207" spans="13:16" ht="15.75" customHeight="1" x14ac:dyDescent="0.25">
      <c r="M207" s="729"/>
      <c r="N207" s="729"/>
      <c r="O207" s="729"/>
      <c r="P207" s="729"/>
    </row>
    <row r="208" spans="13:16" ht="15.75" customHeight="1" x14ac:dyDescent="0.25">
      <c r="M208" s="729"/>
      <c r="N208" s="729"/>
      <c r="O208" s="729"/>
      <c r="P208" s="729"/>
    </row>
    <row r="209" spans="13:16" ht="15.75" customHeight="1" x14ac:dyDescent="0.25">
      <c r="M209" s="729"/>
      <c r="N209" s="729"/>
      <c r="O209" s="729"/>
      <c r="P209" s="729"/>
    </row>
    <row r="210" spans="13:16" ht="15.75" customHeight="1" x14ac:dyDescent="0.25">
      <c r="M210" s="729"/>
      <c r="N210" s="729"/>
      <c r="O210" s="729"/>
      <c r="P210" s="729"/>
    </row>
    <row r="211" spans="13:16" ht="15.75" customHeight="1" x14ac:dyDescent="0.25">
      <c r="M211" s="729"/>
      <c r="N211" s="729"/>
      <c r="O211" s="729"/>
      <c r="P211" s="729"/>
    </row>
    <row r="212" spans="13:16" ht="15.75" customHeight="1" x14ac:dyDescent="0.25">
      <c r="M212" s="729"/>
      <c r="N212" s="729"/>
      <c r="O212" s="729"/>
      <c r="P212" s="729"/>
    </row>
    <row r="213" spans="13:16" ht="15.75" customHeight="1" x14ac:dyDescent="0.25">
      <c r="M213" s="729"/>
      <c r="N213" s="729"/>
      <c r="O213" s="729"/>
      <c r="P213" s="729"/>
    </row>
    <row r="214" spans="13:16" ht="15.75" customHeight="1" x14ac:dyDescent="0.25">
      <c r="M214" s="729"/>
      <c r="N214" s="729"/>
      <c r="O214" s="729"/>
      <c r="P214" s="729"/>
    </row>
    <row r="215" spans="13:16" ht="15.75" customHeight="1" x14ac:dyDescent="0.25">
      <c r="M215" s="729"/>
      <c r="N215" s="729"/>
      <c r="O215" s="729"/>
      <c r="P215" s="729"/>
    </row>
    <row r="216" spans="13:16" ht="15.75" customHeight="1" x14ac:dyDescent="0.25">
      <c r="M216" s="729"/>
      <c r="N216" s="729"/>
      <c r="O216" s="729"/>
      <c r="P216" s="729"/>
    </row>
    <row r="217" spans="13:16" ht="15.75" customHeight="1" x14ac:dyDescent="0.25">
      <c r="M217" s="729"/>
      <c r="N217" s="729"/>
      <c r="O217" s="729"/>
      <c r="P217" s="729"/>
    </row>
    <row r="218" spans="13:16" ht="15.75" customHeight="1" x14ac:dyDescent="0.25">
      <c r="M218" s="729"/>
      <c r="N218" s="729"/>
      <c r="O218" s="729"/>
      <c r="P218" s="729"/>
    </row>
    <row r="219" spans="13:16" ht="15.75" customHeight="1" x14ac:dyDescent="0.25">
      <c r="M219" s="729"/>
      <c r="N219" s="729"/>
      <c r="O219" s="729"/>
      <c r="P219" s="729"/>
    </row>
    <row r="220" spans="13:16" ht="15.75" customHeight="1" x14ac:dyDescent="0.25">
      <c r="M220" s="729"/>
      <c r="N220" s="729"/>
      <c r="O220" s="729"/>
      <c r="P220" s="729"/>
    </row>
    <row r="221" spans="13:16" ht="15.75" customHeight="1" x14ac:dyDescent="0.25">
      <c r="M221" s="729"/>
      <c r="N221" s="729"/>
      <c r="O221" s="729"/>
      <c r="P221" s="729"/>
    </row>
    <row r="222" spans="13:16" ht="15.75" customHeight="1" x14ac:dyDescent="0.25">
      <c r="M222" s="729"/>
      <c r="N222" s="729"/>
      <c r="O222" s="729"/>
      <c r="P222" s="729"/>
    </row>
    <row r="223" spans="13:16" ht="15.75" customHeight="1" x14ac:dyDescent="0.25">
      <c r="M223" s="729"/>
      <c r="N223" s="729"/>
      <c r="O223" s="729"/>
      <c r="P223" s="729"/>
    </row>
    <row r="224" spans="13:16" ht="15.75" customHeight="1" x14ac:dyDescent="0.25">
      <c r="M224" s="729"/>
      <c r="N224" s="729"/>
      <c r="O224" s="729"/>
      <c r="P224" s="729"/>
    </row>
    <row r="225" spans="13:16" ht="15.75" customHeight="1" x14ac:dyDescent="0.25">
      <c r="M225" s="729"/>
      <c r="N225" s="729"/>
      <c r="O225" s="729"/>
      <c r="P225" s="729"/>
    </row>
    <row r="226" spans="13:16" ht="15.75" customHeight="1" x14ac:dyDescent="0.25">
      <c r="M226" s="729"/>
      <c r="N226" s="729"/>
      <c r="O226" s="729"/>
      <c r="P226" s="729"/>
    </row>
    <row r="227" spans="13:16" ht="15.75" customHeight="1" x14ac:dyDescent="0.25">
      <c r="M227" s="729"/>
      <c r="N227" s="729"/>
      <c r="O227" s="729"/>
      <c r="P227" s="729"/>
    </row>
    <row r="228" spans="13:16" ht="15.75" customHeight="1" x14ac:dyDescent="0.25">
      <c r="M228" s="729"/>
      <c r="N228" s="729"/>
      <c r="O228" s="729"/>
      <c r="P228" s="729"/>
    </row>
    <row r="229" spans="13:16" ht="15.75" customHeight="1" x14ac:dyDescent="0.25">
      <c r="M229" s="729"/>
      <c r="N229" s="729"/>
      <c r="O229" s="729"/>
      <c r="P229" s="729"/>
    </row>
    <row r="230" spans="13:16" ht="15.75" customHeight="1" x14ac:dyDescent="0.25">
      <c r="M230" s="729"/>
      <c r="N230" s="729"/>
      <c r="O230" s="729"/>
      <c r="P230" s="729"/>
    </row>
    <row r="231" spans="13:16" ht="15.75" customHeight="1" x14ac:dyDescent="0.25">
      <c r="M231" s="729"/>
      <c r="N231" s="729"/>
      <c r="O231" s="729"/>
      <c r="P231" s="729"/>
    </row>
    <row r="232" spans="13:16" ht="15.75" customHeight="1" x14ac:dyDescent="0.25">
      <c r="M232" s="729"/>
      <c r="N232" s="729"/>
      <c r="O232" s="729"/>
      <c r="P232" s="729"/>
    </row>
    <row r="233" spans="13:16" ht="15.75" customHeight="1" x14ac:dyDescent="0.25">
      <c r="M233" s="729"/>
      <c r="N233" s="729"/>
      <c r="O233" s="729"/>
      <c r="P233" s="729"/>
    </row>
    <row r="234" spans="13:16" ht="15.75" customHeight="1" x14ac:dyDescent="0.25">
      <c r="M234" s="729"/>
      <c r="N234" s="729"/>
      <c r="O234" s="729"/>
      <c r="P234" s="729"/>
    </row>
    <row r="235" spans="13:16" ht="15.75" customHeight="1" x14ac:dyDescent="0.25">
      <c r="M235" s="729"/>
      <c r="N235" s="729"/>
      <c r="O235" s="729"/>
      <c r="P235" s="729"/>
    </row>
    <row r="236" spans="13:16" ht="15.75" customHeight="1" x14ac:dyDescent="0.25">
      <c r="M236" s="729"/>
      <c r="N236" s="729"/>
      <c r="O236" s="729"/>
      <c r="P236" s="729"/>
    </row>
    <row r="237" spans="13:16" ht="15.75" customHeight="1" x14ac:dyDescent="0.25">
      <c r="M237" s="729"/>
      <c r="N237" s="729"/>
      <c r="O237" s="729"/>
      <c r="P237" s="729"/>
    </row>
    <row r="238" spans="13:16" ht="15.75" customHeight="1" x14ac:dyDescent="0.25">
      <c r="M238" s="729"/>
      <c r="N238" s="729"/>
      <c r="O238" s="729"/>
      <c r="P238" s="729"/>
    </row>
    <row r="239" spans="13:16" ht="15.75" customHeight="1" x14ac:dyDescent="0.25">
      <c r="M239" s="729"/>
      <c r="N239" s="729"/>
      <c r="O239" s="729"/>
      <c r="P239" s="729"/>
    </row>
    <row r="240" spans="13:16" ht="15.75" customHeight="1" x14ac:dyDescent="0.25">
      <c r="M240" s="729"/>
      <c r="N240" s="729"/>
      <c r="O240" s="729"/>
      <c r="P240" s="729"/>
    </row>
    <row r="241" spans="13:16" ht="15.75" customHeight="1" x14ac:dyDescent="0.25">
      <c r="M241" s="729"/>
      <c r="N241" s="729"/>
      <c r="O241" s="729"/>
      <c r="P241" s="729"/>
    </row>
    <row r="242" spans="13:16" ht="15.75" customHeight="1" x14ac:dyDescent="0.25">
      <c r="M242" s="729"/>
      <c r="N242" s="729"/>
      <c r="O242" s="729"/>
      <c r="P242" s="729"/>
    </row>
    <row r="243" spans="13:16" ht="15.75" customHeight="1" x14ac:dyDescent="0.25">
      <c r="M243" s="729"/>
      <c r="N243" s="729"/>
      <c r="O243" s="729"/>
      <c r="P243" s="729"/>
    </row>
    <row r="244" spans="13:16" ht="15.75" customHeight="1" x14ac:dyDescent="0.25">
      <c r="M244" s="729"/>
      <c r="N244" s="729"/>
      <c r="O244" s="729"/>
      <c r="P244" s="729"/>
    </row>
    <row r="245" spans="13:16" ht="15.75" customHeight="1" x14ac:dyDescent="0.25">
      <c r="M245" s="729"/>
      <c r="N245" s="729"/>
      <c r="O245" s="729"/>
      <c r="P245" s="729"/>
    </row>
    <row r="246" spans="13:16" ht="15.75" customHeight="1" x14ac:dyDescent="0.25">
      <c r="M246" s="729"/>
      <c r="N246" s="729"/>
      <c r="O246" s="729"/>
      <c r="P246" s="729"/>
    </row>
    <row r="247" spans="13:16" ht="15.75" customHeight="1" x14ac:dyDescent="0.25">
      <c r="M247" s="729"/>
      <c r="N247" s="729"/>
      <c r="O247" s="729"/>
      <c r="P247" s="729"/>
    </row>
    <row r="248" spans="13:16" ht="15.75" customHeight="1" x14ac:dyDescent="0.25">
      <c r="M248" s="729"/>
      <c r="N248" s="729"/>
      <c r="O248" s="729"/>
      <c r="P248" s="729"/>
    </row>
    <row r="249" spans="13:16" ht="15.75" customHeight="1" x14ac:dyDescent="0.25">
      <c r="M249" s="729"/>
      <c r="N249" s="729"/>
      <c r="O249" s="729"/>
      <c r="P249" s="729"/>
    </row>
    <row r="250" spans="13:16" ht="15.75" customHeight="1" x14ac:dyDescent="0.25">
      <c r="M250" s="729"/>
      <c r="N250" s="729"/>
      <c r="O250" s="729"/>
      <c r="P250" s="729"/>
    </row>
    <row r="251" spans="13:16" ht="15.75" customHeight="1" x14ac:dyDescent="0.25">
      <c r="M251" s="729"/>
      <c r="N251" s="729"/>
      <c r="O251" s="729"/>
      <c r="P251" s="729"/>
    </row>
    <row r="252" spans="13:16" ht="15.75" customHeight="1" x14ac:dyDescent="0.25">
      <c r="M252" s="729"/>
      <c r="N252" s="729"/>
      <c r="O252" s="729"/>
      <c r="P252" s="729"/>
    </row>
    <row r="253" spans="13:16" ht="15.75" customHeight="1" x14ac:dyDescent="0.25">
      <c r="M253" s="729"/>
      <c r="N253" s="729"/>
      <c r="O253" s="729"/>
      <c r="P253" s="729"/>
    </row>
    <row r="254" spans="13:16" ht="15.75" customHeight="1" x14ac:dyDescent="0.25">
      <c r="M254" s="729"/>
      <c r="N254" s="729"/>
      <c r="O254" s="729"/>
      <c r="P254" s="729"/>
    </row>
    <row r="255" spans="13:16" ht="15.75" customHeight="1" x14ac:dyDescent="0.25">
      <c r="M255" s="729"/>
      <c r="N255" s="729"/>
      <c r="O255" s="729"/>
      <c r="P255" s="729"/>
    </row>
    <row r="256" spans="13:16" ht="15.75" customHeight="1" x14ac:dyDescent="0.25">
      <c r="M256" s="729"/>
      <c r="N256" s="729"/>
      <c r="O256" s="729"/>
      <c r="P256" s="729"/>
    </row>
    <row r="257" spans="13:16" ht="15.75" customHeight="1" x14ac:dyDescent="0.25">
      <c r="M257" s="729"/>
      <c r="N257" s="729"/>
      <c r="O257" s="729"/>
      <c r="P257" s="729"/>
    </row>
    <row r="258" spans="13:16" ht="15.75" customHeight="1" x14ac:dyDescent="0.25">
      <c r="M258" s="729"/>
      <c r="N258" s="729"/>
      <c r="O258" s="729"/>
      <c r="P258" s="729"/>
    </row>
    <row r="259" spans="13:16" ht="15.75" customHeight="1" x14ac:dyDescent="0.25">
      <c r="M259" s="729"/>
      <c r="N259" s="729"/>
      <c r="O259" s="729"/>
      <c r="P259" s="729"/>
    </row>
    <row r="260" spans="13:16" ht="15.75" customHeight="1" x14ac:dyDescent="0.25">
      <c r="M260" s="729"/>
      <c r="N260" s="729"/>
      <c r="O260" s="729"/>
      <c r="P260" s="729"/>
    </row>
    <row r="261" spans="13:16" ht="15.75" customHeight="1" x14ac:dyDescent="0.25">
      <c r="M261" s="729"/>
      <c r="N261" s="729"/>
      <c r="O261" s="729"/>
      <c r="P261" s="729"/>
    </row>
    <row r="262" spans="13:16" ht="15.75" customHeight="1" x14ac:dyDescent="0.25">
      <c r="M262" s="729"/>
      <c r="N262" s="729"/>
      <c r="O262" s="729"/>
      <c r="P262" s="729"/>
    </row>
    <row r="263" spans="13:16" ht="15.75" customHeight="1" x14ac:dyDescent="0.25">
      <c r="M263" s="729"/>
      <c r="N263" s="729"/>
      <c r="O263" s="729"/>
      <c r="P263" s="729"/>
    </row>
    <row r="264" spans="13:16" ht="15.75" customHeight="1" x14ac:dyDescent="0.25">
      <c r="M264" s="729"/>
      <c r="N264" s="729"/>
      <c r="O264" s="729"/>
      <c r="P264" s="729"/>
    </row>
    <row r="265" spans="13:16" ht="15.75" customHeight="1" x14ac:dyDescent="0.25">
      <c r="M265" s="729"/>
      <c r="N265" s="729"/>
      <c r="O265" s="729"/>
      <c r="P265" s="729"/>
    </row>
    <row r="266" spans="13:16" ht="15.75" customHeight="1" x14ac:dyDescent="0.25">
      <c r="M266" s="729"/>
      <c r="N266" s="729"/>
      <c r="O266" s="729"/>
      <c r="P266" s="729"/>
    </row>
    <row r="267" spans="13:16" ht="15.75" customHeight="1" x14ac:dyDescent="0.25">
      <c r="M267" s="729"/>
      <c r="N267" s="729"/>
      <c r="O267" s="729"/>
      <c r="P267" s="729"/>
    </row>
    <row r="268" spans="13:16" ht="15.75" customHeight="1" x14ac:dyDescent="0.25">
      <c r="M268" s="729"/>
      <c r="N268" s="729"/>
      <c r="O268" s="729"/>
      <c r="P268" s="729"/>
    </row>
    <row r="269" spans="13:16" ht="15.75" customHeight="1" x14ac:dyDescent="0.25">
      <c r="M269" s="729"/>
      <c r="N269" s="729"/>
      <c r="O269" s="729"/>
      <c r="P269" s="729"/>
    </row>
    <row r="270" spans="13:16" ht="15.75" customHeight="1" x14ac:dyDescent="0.25">
      <c r="M270" s="729"/>
      <c r="N270" s="729"/>
      <c r="O270" s="729"/>
      <c r="P270" s="729"/>
    </row>
    <row r="271" spans="13:16" ht="15.75" customHeight="1" x14ac:dyDescent="0.25">
      <c r="M271" s="729"/>
      <c r="N271" s="729"/>
      <c r="O271" s="729"/>
      <c r="P271" s="729"/>
    </row>
    <row r="272" spans="13:16" ht="15.75" customHeight="1" x14ac:dyDescent="0.25">
      <c r="M272" s="729"/>
      <c r="N272" s="729"/>
      <c r="O272" s="729"/>
      <c r="P272" s="729"/>
    </row>
    <row r="273" spans="13:16" ht="15.75" customHeight="1" x14ac:dyDescent="0.25">
      <c r="M273" s="729"/>
      <c r="N273" s="729"/>
      <c r="O273" s="729"/>
      <c r="P273" s="729"/>
    </row>
    <row r="274" spans="13:16" ht="15.75" customHeight="1" x14ac:dyDescent="0.25">
      <c r="M274" s="729"/>
      <c r="N274" s="729"/>
      <c r="O274" s="729"/>
      <c r="P274" s="729"/>
    </row>
    <row r="275" spans="13:16" ht="15.75" customHeight="1" x14ac:dyDescent="0.25">
      <c r="M275" s="729"/>
      <c r="N275" s="729"/>
      <c r="O275" s="729"/>
      <c r="P275" s="729"/>
    </row>
    <row r="276" spans="13:16" ht="15.75" customHeight="1" x14ac:dyDescent="0.25">
      <c r="M276" s="729"/>
      <c r="N276" s="729"/>
      <c r="O276" s="729"/>
      <c r="P276" s="729"/>
    </row>
    <row r="277" spans="13:16" ht="15.75" customHeight="1" x14ac:dyDescent="0.25">
      <c r="M277" s="729"/>
      <c r="N277" s="729"/>
      <c r="O277" s="729"/>
      <c r="P277" s="729"/>
    </row>
    <row r="278" spans="13:16" ht="15.75" customHeight="1" x14ac:dyDescent="0.25">
      <c r="M278" s="729"/>
      <c r="N278" s="729"/>
      <c r="O278" s="729"/>
      <c r="P278" s="729"/>
    </row>
    <row r="279" spans="13:16" ht="15.75" customHeight="1" x14ac:dyDescent="0.25">
      <c r="M279" s="729"/>
      <c r="N279" s="729"/>
      <c r="O279" s="729"/>
      <c r="P279" s="729"/>
    </row>
    <row r="280" spans="13:16" ht="15.75" customHeight="1" x14ac:dyDescent="0.25">
      <c r="M280" s="729"/>
      <c r="N280" s="729"/>
      <c r="O280" s="729"/>
      <c r="P280" s="729"/>
    </row>
    <row r="281" spans="13:16" ht="15.75" customHeight="1" x14ac:dyDescent="0.25">
      <c r="M281" s="729"/>
      <c r="N281" s="729"/>
      <c r="O281" s="729"/>
      <c r="P281" s="729"/>
    </row>
    <row r="282" spans="13:16" ht="15.75" customHeight="1" x14ac:dyDescent="0.25">
      <c r="M282" s="729"/>
      <c r="N282" s="729"/>
      <c r="O282" s="729"/>
      <c r="P282" s="729"/>
    </row>
    <row r="283" spans="13:16" ht="15.75" customHeight="1" x14ac:dyDescent="0.25">
      <c r="M283" s="729"/>
      <c r="N283" s="729"/>
      <c r="O283" s="729"/>
      <c r="P283" s="729"/>
    </row>
    <row r="284" spans="13:16" ht="15.75" customHeight="1" x14ac:dyDescent="0.25">
      <c r="M284" s="729"/>
      <c r="N284" s="729"/>
      <c r="O284" s="729"/>
      <c r="P284" s="729"/>
    </row>
    <row r="285" spans="13:16" ht="15.75" customHeight="1" x14ac:dyDescent="0.25">
      <c r="M285" s="729"/>
      <c r="N285" s="729"/>
      <c r="O285" s="729"/>
      <c r="P285" s="729"/>
    </row>
    <row r="286" spans="13:16" ht="15.75" customHeight="1" x14ac:dyDescent="0.25">
      <c r="M286" s="729"/>
      <c r="N286" s="729"/>
      <c r="O286" s="729"/>
      <c r="P286" s="729"/>
    </row>
    <row r="287" spans="13:16" ht="15.75" customHeight="1" x14ac:dyDescent="0.25">
      <c r="M287" s="729"/>
      <c r="N287" s="729"/>
      <c r="O287" s="729"/>
      <c r="P287" s="729"/>
    </row>
    <row r="288" spans="13:16" ht="15.75" customHeight="1" x14ac:dyDescent="0.25">
      <c r="M288" s="729"/>
      <c r="N288" s="729"/>
      <c r="O288" s="729"/>
      <c r="P288" s="729"/>
    </row>
    <row r="289" spans="13:16" ht="15.75" customHeight="1" x14ac:dyDescent="0.25">
      <c r="M289" s="729"/>
      <c r="N289" s="729"/>
      <c r="O289" s="729"/>
      <c r="P289" s="729"/>
    </row>
    <row r="290" spans="13:16" ht="15.75" customHeight="1" x14ac:dyDescent="0.25">
      <c r="M290" s="729"/>
      <c r="N290" s="729"/>
      <c r="O290" s="729"/>
      <c r="P290" s="729"/>
    </row>
    <row r="291" spans="13:16" ht="15.75" customHeight="1" x14ac:dyDescent="0.25">
      <c r="M291" s="729"/>
      <c r="N291" s="729"/>
      <c r="O291" s="729"/>
      <c r="P291" s="729"/>
    </row>
    <row r="292" spans="13:16" ht="15.75" customHeight="1" x14ac:dyDescent="0.25">
      <c r="M292" s="729"/>
      <c r="N292" s="729"/>
      <c r="O292" s="729"/>
      <c r="P292" s="729"/>
    </row>
    <row r="293" spans="13:16" ht="15.75" customHeight="1" x14ac:dyDescent="0.25">
      <c r="M293" s="729"/>
      <c r="N293" s="729"/>
      <c r="O293" s="729"/>
      <c r="P293" s="729"/>
    </row>
    <row r="294" spans="13:16" ht="15.75" customHeight="1" x14ac:dyDescent="0.25">
      <c r="M294" s="729"/>
      <c r="N294" s="729"/>
      <c r="O294" s="729"/>
      <c r="P294" s="729"/>
    </row>
    <row r="295" spans="13:16" ht="15.75" customHeight="1" x14ac:dyDescent="0.25">
      <c r="M295" s="729"/>
      <c r="N295" s="729"/>
      <c r="O295" s="729"/>
      <c r="P295" s="729"/>
    </row>
    <row r="296" spans="13:16" ht="15.75" customHeight="1" x14ac:dyDescent="0.25">
      <c r="M296" s="729"/>
      <c r="N296" s="729"/>
      <c r="O296" s="729"/>
      <c r="P296" s="729"/>
    </row>
    <row r="297" spans="13:16" ht="15.75" customHeight="1" x14ac:dyDescent="0.25">
      <c r="M297" s="729"/>
      <c r="N297" s="729"/>
      <c r="O297" s="729"/>
      <c r="P297" s="729"/>
    </row>
    <row r="298" spans="13:16" ht="15.75" customHeight="1" x14ac:dyDescent="0.25">
      <c r="M298" s="729"/>
      <c r="N298" s="729"/>
      <c r="O298" s="729"/>
      <c r="P298" s="729"/>
    </row>
    <row r="299" spans="13:16" ht="15.75" customHeight="1" x14ac:dyDescent="0.25">
      <c r="M299" s="729"/>
      <c r="N299" s="729"/>
      <c r="O299" s="729"/>
      <c r="P299" s="729"/>
    </row>
    <row r="300" spans="13:16" ht="15.75" customHeight="1" x14ac:dyDescent="0.25">
      <c r="M300" s="729"/>
      <c r="N300" s="729"/>
      <c r="O300" s="729"/>
      <c r="P300" s="729"/>
    </row>
    <row r="301" spans="13:16" ht="15.75" customHeight="1" x14ac:dyDescent="0.25">
      <c r="M301" s="729"/>
      <c r="N301" s="729"/>
      <c r="O301" s="729"/>
      <c r="P301" s="729"/>
    </row>
    <row r="302" spans="13:16" ht="15.75" customHeight="1" x14ac:dyDescent="0.25">
      <c r="M302" s="729"/>
      <c r="N302" s="729"/>
      <c r="O302" s="729"/>
      <c r="P302" s="729"/>
    </row>
    <row r="303" spans="13:16" ht="15.75" customHeight="1" x14ac:dyDescent="0.25">
      <c r="M303" s="729"/>
      <c r="N303" s="729"/>
      <c r="O303" s="729"/>
      <c r="P303" s="729"/>
    </row>
    <row r="304" spans="13:16" ht="15.75" customHeight="1" x14ac:dyDescent="0.25">
      <c r="M304" s="729"/>
      <c r="N304" s="729"/>
      <c r="O304" s="729"/>
      <c r="P304" s="729"/>
    </row>
    <row r="305" spans="13:16" ht="15.75" customHeight="1" x14ac:dyDescent="0.25">
      <c r="M305" s="729"/>
      <c r="N305" s="729"/>
      <c r="O305" s="729"/>
      <c r="P305" s="729"/>
    </row>
    <row r="306" spans="13:16" ht="15.75" customHeight="1" x14ac:dyDescent="0.25">
      <c r="M306" s="729"/>
      <c r="N306" s="729"/>
      <c r="O306" s="729"/>
      <c r="P306" s="729"/>
    </row>
    <row r="307" spans="13:16" ht="15.75" customHeight="1" x14ac:dyDescent="0.25">
      <c r="M307" s="729"/>
      <c r="N307" s="729"/>
      <c r="O307" s="729"/>
      <c r="P307" s="729"/>
    </row>
    <row r="308" spans="13:16" ht="15.75" customHeight="1" x14ac:dyDescent="0.25">
      <c r="M308" s="729"/>
      <c r="N308" s="729"/>
      <c r="O308" s="729"/>
      <c r="P308" s="729"/>
    </row>
    <row r="309" spans="13:16" ht="15.75" customHeight="1" x14ac:dyDescent="0.25">
      <c r="M309" s="729"/>
      <c r="N309" s="729"/>
      <c r="O309" s="729"/>
      <c r="P309" s="729"/>
    </row>
    <row r="310" spans="13:16" ht="15.75" customHeight="1" x14ac:dyDescent="0.25">
      <c r="M310" s="729"/>
      <c r="N310" s="729"/>
      <c r="O310" s="729"/>
      <c r="P310" s="729"/>
    </row>
    <row r="311" spans="13:16" ht="15.75" customHeight="1" x14ac:dyDescent="0.25">
      <c r="M311" s="729"/>
      <c r="N311" s="729"/>
      <c r="O311" s="729"/>
      <c r="P311" s="729"/>
    </row>
    <row r="312" spans="13:16" ht="15.75" customHeight="1" x14ac:dyDescent="0.25">
      <c r="M312" s="729"/>
      <c r="N312" s="729"/>
      <c r="O312" s="729"/>
      <c r="P312" s="729"/>
    </row>
    <row r="313" spans="13:16" ht="15.75" customHeight="1" x14ac:dyDescent="0.25">
      <c r="M313" s="729"/>
      <c r="N313" s="729"/>
      <c r="O313" s="729"/>
      <c r="P313" s="729"/>
    </row>
    <row r="314" spans="13:16" ht="15.75" customHeight="1" x14ac:dyDescent="0.25">
      <c r="M314" s="729"/>
      <c r="N314" s="729"/>
      <c r="O314" s="729"/>
      <c r="P314" s="729"/>
    </row>
    <row r="315" spans="13:16" ht="15.75" customHeight="1" x14ac:dyDescent="0.25">
      <c r="M315" s="729"/>
      <c r="N315" s="729"/>
      <c r="O315" s="729"/>
      <c r="P315" s="729"/>
    </row>
    <row r="316" spans="13:16" ht="15.75" customHeight="1" x14ac:dyDescent="0.25">
      <c r="M316" s="729"/>
      <c r="N316" s="729"/>
      <c r="O316" s="729"/>
      <c r="P316" s="729"/>
    </row>
    <row r="317" spans="13:16" ht="15.75" customHeight="1" x14ac:dyDescent="0.25">
      <c r="M317" s="729"/>
      <c r="N317" s="729"/>
      <c r="O317" s="729"/>
      <c r="P317" s="729"/>
    </row>
    <row r="318" spans="13:16" ht="15.75" customHeight="1" x14ac:dyDescent="0.25">
      <c r="M318" s="729"/>
      <c r="N318" s="729"/>
      <c r="O318" s="729"/>
      <c r="P318" s="729"/>
    </row>
    <row r="319" spans="13:16" ht="15.75" customHeight="1" x14ac:dyDescent="0.25">
      <c r="M319" s="729"/>
      <c r="N319" s="729"/>
      <c r="O319" s="729"/>
      <c r="P319" s="729"/>
    </row>
    <row r="320" spans="13:16" ht="15.75" customHeight="1" x14ac:dyDescent="0.25">
      <c r="M320" s="729"/>
      <c r="N320" s="729"/>
      <c r="O320" s="729"/>
      <c r="P320" s="729"/>
    </row>
    <row r="321" spans="13:16" ht="15.75" customHeight="1" x14ac:dyDescent="0.25">
      <c r="M321" s="729"/>
      <c r="N321" s="729"/>
      <c r="O321" s="729"/>
      <c r="P321" s="729"/>
    </row>
    <row r="322" spans="13:16" ht="15.75" customHeight="1" x14ac:dyDescent="0.25">
      <c r="M322" s="729"/>
      <c r="N322" s="729"/>
      <c r="O322" s="729"/>
      <c r="P322" s="729"/>
    </row>
    <row r="323" spans="13:16" ht="15.75" customHeight="1" x14ac:dyDescent="0.25">
      <c r="M323" s="729"/>
      <c r="N323" s="729"/>
      <c r="O323" s="729"/>
      <c r="P323" s="729"/>
    </row>
    <row r="324" spans="13:16" ht="15.75" customHeight="1" x14ac:dyDescent="0.25">
      <c r="M324" s="729"/>
      <c r="N324" s="729"/>
      <c r="O324" s="729"/>
      <c r="P324" s="729"/>
    </row>
    <row r="325" spans="13:16" ht="15.75" customHeight="1" x14ac:dyDescent="0.25">
      <c r="M325" s="729"/>
      <c r="N325" s="729"/>
      <c r="O325" s="729"/>
      <c r="P325" s="729"/>
    </row>
    <row r="326" spans="13:16" ht="15.75" customHeight="1" x14ac:dyDescent="0.25">
      <c r="M326" s="729"/>
      <c r="N326" s="729"/>
      <c r="O326" s="729"/>
      <c r="P326" s="729"/>
    </row>
    <row r="327" spans="13:16" ht="15.75" customHeight="1" x14ac:dyDescent="0.25">
      <c r="M327" s="729"/>
      <c r="N327" s="729"/>
      <c r="O327" s="729"/>
      <c r="P327" s="729"/>
    </row>
    <row r="328" spans="13:16" ht="15.75" customHeight="1" x14ac:dyDescent="0.25">
      <c r="M328" s="729"/>
      <c r="N328" s="729"/>
      <c r="O328" s="729"/>
      <c r="P328" s="729"/>
    </row>
    <row r="329" spans="13:16" ht="15.75" customHeight="1" x14ac:dyDescent="0.25">
      <c r="M329" s="729"/>
      <c r="N329" s="729"/>
      <c r="O329" s="729"/>
      <c r="P329" s="729"/>
    </row>
    <row r="330" spans="13:16" ht="15.75" customHeight="1" x14ac:dyDescent="0.25">
      <c r="M330" s="729"/>
      <c r="N330" s="729"/>
      <c r="O330" s="729"/>
      <c r="P330" s="729"/>
    </row>
    <row r="331" spans="13:16" ht="15.75" customHeight="1" x14ac:dyDescent="0.25">
      <c r="M331" s="729"/>
      <c r="N331" s="729"/>
      <c r="O331" s="729"/>
      <c r="P331" s="729"/>
    </row>
    <row r="332" spans="13:16" ht="15.75" customHeight="1" x14ac:dyDescent="0.25">
      <c r="M332" s="729"/>
      <c r="N332" s="729"/>
      <c r="O332" s="729"/>
      <c r="P332" s="729"/>
    </row>
    <row r="333" spans="13:16" ht="15.75" customHeight="1" x14ac:dyDescent="0.25">
      <c r="M333" s="729"/>
      <c r="N333" s="729"/>
      <c r="O333" s="729"/>
      <c r="P333" s="729"/>
    </row>
    <row r="334" spans="13:16" ht="15.75" customHeight="1" x14ac:dyDescent="0.25">
      <c r="M334" s="729"/>
      <c r="N334" s="729"/>
      <c r="O334" s="729"/>
      <c r="P334" s="729"/>
    </row>
    <row r="335" spans="13:16" ht="15.75" customHeight="1" x14ac:dyDescent="0.25">
      <c r="M335" s="729"/>
      <c r="N335" s="729"/>
      <c r="O335" s="729"/>
      <c r="P335" s="729"/>
    </row>
    <row r="336" spans="13:16" ht="15.75" customHeight="1" x14ac:dyDescent="0.25">
      <c r="M336" s="729"/>
      <c r="N336" s="729"/>
      <c r="O336" s="729"/>
      <c r="P336" s="729"/>
    </row>
    <row r="337" spans="13:16" ht="15.75" customHeight="1" x14ac:dyDescent="0.25">
      <c r="M337" s="729"/>
      <c r="N337" s="729"/>
      <c r="O337" s="729"/>
      <c r="P337" s="729"/>
    </row>
    <row r="338" spans="13:16" ht="15.75" customHeight="1" x14ac:dyDescent="0.25">
      <c r="M338" s="729"/>
      <c r="N338" s="729"/>
      <c r="O338" s="729"/>
      <c r="P338" s="729"/>
    </row>
    <row r="339" spans="13:16" ht="15.75" customHeight="1" x14ac:dyDescent="0.25">
      <c r="M339" s="729"/>
      <c r="N339" s="729"/>
      <c r="O339" s="729"/>
      <c r="P339" s="729"/>
    </row>
    <row r="340" spans="13:16" ht="15.75" customHeight="1" x14ac:dyDescent="0.25">
      <c r="M340" s="729"/>
      <c r="N340" s="729"/>
      <c r="O340" s="729"/>
      <c r="P340" s="729"/>
    </row>
    <row r="341" spans="13:16" ht="15.75" customHeight="1" x14ac:dyDescent="0.25">
      <c r="M341" s="729"/>
      <c r="N341" s="729"/>
      <c r="O341" s="729"/>
      <c r="P341" s="729"/>
    </row>
    <row r="342" spans="13:16" ht="15.75" customHeight="1" x14ac:dyDescent="0.25">
      <c r="M342" s="729"/>
      <c r="N342" s="729"/>
      <c r="O342" s="729"/>
      <c r="P342" s="729"/>
    </row>
    <row r="343" spans="13:16" ht="15.75" customHeight="1" x14ac:dyDescent="0.25">
      <c r="M343" s="729"/>
      <c r="N343" s="729"/>
      <c r="O343" s="729"/>
      <c r="P343" s="729"/>
    </row>
    <row r="344" spans="13:16" ht="15.75" customHeight="1" x14ac:dyDescent="0.25">
      <c r="M344" s="729"/>
      <c r="N344" s="729"/>
      <c r="O344" s="729"/>
      <c r="P344" s="729"/>
    </row>
    <row r="345" spans="13:16" ht="15.75" customHeight="1" x14ac:dyDescent="0.25">
      <c r="M345" s="729"/>
      <c r="N345" s="729"/>
      <c r="O345" s="729"/>
      <c r="P345" s="729"/>
    </row>
    <row r="346" spans="13:16" ht="15.75" customHeight="1" x14ac:dyDescent="0.25">
      <c r="M346" s="729"/>
      <c r="N346" s="729"/>
      <c r="O346" s="729"/>
      <c r="P346" s="729"/>
    </row>
    <row r="347" spans="13:16" ht="15.75" customHeight="1" x14ac:dyDescent="0.25">
      <c r="M347" s="729"/>
      <c r="N347" s="729"/>
      <c r="O347" s="729"/>
      <c r="P347" s="729"/>
    </row>
    <row r="348" spans="13:16" ht="15.75" customHeight="1" x14ac:dyDescent="0.25">
      <c r="M348" s="729"/>
      <c r="N348" s="729"/>
      <c r="O348" s="729"/>
      <c r="P348" s="729"/>
    </row>
    <row r="349" spans="13:16" ht="15.75" customHeight="1" x14ac:dyDescent="0.25">
      <c r="M349" s="729"/>
      <c r="N349" s="729"/>
      <c r="O349" s="729"/>
      <c r="P349" s="729"/>
    </row>
    <row r="350" spans="13:16" ht="15.75" customHeight="1" x14ac:dyDescent="0.25">
      <c r="M350" s="729"/>
      <c r="N350" s="729"/>
      <c r="O350" s="729"/>
      <c r="P350" s="729"/>
    </row>
    <row r="351" spans="13:16" ht="15.75" customHeight="1" x14ac:dyDescent="0.25">
      <c r="M351" s="729"/>
      <c r="N351" s="729"/>
      <c r="O351" s="729"/>
      <c r="P351" s="729"/>
    </row>
    <row r="352" spans="13:16" ht="15.75" customHeight="1" x14ac:dyDescent="0.25">
      <c r="M352" s="729"/>
      <c r="N352" s="729"/>
      <c r="O352" s="729"/>
      <c r="P352" s="729"/>
    </row>
    <row r="353" spans="13:16" ht="15.75" customHeight="1" x14ac:dyDescent="0.25">
      <c r="M353" s="729"/>
      <c r="N353" s="729"/>
      <c r="O353" s="729"/>
      <c r="P353" s="729"/>
    </row>
    <row r="354" spans="13:16" ht="15.75" customHeight="1" x14ac:dyDescent="0.25">
      <c r="M354" s="729"/>
      <c r="N354" s="729"/>
      <c r="O354" s="729"/>
      <c r="P354" s="729"/>
    </row>
    <row r="355" spans="13:16" ht="15.75" customHeight="1" x14ac:dyDescent="0.25">
      <c r="M355" s="729"/>
      <c r="N355" s="729"/>
      <c r="O355" s="729"/>
      <c r="P355" s="729"/>
    </row>
    <row r="356" spans="13:16" ht="15.75" customHeight="1" x14ac:dyDescent="0.25">
      <c r="M356" s="729"/>
      <c r="N356" s="729"/>
      <c r="O356" s="729"/>
      <c r="P356" s="729"/>
    </row>
    <row r="357" spans="13:16" ht="15.75" customHeight="1" x14ac:dyDescent="0.25">
      <c r="M357" s="729"/>
      <c r="N357" s="729"/>
      <c r="O357" s="729"/>
      <c r="P357" s="729"/>
    </row>
    <row r="358" spans="13:16" ht="15.75" customHeight="1" x14ac:dyDescent="0.25">
      <c r="M358" s="729"/>
      <c r="N358" s="729"/>
      <c r="O358" s="729"/>
      <c r="P358" s="729"/>
    </row>
    <row r="359" spans="13:16" ht="15.75" customHeight="1" x14ac:dyDescent="0.25">
      <c r="M359" s="729"/>
      <c r="N359" s="729"/>
      <c r="O359" s="729"/>
      <c r="P359" s="729"/>
    </row>
    <row r="360" spans="13:16" ht="15.75" customHeight="1" x14ac:dyDescent="0.25">
      <c r="M360" s="729"/>
      <c r="N360" s="729"/>
      <c r="O360" s="729"/>
      <c r="P360" s="729"/>
    </row>
    <row r="361" spans="13:16" ht="15.75" customHeight="1" x14ac:dyDescent="0.25">
      <c r="M361" s="729"/>
      <c r="N361" s="729"/>
      <c r="O361" s="729"/>
      <c r="P361" s="729"/>
    </row>
    <row r="362" spans="13:16" ht="15.75" customHeight="1" x14ac:dyDescent="0.25">
      <c r="M362" s="729"/>
      <c r="N362" s="729"/>
      <c r="O362" s="729"/>
      <c r="P362" s="729"/>
    </row>
    <row r="363" spans="13:16" ht="15.75" customHeight="1" x14ac:dyDescent="0.25">
      <c r="M363" s="729"/>
      <c r="N363" s="729"/>
      <c r="O363" s="729"/>
      <c r="P363" s="729"/>
    </row>
    <row r="364" spans="13:16" ht="15.75" customHeight="1" x14ac:dyDescent="0.25">
      <c r="M364" s="729"/>
      <c r="N364" s="729"/>
      <c r="O364" s="729"/>
      <c r="P364" s="729"/>
    </row>
    <row r="365" spans="13:16" ht="15.75" customHeight="1" x14ac:dyDescent="0.25">
      <c r="M365" s="729"/>
      <c r="N365" s="729"/>
      <c r="O365" s="729"/>
      <c r="P365" s="729"/>
    </row>
    <row r="366" spans="13:16" ht="15.75" customHeight="1" x14ac:dyDescent="0.25">
      <c r="M366" s="729"/>
      <c r="N366" s="729"/>
      <c r="O366" s="729"/>
      <c r="P366" s="729"/>
    </row>
    <row r="367" spans="13:16" ht="15.75" customHeight="1" x14ac:dyDescent="0.25">
      <c r="M367" s="729"/>
      <c r="N367" s="729"/>
      <c r="O367" s="729"/>
      <c r="P367" s="729"/>
    </row>
    <row r="368" spans="13:16" ht="15.75" customHeight="1" x14ac:dyDescent="0.25">
      <c r="M368" s="729"/>
      <c r="N368" s="729"/>
      <c r="O368" s="729"/>
      <c r="P368" s="729"/>
    </row>
    <row r="369" spans="13:16" ht="15.75" customHeight="1" x14ac:dyDescent="0.25">
      <c r="M369" s="729"/>
      <c r="N369" s="729"/>
      <c r="O369" s="729"/>
      <c r="P369" s="729"/>
    </row>
    <row r="370" spans="13:16" ht="15.75" customHeight="1" x14ac:dyDescent="0.25">
      <c r="M370" s="729"/>
      <c r="N370" s="729"/>
      <c r="O370" s="729"/>
      <c r="P370" s="729"/>
    </row>
    <row r="371" spans="13:16" ht="15.75" customHeight="1" x14ac:dyDescent="0.25">
      <c r="M371" s="729"/>
      <c r="N371" s="729"/>
      <c r="O371" s="729"/>
      <c r="P371" s="729"/>
    </row>
    <row r="372" spans="13:16" ht="15.75" customHeight="1" x14ac:dyDescent="0.25">
      <c r="M372" s="729"/>
      <c r="N372" s="729"/>
      <c r="O372" s="729"/>
      <c r="P372" s="729"/>
    </row>
    <row r="373" spans="13:16" ht="15.75" customHeight="1" x14ac:dyDescent="0.25">
      <c r="M373" s="729"/>
      <c r="N373" s="729"/>
      <c r="O373" s="729"/>
      <c r="P373" s="729"/>
    </row>
    <row r="374" spans="13:16" ht="15.75" customHeight="1" x14ac:dyDescent="0.25">
      <c r="M374" s="729"/>
      <c r="N374" s="729"/>
      <c r="O374" s="729"/>
      <c r="P374" s="729"/>
    </row>
    <row r="375" spans="13:16" ht="15.75" customHeight="1" x14ac:dyDescent="0.25">
      <c r="M375" s="729"/>
      <c r="N375" s="729"/>
      <c r="O375" s="729"/>
      <c r="P375" s="729"/>
    </row>
    <row r="376" spans="13:16" ht="15.75" customHeight="1" x14ac:dyDescent="0.25">
      <c r="M376" s="729"/>
      <c r="N376" s="729"/>
      <c r="O376" s="729"/>
      <c r="P376" s="729"/>
    </row>
    <row r="377" spans="13:16" ht="15.75" customHeight="1" x14ac:dyDescent="0.25">
      <c r="M377" s="729"/>
      <c r="N377" s="729"/>
      <c r="O377" s="729"/>
      <c r="P377" s="729"/>
    </row>
    <row r="378" spans="13:16" ht="15.75" customHeight="1" x14ac:dyDescent="0.25">
      <c r="M378" s="729"/>
      <c r="N378" s="729"/>
      <c r="O378" s="729"/>
      <c r="P378" s="729"/>
    </row>
    <row r="379" spans="13:16" ht="15.75" customHeight="1" x14ac:dyDescent="0.25">
      <c r="M379" s="729"/>
      <c r="N379" s="729"/>
      <c r="O379" s="729"/>
      <c r="P379" s="729"/>
    </row>
    <row r="380" spans="13:16" ht="15.75" customHeight="1" x14ac:dyDescent="0.25">
      <c r="M380" s="729"/>
      <c r="N380" s="729"/>
      <c r="O380" s="729"/>
      <c r="P380" s="729"/>
    </row>
    <row r="381" spans="13:16" ht="15.75" customHeight="1" x14ac:dyDescent="0.25">
      <c r="M381" s="729"/>
      <c r="N381" s="729"/>
      <c r="O381" s="729"/>
      <c r="P381" s="729"/>
    </row>
    <row r="382" spans="13:16" ht="15.75" customHeight="1" x14ac:dyDescent="0.25">
      <c r="M382" s="729"/>
      <c r="N382" s="729"/>
      <c r="O382" s="729"/>
      <c r="P382" s="729"/>
    </row>
    <row r="383" spans="13:16" ht="15.75" customHeight="1" x14ac:dyDescent="0.25">
      <c r="M383" s="729"/>
      <c r="N383" s="729"/>
      <c r="O383" s="729"/>
      <c r="P383" s="729"/>
    </row>
    <row r="384" spans="13:16" ht="15.75" customHeight="1" x14ac:dyDescent="0.25">
      <c r="M384" s="729"/>
      <c r="N384" s="729"/>
      <c r="O384" s="729"/>
      <c r="P384" s="729"/>
    </row>
    <row r="385" spans="13:16" ht="15.75" customHeight="1" x14ac:dyDescent="0.25">
      <c r="M385" s="729"/>
      <c r="N385" s="729"/>
      <c r="O385" s="729"/>
      <c r="P385" s="729"/>
    </row>
    <row r="386" spans="13:16" ht="15.75" customHeight="1" x14ac:dyDescent="0.25">
      <c r="M386" s="729"/>
      <c r="N386" s="729"/>
      <c r="O386" s="729"/>
      <c r="P386" s="729"/>
    </row>
    <row r="387" spans="13:16" ht="15.75" customHeight="1" x14ac:dyDescent="0.25">
      <c r="M387" s="729"/>
      <c r="N387" s="729"/>
      <c r="O387" s="729"/>
      <c r="P387" s="729"/>
    </row>
    <row r="388" spans="13:16" ht="15.75" customHeight="1" x14ac:dyDescent="0.25">
      <c r="M388" s="729"/>
      <c r="N388" s="729"/>
      <c r="O388" s="729"/>
      <c r="P388" s="729"/>
    </row>
    <row r="389" spans="13:16" ht="15.75" customHeight="1" x14ac:dyDescent="0.25">
      <c r="M389" s="729"/>
      <c r="N389" s="729"/>
      <c r="O389" s="729"/>
      <c r="P389" s="729"/>
    </row>
    <row r="390" spans="13:16" ht="15.75" customHeight="1" x14ac:dyDescent="0.25">
      <c r="M390" s="729"/>
      <c r="N390" s="729"/>
      <c r="O390" s="729"/>
      <c r="P390" s="729"/>
    </row>
    <row r="391" spans="13:16" ht="15.75" customHeight="1" x14ac:dyDescent="0.25">
      <c r="M391" s="729"/>
      <c r="N391" s="729"/>
      <c r="O391" s="729"/>
      <c r="P391" s="729"/>
    </row>
    <row r="392" spans="13:16" ht="15.75" customHeight="1" x14ac:dyDescent="0.25">
      <c r="M392" s="729"/>
      <c r="N392" s="729"/>
      <c r="O392" s="729"/>
      <c r="P392" s="729"/>
    </row>
    <row r="393" spans="13:16" ht="15.75" customHeight="1" x14ac:dyDescent="0.25">
      <c r="M393" s="729"/>
      <c r="N393" s="729"/>
      <c r="O393" s="729"/>
      <c r="P393" s="729"/>
    </row>
    <row r="394" spans="13:16" ht="15.75" customHeight="1" x14ac:dyDescent="0.25">
      <c r="M394" s="729"/>
      <c r="N394" s="729"/>
      <c r="O394" s="729"/>
      <c r="P394" s="729"/>
    </row>
    <row r="395" spans="13:16" ht="15.75" customHeight="1" x14ac:dyDescent="0.25">
      <c r="M395" s="729"/>
      <c r="N395" s="729"/>
      <c r="O395" s="729"/>
      <c r="P395" s="729"/>
    </row>
    <row r="396" spans="13:16" ht="15.75" customHeight="1" x14ac:dyDescent="0.25">
      <c r="M396" s="729"/>
      <c r="N396" s="729"/>
      <c r="O396" s="729"/>
      <c r="P396" s="729"/>
    </row>
    <row r="397" spans="13:16" ht="15.75" customHeight="1" x14ac:dyDescent="0.25">
      <c r="M397" s="729"/>
      <c r="N397" s="729"/>
      <c r="O397" s="729"/>
      <c r="P397" s="729"/>
    </row>
    <row r="398" spans="13:16" ht="15.75" customHeight="1" x14ac:dyDescent="0.25">
      <c r="M398" s="729"/>
      <c r="N398" s="729"/>
      <c r="O398" s="729"/>
      <c r="P398" s="729"/>
    </row>
    <row r="399" spans="13:16" ht="15.75" customHeight="1" x14ac:dyDescent="0.25">
      <c r="M399" s="729"/>
      <c r="N399" s="729"/>
      <c r="O399" s="729"/>
      <c r="P399" s="729"/>
    </row>
    <row r="400" spans="13:16" ht="15.75" customHeight="1" x14ac:dyDescent="0.25">
      <c r="M400" s="729"/>
      <c r="N400" s="729"/>
      <c r="O400" s="729"/>
      <c r="P400" s="729"/>
    </row>
    <row r="401" spans="13:16" ht="15.75" customHeight="1" x14ac:dyDescent="0.25">
      <c r="M401" s="729"/>
      <c r="N401" s="729"/>
      <c r="O401" s="729"/>
      <c r="P401" s="729"/>
    </row>
    <row r="402" spans="13:16" ht="15.75" customHeight="1" x14ac:dyDescent="0.25">
      <c r="M402" s="729"/>
      <c r="N402" s="729"/>
      <c r="O402" s="729"/>
      <c r="P402" s="729"/>
    </row>
    <row r="403" spans="13:16" ht="15.75" customHeight="1" x14ac:dyDescent="0.25">
      <c r="M403" s="729"/>
      <c r="N403" s="729"/>
      <c r="O403" s="729"/>
      <c r="P403" s="729"/>
    </row>
    <row r="404" spans="13:16" ht="15.75" customHeight="1" x14ac:dyDescent="0.25">
      <c r="M404" s="729"/>
      <c r="N404" s="729"/>
      <c r="O404" s="729"/>
      <c r="P404" s="729"/>
    </row>
    <row r="405" spans="13:16" ht="15.75" customHeight="1" x14ac:dyDescent="0.25">
      <c r="M405" s="729"/>
      <c r="N405" s="729"/>
      <c r="O405" s="729"/>
      <c r="P405" s="729"/>
    </row>
    <row r="406" spans="13:16" ht="15.75" customHeight="1" x14ac:dyDescent="0.25">
      <c r="M406" s="729"/>
      <c r="N406" s="729"/>
      <c r="O406" s="729"/>
      <c r="P406" s="729"/>
    </row>
    <row r="407" spans="13:16" ht="15.75" customHeight="1" x14ac:dyDescent="0.25">
      <c r="M407" s="729"/>
      <c r="N407" s="729"/>
      <c r="O407" s="729"/>
      <c r="P407" s="729"/>
    </row>
    <row r="408" spans="13:16" ht="15.75" customHeight="1" x14ac:dyDescent="0.25">
      <c r="M408" s="729"/>
      <c r="N408" s="729"/>
      <c r="O408" s="729"/>
      <c r="P408" s="729"/>
    </row>
    <row r="409" spans="13:16" ht="15.75" customHeight="1" x14ac:dyDescent="0.25">
      <c r="M409" s="729"/>
      <c r="N409" s="729"/>
      <c r="O409" s="729"/>
      <c r="P409" s="729"/>
    </row>
    <row r="410" spans="13:16" ht="15.75" customHeight="1" x14ac:dyDescent="0.25">
      <c r="M410" s="729"/>
      <c r="N410" s="729"/>
      <c r="O410" s="729"/>
      <c r="P410" s="729"/>
    </row>
    <row r="411" spans="13:16" ht="15.75" customHeight="1" x14ac:dyDescent="0.25">
      <c r="M411" s="729"/>
      <c r="N411" s="729"/>
      <c r="O411" s="729"/>
      <c r="P411" s="729"/>
    </row>
    <row r="412" spans="13:16" ht="15.75" customHeight="1" x14ac:dyDescent="0.25">
      <c r="M412" s="729"/>
      <c r="N412" s="729"/>
      <c r="O412" s="729"/>
      <c r="P412" s="729"/>
    </row>
    <row r="413" spans="13:16" ht="15.75" customHeight="1" x14ac:dyDescent="0.25">
      <c r="M413" s="729"/>
      <c r="N413" s="729"/>
      <c r="O413" s="729"/>
      <c r="P413" s="729"/>
    </row>
    <row r="414" spans="13:16" ht="15.75" customHeight="1" x14ac:dyDescent="0.25">
      <c r="M414" s="729"/>
      <c r="N414" s="729"/>
      <c r="O414" s="729"/>
      <c r="P414" s="729"/>
    </row>
    <row r="415" spans="13:16" ht="15.75" customHeight="1" x14ac:dyDescent="0.25">
      <c r="M415" s="729"/>
      <c r="N415" s="729"/>
      <c r="O415" s="729"/>
      <c r="P415" s="729"/>
    </row>
    <row r="416" spans="13:16" ht="15.75" customHeight="1" x14ac:dyDescent="0.25">
      <c r="M416" s="729"/>
      <c r="N416" s="729"/>
      <c r="O416" s="729"/>
      <c r="P416" s="729"/>
    </row>
    <row r="417" spans="13:16" ht="15.75" customHeight="1" x14ac:dyDescent="0.25">
      <c r="M417" s="729"/>
      <c r="N417" s="729"/>
      <c r="O417" s="729"/>
      <c r="P417" s="729"/>
    </row>
    <row r="418" spans="13:16" ht="15.75" customHeight="1" x14ac:dyDescent="0.25">
      <c r="M418" s="729"/>
      <c r="N418" s="729"/>
      <c r="O418" s="729"/>
      <c r="P418" s="729"/>
    </row>
    <row r="419" spans="13:16" ht="15.75" customHeight="1" x14ac:dyDescent="0.25">
      <c r="M419" s="729"/>
      <c r="N419" s="729"/>
      <c r="O419" s="729"/>
      <c r="P419" s="729"/>
    </row>
    <row r="420" spans="13:16" ht="15.75" customHeight="1" x14ac:dyDescent="0.25">
      <c r="M420" s="729"/>
      <c r="N420" s="729"/>
      <c r="O420" s="729"/>
      <c r="P420" s="729"/>
    </row>
    <row r="421" spans="13:16" ht="15.75" customHeight="1" x14ac:dyDescent="0.25">
      <c r="M421" s="729"/>
      <c r="N421" s="729"/>
      <c r="O421" s="729"/>
      <c r="P421" s="729"/>
    </row>
    <row r="422" spans="13:16" ht="15.75" customHeight="1" x14ac:dyDescent="0.25">
      <c r="M422" s="729"/>
      <c r="N422" s="729"/>
      <c r="O422" s="729"/>
      <c r="P422" s="729"/>
    </row>
    <row r="423" spans="13:16" ht="15.75" customHeight="1" x14ac:dyDescent="0.25">
      <c r="M423" s="729"/>
      <c r="N423" s="729"/>
      <c r="O423" s="729"/>
      <c r="P423" s="729"/>
    </row>
    <row r="424" spans="13:16" ht="15.75" customHeight="1" x14ac:dyDescent="0.25">
      <c r="M424" s="729"/>
      <c r="N424" s="729"/>
      <c r="O424" s="729"/>
      <c r="P424" s="729"/>
    </row>
    <row r="425" spans="13:16" ht="15.75" customHeight="1" x14ac:dyDescent="0.25">
      <c r="M425" s="729"/>
      <c r="N425" s="729"/>
      <c r="O425" s="729"/>
      <c r="P425" s="729"/>
    </row>
    <row r="426" spans="13:16" ht="15.75" customHeight="1" x14ac:dyDescent="0.25">
      <c r="M426" s="729"/>
      <c r="N426" s="729"/>
      <c r="O426" s="729"/>
      <c r="P426" s="729"/>
    </row>
    <row r="427" spans="13:16" ht="15.75" customHeight="1" x14ac:dyDescent="0.25">
      <c r="M427" s="729"/>
      <c r="N427" s="729"/>
      <c r="O427" s="729"/>
      <c r="P427" s="729"/>
    </row>
    <row r="428" spans="13:16" ht="15.75" customHeight="1" x14ac:dyDescent="0.25">
      <c r="M428" s="729"/>
      <c r="N428" s="729"/>
      <c r="O428" s="729"/>
      <c r="P428" s="729"/>
    </row>
    <row r="429" spans="13:16" ht="15.75" customHeight="1" x14ac:dyDescent="0.25">
      <c r="M429" s="729"/>
      <c r="N429" s="729"/>
      <c r="O429" s="729"/>
      <c r="P429" s="729"/>
    </row>
    <row r="430" spans="13:16" ht="15.75" customHeight="1" x14ac:dyDescent="0.25">
      <c r="M430" s="729"/>
      <c r="N430" s="729"/>
      <c r="O430" s="729"/>
      <c r="P430" s="729"/>
    </row>
    <row r="431" spans="13:16" ht="15.75" customHeight="1" x14ac:dyDescent="0.25">
      <c r="M431" s="729"/>
      <c r="N431" s="729"/>
      <c r="O431" s="729"/>
      <c r="P431" s="729"/>
    </row>
    <row r="432" spans="13:16" ht="15.75" customHeight="1" x14ac:dyDescent="0.25">
      <c r="M432" s="729"/>
      <c r="N432" s="729"/>
      <c r="O432" s="729"/>
      <c r="P432" s="729"/>
    </row>
    <row r="433" spans="13:16" ht="15.75" customHeight="1" x14ac:dyDescent="0.25">
      <c r="M433" s="729"/>
      <c r="N433" s="729"/>
      <c r="O433" s="729"/>
      <c r="P433" s="729"/>
    </row>
    <row r="434" spans="13:16" ht="15.75" customHeight="1" x14ac:dyDescent="0.25">
      <c r="M434" s="729"/>
      <c r="N434" s="729"/>
      <c r="O434" s="729"/>
      <c r="P434" s="729"/>
    </row>
    <row r="435" spans="13:16" ht="15.75" customHeight="1" x14ac:dyDescent="0.25">
      <c r="M435" s="729"/>
      <c r="N435" s="729"/>
      <c r="O435" s="729"/>
      <c r="P435" s="729"/>
    </row>
    <row r="436" spans="13:16" ht="15.75" customHeight="1" x14ac:dyDescent="0.25">
      <c r="M436" s="729"/>
      <c r="N436" s="729"/>
      <c r="O436" s="729"/>
      <c r="P436" s="729"/>
    </row>
    <row r="437" spans="13:16" ht="15.75" customHeight="1" x14ac:dyDescent="0.25">
      <c r="M437" s="729"/>
      <c r="N437" s="729"/>
      <c r="O437" s="729"/>
      <c r="P437" s="729"/>
    </row>
    <row r="438" spans="13:16" ht="15.75" customHeight="1" x14ac:dyDescent="0.25">
      <c r="M438" s="729"/>
      <c r="N438" s="729"/>
      <c r="O438" s="729"/>
      <c r="P438" s="729"/>
    </row>
    <row r="439" spans="13:16" ht="15.75" customHeight="1" x14ac:dyDescent="0.25">
      <c r="M439" s="729"/>
      <c r="N439" s="729"/>
      <c r="O439" s="729"/>
      <c r="P439" s="729"/>
    </row>
    <row r="440" spans="13:16" ht="15.75" customHeight="1" x14ac:dyDescent="0.25">
      <c r="M440" s="729"/>
      <c r="N440" s="729"/>
      <c r="O440" s="729"/>
      <c r="P440" s="729"/>
    </row>
    <row r="441" spans="13:16" ht="15.75" customHeight="1" x14ac:dyDescent="0.25">
      <c r="M441" s="729"/>
      <c r="N441" s="729"/>
      <c r="O441" s="729"/>
      <c r="P441" s="729"/>
    </row>
    <row r="442" spans="13:16" ht="15.75" customHeight="1" x14ac:dyDescent="0.25">
      <c r="M442" s="729"/>
      <c r="N442" s="729"/>
      <c r="O442" s="729"/>
      <c r="P442" s="729"/>
    </row>
    <row r="443" spans="13:16" ht="15.75" customHeight="1" x14ac:dyDescent="0.25">
      <c r="M443" s="729"/>
      <c r="N443" s="729"/>
      <c r="O443" s="729"/>
      <c r="P443" s="729"/>
    </row>
    <row r="444" spans="13:16" ht="15.75" customHeight="1" x14ac:dyDescent="0.25">
      <c r="M444" s="729"/>
      <c r="N444" s="729"/>
      <c r="O444" s="729"/>
      <c r="P444" s="729"/>
    </row>
    <row r="445" spans="13:16" ht="15.75" customHeight="1" x14ac:dyDescent="0.25">
      <c r="M445" s="729"/>
      <c r="N445" s="729"/>
      <c r="O445" s="729"/>
      <c r="P445" s="729"/>
    </row>
    <row r="446" spans="13:16" ht="15.75" customHeight="1" x14ac:dyDescent="0.25">
      <c r="M446" s="729"/>
      <c r="N446" s="729"/>
      <c r="O446" s="729"/>
      <c r="P446" s="729"/>
    </row>
    <row r="447" spans="13:16" ht="15.75" customHeight="1" x14ac:dyDescent="0.25">
      <c r="M447" s="729"/>
      <c r="N447" s="729"/>
      <c r="O447" s="729"/>
      <c r="P447" s="729"/>
    </row>
    <row r="448" spans="13:16" ht="15.75" customHeight="1" x14ac:dyDescent="0.25">
      <c r="M448" s="729"/>
      <c r="N448" s="729"/>
      <c r="O448" s="729"/>
      <c r="P448" s="729"/>
    </row>
    <row r="449" spans="13:16" ht="15.75" customHeight="1" x14ac:dyDescent="0.25">
      <c r="M449" s="729"/>
      <c r="N449" s="729"/>
      <c r="O449" s="729"/>
      <c r="P449" s="729"/>
    </row>
    <row r="450" spans="13:16" ht="15.75" customHeight="1" x14ac:dyDescent="0.25">
      <c r="M450" s="729"/>
      <c r="N450" s="729"/>
      <c r="O450" s="729"/>
      <c r="P450" s="729"/>
    </row>
    <row r="451" spans="13:16" ht="15.75" customHeight="1" x14ac:dyDescent="0.25">
      <c r="M451" s="729"/>
      <c r="N451" s="729"/>
      <c r="O451" s="729"/>
      <c r="P451" s="729"/>
    </row>
    <row r="452" spans="13:16" ht="15.75" customHeight="1" x14ac:dyDescent="0.25">
      <c r="M452" s="729"/>
      <c r="N452" s="729"/>
      <c r="O452" s="729"/>
      <c r="P452" s="729"/>
    </row>
    <row r="453" spans="13:16" ht="15.75" customHeight="1" x14ac:dyDescent="0.25">
      <c r="M453" s="729"/>
      <c r="N453" s="729"/>
      <c r="O453" s="729"/>
      <c r="P453" s="729"/>
    </row>
    <row r="454" spans="13:16" ht="15.75" customHeight="1" x14ac:dyDescent="0.25">
      <c r="M454" s="729"/>
      <c r="N454" s="729"/>
      <c r="O454" s="729"/>
      <c r="P454" s="729"/>
    </row>
    <row r="455" spans="13:16" ht="15.75" customHeight="1" x14ac:dyDescent="0.25">
      <c r="M455" s="729"/>
      <c r="N455" s="729"/>
      <c r="O455" s="729"/>
      <c r="P455" s="729"/>
    </row>
    <row r="456" spans="13:16" ht="15.75" customHeight="1" x14ac:dyDescent="0.25">
      <c r="M456" s="729"/>
      <c r="N456" s="729"/>
      <c r="O456" s="729"/>
      <c r="P456" s="729"/>
    </row>
    <row r="457" spans="13:16" ht="15.75" customHeight="1" x14ac:dyDescent="0.25">
      <c r="M457" s="729"/>
      <c r="N457" s="729"/>
      <c r="O457" s="729"/>
      <c r="P457" s="729"/>
    </row>
    <row r="458" spans="13:16" ht="15.75" customHeight="1" x14ac:dyDescent="0.25">
      <c r="M458" s="729"/>
      <c r="N458" s="729"/>
      <c r="O458" s="729"/>
      <c r="P458" s="729"/>
    </row>
    <row r="459" spans="13:16" ht="15.75" customHeight="1" x14ac:dyDescent="0.25">
      <c r="M459" s="729"/>
      <c r="N459" s="729"/>
      <c r="O459" s="729"/>
      <c r="P459" s="729"/>
    </row>
    <row r="460" spans="13:16" ht="15.75" customHeight="1" x14ac:dyDescent="0.25">
      <c r="M460" s="729"/>
      <c r="N460" s="729"/>
      <c r="O460" s="729"/>
      <c r="P460" s="729"/>
    </row>
    <row r="461" spans="13:16" ht="15.75" customHeight="1" x14ac:dyDescent="0.25">
      <c r="M461" s="729"/>
      <c r="N461" s="729"/>
      <c r="O461" s="729"/>
      <c r="P461" s="729"/>
    </row>
    <row r="462" spans="13:16" ht="15.75" customHeight="1" x14ac:dyDescent="0.25">
      <c r="M462" s="729"/>
      <c r="N462" s="729"/>
      <c r="O462" s="729"/>
      <c r="P462" s="729"/>
    </row>
    <row r="463" spans="13:16" ht="15.75" customHeight="1" x14ac:dyDescent="0.25">
      <c r="M463" s="729"/>
      <c r="N463" s="729"/>
      <c r="O463" s="729"/>
      <c r="P463" s="729"/>
    </row>
    <row r="464" spans="13:16" ht="15.75" customHeight="1" x14ac:dyDescent="0.25">
      <c r="M464" s="729"/>
      <c r="N464" s="729"/>
      <c r="O464" s="729"/>
      <c r="P464" s="729"/>
    </row>
    <row r="465" spans="13:16" ht="15.75" customHeight="1" x14ac:dyDescent="0.25">
      <c r="M465" s="729"/>
      <c r="N465" s="729"/>
      <c r="O465" s="729"/>
      <c r="P465" s="729"/>
    </row>
    <row r="466" spans="13:16" ht="15.75" customHeight="1" x14ac:dyDescent="0.25">
      <c r="M466" s="729"/>
      <c r="N466" s="729"/>
      <c r="O466" s="729"/>
      <c r="P466" s="729"/>
    </row>
    <row r="467" spans="13:16" ht="15.75" customHeight="1" x14ac:dyDescent="0.25">
      <c r="M467" s="729"/>
      <c r="N467" s="729"/>
      <c r="O467" s="729"/>
      <c r="P467" s="729"/>
    </row>
    <row r="468" spans="13:16" ht="15.75" customHeight="1" x14ac:dyDescent="0.25">
      <c r="M468" s="729"/>
      <c r="N468" s="729"/>
      <c r="O468" s="729"/>
      <c r="P468" s="729"/>
    </row>
    <row r="469" spans="13:16" ht="15.75" customHeight="1" x14ac:dyDescent="0.25">
      <c r="M469" s="729"/>
      <c r="N469" s="729"/>
      <c r="O469" s="729"/>
      <c r="P469" s="729"/>
    </row>
    <row r="470" spans="13:16" ht="15.75" customHeight="1" x14ac:dyDescent="0.25">
      <c r="M470" s="729"/>
      <c r="N470" s="729"/>
      <c r="O470" s="729"/>
      <c r="P470" s="729"/>
    </row>
    <row r="471" spans="13:16" ht="15.75" customHeight="1" x14ac:dyDescent="0.25">
      <c r="M471" s="729"/>
      <c r="N471" s="729"/>
      <c r="O471" s="729"/>
      <c r="P471" s="729"/>
    </row>
    <row r="472" spans="13:16" ht="15.75" customHeight="1" x14ac:dyDescent="0.25">
      <c r="M472" s="729"/>
      <c r="N472" s="729"/>
      <c r="O472" s="729"/>
      <c r="P472" s="729"/>
    </row>
    <row r="473" spans="13:16" ht="15.75" customHeight="1" x14ac:dyDescent="0.25">
      <c r="M473" s="729"/>
      <c r="N473" s="729"/>
      <c r="O473" s="729"/>
      <c r="P473" s="729"/>
    </row>
    <row r="474" spans="13:16" ht="15.75" customHeight="1" x14ac:dyDescent="0.25">
      <c r="M474" s="729"/>
      <c r="N474" s="729"/>
      <c r="O474" s="729"/>
      <c r="P474" s="729"/>
    </row>
    <row r="475" spans="13:16" ht="15.75" customHeight="1" x14ac:dyDescent="0.25">
      <c r="M475" s="729"/>
      <c r="N475" s="729"/>
      <c r="O475" s="729"/>
      <c r="P475" s="729"/>
    </row>
    <row r="476" spans="13:16" ht="15.75" customHeight="1" x14ac:dyDescent="0.25">
      <c r="M476" s="729"/>
      <c r="N476" s="729"/>
      <c r="O476" s="729"/>
      <c r="P476" s="729"/>
    </row>
    <row r="477" spans="13:16" ht="15.75" customHeight="1" x14ac:dyDescent="0.25">
      <c r="M477" s="729"/>
      <c r="N477" s="729"/>
      <c r="O477" s="729"/>
      <c r="P477" s="729"/>
    </row>
    <row r="478" spans="13:16" ht="15.75" customHeight="1" x14ac:dyDescent="0.25">
      <c r="M478" s="729"/>
      <c r="N478" s="729"/>
      <c r="O478" s="729"/>
      <c r="P478" s="729"/>
    </row>
    <row r="479" spans="13:16" ht="15.75" customHeight="1" x14ac:dyDescent="0.25">
      <c r="M479" s="729"/>
      <c r="N479" s="729"/>
      <c r="O479" s="729"/>
      <c r="P479" s="729"/>
    </row>
    <row r="480" spans="13:16" ht="15.75" customHeight="1" x14ac:dyDescent="0.25">
      <c r="M480" s="729"/>
      <c r="N480" s="729"/>
      <c r="O480" s="729"/>
      <c r="P480" s="729"/>
    </row>
    <row r="481" spans="13:16" ht="15.75" customHeight="1" x14ac:dyDescent="0.25">
      <c r="M481" s="729"/>
      <c r="N481" s="729"/>
      <c r="O481" s="729"/>
      <c r="P481" s="729"/>
    </row>
    <row r="482" spans="13:16" ht="15.75" customHeight="1" x14ac:dyDescent="0.25">
      <c r="M482" s="729"/>
      <c r="N482" s="729"/>
      <c r="O482" s="729"/>
      <c r="P482" s="729"/>
    </row>
    <row r="483" spans="13:16" ht="15.75" customHeight="1" x14ac:dyDescent="0.25">
      <c r="M483" s="729"/>
      <c r="N483" s="729"/>
      <c r="O483" s="729"/>
      <c r="P483" s="729"/>
    </row>
    <row r="484" spans="13:16" ht="15.75" customHeight="1" x14ac:dyDescent="0.25">
      <c r="M484" s="729"/>
      <c r="N484" s="729"/>
      <c r="O484" s="729"/>
      <c r="P484" s="729"/>
    </row>
    <row r="485" spans="13:16" ht="15.75" customHeight="1" x14ac:dyDescent="0.25">
      <c r="M485" s="729"/>
      <c r="N485" s="729"/>
      <c r="O485" s="729"/>
      <c r="P485" s="729"/>
    </row>
    <row r="486" spans="13:16" ht="15.75" customHeight="1" x14ac:dyDescent="0.25">
      <c r="M486" s="729"/>
      <c r="N486" s="729"/>
      <c r="O486" s="729"/>
      <c r="P486" s="729"/>
    </row>
    <row r="487" spans="13:16" ht="15.75" customHeight="1" x14ac:dyDescent="0.25">
      <c r="M487" s="729"/>
      <c r="N487" s="729"/>
      <c r="O487" s="729"/>
      <c r="P487" s="729"/>
    </row>
    <row r="488" spans="13:16" ht="15.75" customHeight="1" x14ac:dyDescent="0.25">
      <c r="M488" s="729"/>
      <c r="N488" s="729"/>
      <c r="O488" s="729"/>
      <c r="P488" s="729"/>
    </row>
    <row r="489" spans="13:16" ht="15.75" customHeight="1" x14ac:dyDescent="0.25">
      <c r="M489" s="729"/>
      <c r="N489" s="729"/>
      <c r="O489" s="729"/>
      <c r="P489" s="729"/>
    </row>
    <row r="490" spans="13:16" ht="15.75" customHeight="1" x14ac:dyDescent="0.25">
      <c r="M490" s="729"/>
      <c r="N490" s="729"/>
      <c r="O490" s="729"/>
      <c r="P490" s="729"/>
    </row>
    <row r="491" spans="13:16" ht="15.75" customHeight="1" x14ac:dyDescent="0.25">
      <c r="M491" s="729"/>
      <c r="N491" s="729"/>
      <c r="O491" s="729"/>
      <c r="P491" s="729"/>
    </row>
    <row r="492" spans="13:16" ht="15.75" customHeight="1" x14ac:dyDescent="0.25">
      <c r="M492" s="729"/>
      <c r="N492" s="729"/>
      <c r="O492" s="729"/>
      <c r="P492" s="729"/>
    </row>
    <row r="493" spans="13:16" ht="15.75" customHeight="1" x14ac:dyDescent="0.25">
      <c r="M493" s="729"/>
      <c r="N493" s="729"/>
      <c r="O493" s="729"/>
      <c r="P493" s="729"/>
    </row>
    <row r="494" spans="13:16" ht="15.75" customHeight="1" x14ac:dyDescent="0.25">
      <c r="M494" s="729"/>
      <c r="N494" s="729"/>
      <c r="O494" s="729"/>
      <c r="P494" s="729"/>
    </row>
    <row r="495" spans="13:16" ht="15.75" customHeight="1" x14ac:dyDescent="0.25">
      <c r="M495" s="729"/>
      <c r="N495" s="729"/>
      <c r="O495" s="729"/>
      <c r="P495" s="729"/>
    </row>
    <row r="496" spans="13:16" ht="15.75" customHeight="1" x14ac:dyDescent="0.25">
      <c r="M496" s="729"/>
      <c r="N496" s="729"/>
      <c r="O496" s="729"/>
      <c r="P496" s="729"/>
    </row>
    <row r="497" spans="13:16" ht="15.75" customHeight="1" x14ac:dyDescent="0.25">
      <c r="M497" s="729"/>
      <c r="N497" s="729"/>
      <c r="O497" s="729"/>
      <c r="P497" s="729"/>
    </row>
    <row r="498" spans="13:16" ht="15.75" customHeight="1" x14ac:dyDescent="0.25">
      <c r="M498" s="729"/>
      <c r="N498" s="729"/>
      <c r="O498" s="729"/>
      <c r="P498" s="729"/>
    </row>
    <row r="499" spans="13:16" ht="15.75" customHeight="1" x14ac:dyDescent="0.25">
      <c r="M499" s="729"/>
      <c r="N499" s="729"/>
      <c r="O499" s="729"/>
      <c r="P499" s="729"/>
    </row>
    <row r="500" spans="13:16" ht="15.75" customHeight="1" x14ac:dyDescent="0.25">
      <c r="M500" s="729"/>
      <c r="N500" s="729"/>
      <c r="O500" s="729"/>
      <c r="P500" s="729"/>
    </row>
    <row r="501" spans="13:16" ht="15.75" customHeight="1" x14ac:dyDescent="0.25">
      <c r="M501" s="729"/>
      <c r="N501" s="729"/>
      <c r="O501" s="729"/>
      <c r="P501" s="729"/>
    </row>
    <row r="502" spans="13:16" ht="15.75" customHeight="1" x14ac:dyDescent="0.25">
      <c r="M502" s="729"/>
      <c r="N502" s="729"/>
      <c r="O502" s="729"/>
      <c r="P502" s="729"/>
    </row>
    <row r="503" spans="13:16" ht="15.75" customHeight="1" x14ac:dyDescent="0.25">
      <c r="M503" s="729"/>
      <c r="N503" s="729"/>
      <c r="O503" s="729"/>
      <c r="P503" s="729"/>
    </row>
    <row r="504" spans="13:16" ht="15.75" customHeight="1" x14ac:dyDescent="0.25">
      <c r="M504" s="729"/>
      <c r="N504" s="729"/>
      <c r="O504" s="729"/>
      <c r="P504" s="729"/>
    </row>
    <row r="505" spans="13:16" ht="15.75" customHeight="1" x14ac:dyDescent="0.25">
      <c r="M505" s="729"/>
      <c r="N505" s="729"/>
      <c r="O505" s="729"/>
      <c r="P505" s="729"/>
    </row>
    <row r="506" spans="13:16" ht="15.75" customHeight="1" x14ac:dyDescent="0.25">
      <c r="M506" s="729"/>
      <c r="N506" s="729"/>
      <c r="O506" s="729"/>
      <c r="P506" s="729"/>
    </row>
    <row r="507" spans="13:16" ht="15.75" customHeight="1" x14ac:dyDescent="0.25">
      <c r="M507" s="729"/>
      <c r="N507" s="729"/>
      <c r="O507" s="729"/>
      <c r="P507" s="729"/>
    </row>
    <row r="508" spans="13:16" ht="15.75" customHeight="1" x14ac:dyDescent="0.25">
      <c r="M508" s="729"/>
      <c r="N508" s="729"/>
      <c r="O508" s="729"/>
      <c r="P508" s="729"/>
    </row>
    <row r="509" spans="13:16" ht="15.75" customHeight="1" x14ac:dyDescent="0.25">
      <c r="M509" s="729"/>
      <c r="N509" s="729"/>
      <c r="O509" s="729"/>
      <c r="P509" s="729"/>
    </row>
    <row r="510" spans="13:16" ht="15.75" customHeight="1" x14ac:dyDescent="0.25">
      <c r="M510" s="729"/>
      <c r="N510" s="729"/>
      <c r="O510" s="729"/>
      <c r="P510" s="729"/>
    </row>
    <row r="511" spans="13:16" ht="15.75" customHeight="1" x14ac:dyDescent="0.25">
      <c r="M511" s="729"/>
      <c r="N511" s="729"/>
      <c r="O511" s="729"/>
      <c r="P511" s="729"/>
    </row>
    <row r="512" spans="13:16" ht="15.75" customHeight="1" x14ac:dyDescent="0.25">
      <c r="M512" s="729"/>
      <c r="N512" s="729"/>
      <c r="O512" s="729"/>
      <c r="P512" s="729"/>
    </row>
    <row r="513" spans="13:16" ht="15.75" customHeight="1" x14ac:dyDescent="0.25">
      <c r="M513" s="729"/>
      <c r="N513" s="729"/>
      <c r="O513" s="729"/>
      <c r="P513" s="729"/>
    </row>
    <row r="514" spans="13:16" ht="15.75" customHeight="1" x14ac:dyDescent="0.25">
      <c r="M514" s="729"/>
      <c r="N514" s="729"/>
      <c r="O514" s="729"/>
      <c r="P514" s="729"/>
    </row>
    <row r="515" spans="13:16" ht="15.75" customHeight="1" x14ac:dyDescent="0.25">
      <c r="M515" s="729"/>
      <c r="N515" s="729"/>
      <c r="O515" s="729"/>
      <c r="P515" s="729"/>
    </row>
    <row r="516" spans="13:16" ht="15.75" customHeight="1" x14ac:dyDescent="0.25">
      <c r="M516" s="729"/>
      <c r="N516" s="729"/>
      <c r="O516" s="729"/>
      <c r="P516" s="729"/>
    </row>
    <row r="517" spans="13:16" ht="15.75" customHeight="1" x14ac:dyDescent="0.25">
      <c r="M517" s="729"/>
      <c r="N517" s="729"/>
      <c r="O517" s="729"/>
      <c r="P517" s="729"/>
    </row>
    <row r="518" spans="13:16" ht="15.75" customHeight="1" x14ac:dyDescent="0.25">
      <c r="M518" s="729"/>
      <c r="N518" s="729"/>
      <c r="O518" s="729"/>
      <c r="P518" s="729"/>
    </row>
    <row r="519" spans="13:16" ht="15.75" customHeight="1" x14ac:dyDescent="0.25">
      <c r="M519" s="729"/>
      <c r="N519" s="729"/>
      <c r="O519" s="729"/>
      <c r="P519" s="729"/>
    </row>
    <row r="520" spans="13:16" ht="15.75" customHeight="1" x14ac:dyDescent="0.25">
      <c r="M520" s="729"/>
      <c r="N520" s="729"/>
      <c r="O520" s="729"/>
      <c r="P520" s="729"/>
    </row>
    <row r="521" spans="13:16" ht="15.75" customHeight="1" x14ac:dyDescent="0.25">
      <c r="M521" s="729"/>
      <c r="N521" s="729"/>
      <c r="O521" s="729"/>
      <c r="P521" s="729"/>
    </row>
    <row r="522" spans="13:16" ht="15.75" customHeight="1" x14ac:dyDescent="0.25">
      <c r="M522" s="729"/>
      <c r="N522" s="729"/>
      <c r="O522" s="729"/>
      <c r="P522" s="729"/>
    </row>
    <row r="523" spans="13:16" ht="15.75" customHeight="1" x14ac:dyDescent="0.25">
      <c r="M523" s="729"/>
      <c r="N523" s="729"/>
      <c r="O523" s="729"/>
      <c r="P523" s="729"/>
    </row>
    <row r="524" spans="13:16" ht="15.75" customHeight="1" x14ac:dyDescent="0.25">
      <c r="M524" s="729"/>
      <c r="N524" s="729"/>
      <c r="O524" s="729"/>
      <c r="P524" s="729"/>
    </row>
    <row r="525" spans="13:16" ht="15.75" customHeight="1" x14ac:dyDescent="0.25">
      <c r="M525" s="729"/>
      <c r="N525" s="729"/>
      <c r="O525" s="729"/>
      <c r="P525" s="729"/>
    </row>
    <row r="526" spans="13:16" ht="15.75" customHeight="1" x14ac:dyDescent="0.25">
      <c r="M526" s="729"/>
      <c r="N526" s="729"/>
      <c r="O526" s="729"/>
      <c r="P526" s="729"/>
    </row>
    <row r="527" spans="13:16" ht="15.75" customHeight="1" x14ac:dyDescent="0.25">
      <c r="M527" s="729"/>
      <c r="N527" s="729"/>
      <c r="O527" s="729"/>
      <c r="P527" s="729"/>
    </row>
    <row r="528" spans="13:16" ht="15.75" customHeight="1" x14ac:dyDescent="0.25">
      <c r="M528" s="729"/>
      <c r="N528" s="729"/>
      <c r="O528" s="729"/>
      <c r="P528" s="729"/>
    </row>
    <row r="529" spans="13:16" ht="15.75" customHeight="1" x14ac:dyDescent="0.25">
      <c r="M529" s="729"/>
      <c r="N529" s="729"/>
      <c r="O529" s="729"/>
      <c r="P529" s="729"/>
    </row>
    <row r="530" spans="13:16" ht="15.75" customHeight="1" x14ac:dyDescent="0.25">
      <c r="M530" s="729"/>
      <c r="N530" s="729"/>
      <c r="O530" s="729"/>
      <c r="P530" s="729"/>
    </row>
    <row r="531" spans="13:16" ht="15.75" customHeight="1" x14ac:dyDescent="0.25">
      <c r="M531" s="729"/>
      <c r="N531" s="729"/>
      <c r="O531" s="729"/>
      <c r="P531" s="729"/>
    </row>
    <row r="532" spans="13:16" ht="15.75" customHeight="1" x14ac:dyDescent="0.25">
      <c r="M532" s="729"/>
      <c r="N532" s="729"/>
      <c r="O532" s="729"/>
      <c r="P532" s="729"/>
    </row>
    <row r="533" spans="13:16" ht="15.75" customHeight="1" x14ac:dyDescent="0.25">
      <c r="M533" s="729"/>
      <c r="N533" s="729"/>
      <c r="O533" s="729"/>
      <c r="P533" s="729"/>
    </row>
    <row r="534" spans="13:16" ht="15.75" customHeight="1" x14ac:dyDescent="0.25">
      <c r="M534" s="729"/>
      <c r="N534" s="729"/>
      <c r="O534" s="729"/>
      <c r="P534" s="729"/>
    </row>
    <row r="535" spans="13:16" ht="15.75" customHeight="1" x14ac:dyDescent="0.25">
      <c r="M535" s="729"/>
      <c r="N535" s="729"/>
      <c r="O535" s="729"/>
      <c r="P535" s="729"/>
    </row>
    <row r="536" spans="13:16" ht="15.75" customHeight="1" x14ac:dyDescent="0.25">
      <c r="M536" s="729"/>
      <c r="N536" s="729"/>
      <c r="O536" s="729"/>
      <c r="P536" s="729"/>
    </row>
    <row r="537" spans="13:16" ht="15.75" customHeight="1" x14ac:dyDescent="0.25">
      <c r="M537" s="729"/>
      <c r="N537" s="729"/>
      <c r="O537" s="729"/>
      <c r="P537" s="729"/>
    </row>
    <row r="538" spans="13:16" ht="15.75" customHeight="1" x14ac:dyDescent="0.25">
      <c r="M538" s="729"/>
      <c r="N538" s="729"/>
      <c r="O538" s="729"/>
      <c r="P538" s="729"/>
    </row>
    <row r="539" spans="13:16" ht="15.75" customHeight="1" x14ac:dyDescent="0.25">
      <c r="M539" s="729"/>
      <c r="N539" s="729"/>
      <c r="O539" s="729"/>
      <c r="P539" s="729"/>
    </row>
    <row r="540" spans="13:16" ht="15.75" customHeight="1" x14ac:dyDescent="0.25">
      <c r="M540" s="729"/>
      <c r="N540" s="729"/>
      <c r="O540" s="729"/>
      <c r="P540" s="729"/>
    </row>
    <row r="541" spans="13:16" ht="15.75" customHeight="1" x14ac:dyDescent="0.25">
      <c r="M541" s="729"/>
      <c r="N541" s="729"/>
      <c r="O541" s="729"/>
      <c r="P541" s="729"/>
    </row>
    <row r="542" spans="13:16" ht="15.75" customHeight="1" x14ac:dyDescent="0.25">
      <c r="M542" s="729"/>
      <c r="N542" s="729"/>
      <c r="O542" s="729"/>
      <c r="P542" s="729"/>
    </row>
    <row r="543" spans="13:16" ht="15.75" customHeight="1" x14ac:dyDescent="0.25">
      <c r="M543" s="729"/>
      <c r="N543" s="729"/>
      <c r="O543" s="729"/>
      <c r="P543" s="729"/>
    </row>
    <row r="544" spans="13:16" ht="15.75" customHeight="1" x14ac:dyDescent="0.25">
      <c r="M544" s="729"/>
      <c r="N544" s="729"/>
      <c r="O544" s="729"/>
      <c r="P544" s="729"/>
    </row>
    <row r="545" spans="13:16" ht="15.75" customHeight="1" x14ac:dyDescent="0.25">
      <c r="M545" s="729"/>
      <c r="N545" s="729"/>
      <c r="O545" s="729"/>
      <c r="P545" s="729"/>
    </row>
    <row r="546" spans="13:16" ht="15.75" customHeight="1" x14ac:dyDescent="0.25">
      <c r="M546" s="729"/>
      <c r="N546" s="729"/>
      <c r="O546" s="729"/>
      <c r="P546" s="729"/>
    </row>
    <row r="547" spans="13:16" ht="15.75" customHeight="1" x14ac:dyDescent="0.25">
      <c r="M547" s="729"/>
      <c r="N547" s="729"/>
      <c r="O547" s="729"/>
      <c r="P547" s="729"/>
    </row>
    <row r="548" spans="13:16" ht="15.75" customHeight="1" x14ac:dyDescent="0.25">
      <c r="M548" s="729"/>
      <c r="N548" s="729"/>
      <c r="O548" s="729"/>
      <c r="P548" s="729"/>
    </row>
    <row r="549" spans="13:16" ht="15.75" customHeight="1" x14ac:dyDescent="0.25">
      <c r="M549" s="729"/>
      <c r="N549" s="729"/>
      <c r="O549" s="729"/>
      <c r="P549" s="729"/>
    </row>
    <row r="550" spans="13:16" ht="15.75" customHeight="1" x14ac:dyDescent="0.25">
      <c r="M550" s="729"/>
      <c r="N550" s="729"/>
      <c r="O550" s="729"/>
      <c r="P550" s="729"/>
    </row>
    <row r="551" spans="13:16" ht="15.75" customHeight="1" x14ac:dyDescent="0.25">
      <c r="M551" s="729"/>
      <c r="N551" s="729"/>
      <c r="O551" s="729"/>
      <c r="P551" s="729"/>
    </row>
    <row r="552" spans="13:16" ht="15.75" customHeight="1" x14ac:dyDescent="0.25">
      <c r="M552" s="729"/>
      <c r="N552" s="729"/>
      <c r="O552" s="729"/>
      <c r="P552" s="729"/>
    </row>
    <row r="553" spans="13:16" ht="15.75" customHeight="1" x14ac:dyDescent="0.25">
      <c r="M553" s="729"/>
      <c r="N553" s="729"/>
      <c r="O553" s="729"/>
      <c r="P553" s="729"/>
    </row>
    <row r="554" spans="13:16" ht="15.75" customHeight="1" x14ac:dyDescent="0.25">
      <c r="M554" s="729"/>
      <c r="N554" s="729"/>
      <c r="O554" s="729"/>
      <c r="P554" s="729"/>
    </row>
    <row r="555" spans="13:16" ht="15.75" customHeight="1" x14ac:dyDescent="0.25">
      <c r="M555" s="729"/>
      <c r="N555" s="729"/>
      <c r="O555" s="729"/>
      <c r="P555" s="729"/>
    </row>
    <row r="556" spans="13:16" ht="15.75" customHeight="1" x14ac:dyDescent="0.25">
      <c r="M556" s="729"/>
      <c r="N556" s="729"/>
      <c r="O556" s="729"/>
      <c r="P556" s="729"/>
    </row>
    <row r="557" spans="13:16" ht="15.75" customHeight="1" x14ac:dyDescent="0.25">
      <c r="M557" s="729"/>
      <c r="N557" s="729"/>
      <c r="O557" s="729"/>
      <c r="P557" s="729"/>
    </row>
    <row r="558" spans="13:16" ht="15.75" customHeight="1" x14ac:dyDescent="0.25">
      <c r="M558" s="729"/>
      <c r="N558" s="729"/>
      <c r="O558" s="729"/>
      <c r="P558" s="729"/>
    </row>
    <row r="559" spans="13:16" ht="15.75" customHeight="1" x14ac:dyDescent="0.25">
      <c r="M559" s="729"/>
      <c r="N559" s="729"/>
      <c r="O559" s="729"/>
      <c r="P559" s="729"/>
    </row>
    <row r="560" spans="13:16" ht="15.75" customHeight="1" x14ac:dyDescent="0.25">
      <c r="M560" s="729"/>
      <c r="N560" s="729"/>
      <c r="O560" s="729"/>
      <c r="P560" s="729"/>
    </row>
    <row r="561" spans="13:16" ht="15.75" customHeight="1" x14ac:dyDescent="0.25">
      <c r="M561" s="729"/>
      <c r="N561" s="729"/>
      <c r="O561" s="729"/>
      <c r="P561" s="729"/>
    </row>
    <row r="562" spans="13:16" ht="15.75" customHeight="1" x14ac:dyDescent="0.25">
      <c r="M562" s="729"/>
      <c r="N562" s="729"/>
      <c r="O562" s="729"/>
      <c r="P562" s="729"/>
    </row>
    <row r="563" spans="13:16" ht="15.75" customHeight="1" x14ac:dyDescent="0.25">
      <c r="M563" s="729"/>
      <c r="N563" s="729"/>
      <c r="O563" s="729"/>
      <c r="P563" s="729"/>
    </row>
    <row r="564" spans="13:16" ht="15.75" customHeight="1" x14ac:dyDescent="0.25">
      <c r="M564" s="729"/>
      <c r="N564" s="729"/>
      <c r="O564" s="729"/>
      <c r="P564" s="729"/>
    </row>
    <row r="565" spans="13:16" ht="15.75" customHeight="1" x14ac:dyDescent="0.25">
      <c r="M565" s="729"/>
      <c r="N565" s="729"/>
      <c r="O565" s="729"/>
      <c r="P565" s="729"/>
    </row>
    <row r="566" spans="13:16" ht="15.75" customHeight="1" x14ac:dyDescent="0.25">
      <c r="M566" s="729"/>
      <c r="N566" s="729"/>
      <c r="O566" s="729"/>
      <c r="P566" s="729"/>
    </row>
    <row r="567" spans="13:16" ht="15.75" customHeight="1" x14ac:dyDescent="0.25">
      <c r="M567" s="729"/>
      <c r="N567" s="729"/>
      <c r="O567" s="729"/>
      <c r="P567" s="729"/>
    </row>
    <row r="568" spans="13:16" ht="15.75" customHeight="1" x14ac:dyDescent="0.25">
      <c r="M568" s="729"/>
      <c r="N568" s="729"/>
      <c r="O568" s="729"/>
      <c r="P568" s="729"/>
    </row>
    <row r="569" spans="13:16" ht="15.75" customHeight="1" x14ac:dyDescent="0.25">
      <c r="M569" s="729"/>
      <c r="N569" s="729"/>
      <c r="O569" s="729"/>
      <c r="P569" s="729"/>
    </row>
    <row r="570" spans="13:16" ht="15.75" customHeight="1" x14ac:dyDescent="0.25">
      <c r="M570" s="729"/>
      <c r="N570" s="729"/>
      <c r="O570" s="729"/>
      <c r="P570" s="729"/>
    </row>
    <row r="571" spans="13:16" ht="15.75" customHeight="1" x14ac:dyDescent="0.25">
      <c r="M571" s="729"/>
      <c r="N571" s="729"/>
      <c r="O571" s="729"/>
      <c r="P571" s="729"/>
    </row>
    <row r="572" spans="13:16" ht="15.75" customHeight="1" x14ac:dyDescent="0.25">
      <c r="M572" s="729"/>
      <c r="N572" s="729"/>
      <c r="O572" s="729"/>
      <c r="P572" s="729"/>
    </row>
    <row r="573" spans="13:16" ht="15.75" customHeight="1" x14ac:dyDescent="0.25">
      <c r="M573" s="729"/>
      <c r="N573" s="729"/>
      <c r="O573" s="729"/>
      <c r="P573" s="729"/>
    </row>
    <row r="574" spans="13:16" ht="15.75" customHeight="1" x14ac:dyDescent="0.25">
      <c r="M574" s="729"/>
      <c r="N574" s="729"/>
      <c r="O574" s="729"/>
      <c r="P574" s="729"/>
    </row>
    <row r="575" spans="13:16" ht="15.75" customHeight="1" x14ac:dyDescent="0.25">
      <c r="M575" s="729"/>
      <c r="N575" s="729"/>
      <c r="O575" s="729"/>
      <c r="P575" s="729"/>
    </row>
    <row r="576" spans="13:16" ht="15.75" customHeight="1" x14ac:dyDescent="0.25">
      <c r="M576" s="729"/>
      <c r="N576" s="729"/>
      <c r="O576" s="729"/>
      <c r="P576" s="729"/>
    </row>
    <row r="577" spans="13:16" ht="15.75" customHeight="1" x14ac:dyDescent="0.25">
      <c r="M577" s="729"/>
      <c r="N577" s="729"/>
      <c r="O577" s="729"/>
      <c r="P577" s="729"/>
    </row>
    <row r="578" spans="13:16" ht="15.75" customHeight="1" x14ac:dyDescent="0.25">
      <c r="M578" s="729"/>
      <c r="N578" s="729"/>
      <c r="O578" s="729"/>
      <c r="P578" s="729"/>
    </row>
    <row r="579" spans="13:16" ht="15.75" customHeight="1" x14ac:dyDescent="0.25">
      <c r="M579" s="729"/>
      <c r="N579" s="729"/>
      <c r="O579" s="729"/>
      <c r="P579" s="729"/>
    </row>
    <row r="580" spans="13:16" ht="15.75" customHeight="1" x14ac:dyDescent="0.25">
      <c r="M580" s="729"/>
      <c r="N580" s="729"/>
      <c r="O580" s="729"/>
      <c r="P580" s="729"/>
    </row>
    <row r="581" spans="13:16" ht="15.75" customHeight="1" x14ac:dyDescent="0.25">
      <c r="M581" s="729"/>
      <c r="N581" s="729"/>
      <c r="O581" s="729"/>
      <c r="P581" s="729"/>
    </row>
    <row r="582" spans="13:16" ht="15.75" customHeight="1" x14ac:dyDescent="0.25">
      <c r="M582" s="729"/>
      <c r="N582" s="729"/>
      <c r="O582" s="729"/>
      <c r="P582" s="729"/>
    </row>
    <row r="583" spans="13:16" ht="15.75" customHeight="1" x14ac:dyDescent="0.25">
      <c r="M583" s="729"/>
      <c r="N583" s="729"/>
      <c r="O583" s="729"/>
      <c r="P583" s="729"/>
    </row>
    <row r="584" spans="13:16" ht="15.75" customHeight="1" x14ac:dyDescent="0.25">
      <c r="M584" s="729"/>
      <c r="N584" s="729"/>
      <c r="O584" s="729"/>
      <c r="P584" s="729"/>
    </row>
    <row r="585" spans="13:16" ht="15.75" customHeight="1" x14ac:dyDescent="0.25">
      <c r="M585" s="729"/>
      <c r="N585" s="729"/>
      <c r="O585" s="729"/>
      <c r="P585" s="729"/>
    </row>
    <row r="586" spans="13:16" ht="15.75" customHeight="1" x14ac:dyDescent="0.25">
      <c r="M586" s="729"/>
      <c r="N586" s="729"/>
      <c r="O586" s="729"/>
      <c r="P586" s="729"/>
    </row>
    <row r="587" spans="13:16" ht="15.75" customHeight="1" x14ac:dyDescent="0.25">
      <c r="M587" s="729"/>
      <c r="N587" s="729"/>
      <c r="O587" s="729"/>
      <c r="P587" s="729"/>
    </row>
    <row r="588" spans="13:16" ht="15.75" customHeight="1" x14ac:dyDescent="0.25">
      <c r="M588" s="729"/>
      <c r="N588" s="729"/>
      <c r="O588" s="729"/>
      <c r="P588" s="729"/>
    </row>
    <row r="589" spans="13:16" ht="15.75" customHeight="1" x14ac:dyDescent="0.25">
      <c r="M589" s="729"/>
      <c r="N589" s="729"/>
      <c r="O589" s="729"/>
      <c r="P589" s="729"/>
    </row>
    <row r="590" spans="13:16" ht="15.75" customHeight="1" x14ac:dyDescent="0.25">
      <c r="M590" s="729"/>
      <c r="N590" s="729"/>
      <c r="O590" s="729"/>
      <c r="P590" s="729"/>
    </row>
    <row r="591" spans="13:16" ht="15.75" customHeight="1" x14ac:dyDescent="0.25">
      <c r="M591" s="729"/>
      <c r="N591" s="729"/>
      <c r="O591" s="729"/>
      <c r="P591" s="729"/>
    </row>
    <row r="592" spans="13:16" ht="15.75" customHeight="1" x14ac:dyDescent="0.25">
      <c r="M592" s="729"/>
      <c r="N592" s="729"/>
      <c r="O592" s="729"/>
      <c r="P592" s="729"/>
    </row>
    <row r="593" spans="13:16" ht="15.75" customHeight="1" x14ac:dyDescent="0.25">
      <c r="M593" s="729"/>
      <c r="N593" s="729"/>
      <c r="O593" s="729"/>
      <c r="P593" s="729"/>
    </row>
    <row r="594" spans="13:16" ht="15.75" customHeight="1" x14ac:dyDescent="0.25">
      <c r="M594" s="729"/>
      <c r="N594" s="729"/>
      <c r="O594" s="729"/>
      <c r="P594" s="729"/>
    </row>
    <row r="595" spans="13:16" ht="15.75" customHeight="1" x14ac:dyDescent="0.25">
      <c r="M595" s="729"/>
      <c r="N595" s="729"/>
      <c r="O595" s="729"/>
      <c r="P595" s="729"/>
    </row>
    <row r="596" spans="13:16" ht="15.75" customHeight="1" x14ac:dyDescent="0.25">
      <c r="M596" s="729"/>
      <c r="N596" s="729"/>
      <c r="O596" s="729"/>
      <c r="P596" s="729"/>
    </row>
    <row r="597" spans="13:16" ht="15.75" customHeight="1" x14ac:dyDescent="0.25">
      <c r="M597" s="729"/>
      <c r="N597" s="729"/>
      <c r="O597" s="729"/>
      <c r="P597" s="729"/>
    </row>
    <row r="598" spans="13:16" ht="15.75" customHeight="1" x14ac:dyDescent="0.25">
      <c r="M598" s="729"/>
      <c r="N598" s="729"/>
      <c r="O598" s="729"/>
      <c r="P598" s="729"/>
    </row>
    <row r="599" spans="13:16" ht="15.75" customHeight="1" x14ac:dyDescent="0.25">
      <c r="M599" s="729"/>
      <c r="N599" s="729"/>
      <c r="O599" s="729"/>
      <c r="P599" s="729"/>
    </row>
    <row r="600" spans="13:16" ht="15.75" customHeight="1" x14ac:dyDescent="0.25">
      <c r="M600" s="729"/>
      <c r="N600" s="729"/>
      <c r="O600" s="729"/>
      <c r="P600" s="729"/>
    </row>
    <row r="601" spans="13:16" ht="15.75" customHeight="1" x14ac:dyDescent="0.25">
      <c r="M601" s="729"/>
      <c r="N601" s="729"/>
      <c r="O601" s="729"/>
      <c r="P601" s="729"/>
    </row>
    <row r="602" spans="13:16" ht="15.75" customHeight="1" x14ac:dyDescent="0.25">
      <c r="M602" s="729"/>
      <c r="N602" s="729"/>
      <c r="O602" s="729"/>
      <c r="P602" s="729"/>
    </row>
    <row r="603" spans="13:16" ht="15.75" customHeight="1" x14ac:dyDescent="0.25">
      <c r="M603" s="729"/>
      <c r="N603" s="729"/>
      <c r="O603" s="729"/>
      <c r="P603" s="729"/>
    </row>
    <row r="604" spans="13:16" ht="15.75" customHeight="1" x14ac:dyDescent="0.25">
      <c r="M604" s="729"/>
      <c r="N604" s="729"/>
      <c r="O604" s="729"/>
      <c r="P604" s="729"/>
    </row>
    <row r="605" spans="13:16" ht="15.75" customHeight="1" x14ac:dyDescent="0.25">
      <c r="M605" s="729"/>
      <c r="N605" s="729"/>
      <c r="O605" s="729"/>
      <c r="P605" s="729"/>
    </row>
    <row r="606" spans="13:16" ht="15.75" customHeight="1" x14ac:dyDescent="0.25">
      <c r="M606" s="729"/>
      <c r="N606" s="729"/>
      <c r="O606" s="729"/>
      <c r="P606" s="729"/>
    </row>
    <row r="607" spans="13:16" ht="15.75" customHeight="1" x14ac:dyDescent="0.25">
      <c r="M607" s="729"/>
      <c r="N607" s="729"/>
      <c r="O607" s="729"/>
      <c r="P607" s="729"/>
    </row>
    <row r="608" spans="13:16" ht="15.75" customHeight="1" x14ac:dyDescent="0.25">
      <c r="M608" s="729"/>
      <c r="N608" s="729"/>
      <c r="O608" s="729"/>
      <c r="P608" s="729"/>
    </row>
    <row r="609" spans="13:16" ht="15.75" customHeight="1" x14ac:dyDescent="0.25">
      <c r="M609" s="729"/>
      <c r="N609" s="729"/>
      <c r="O609" s="729"/>
      <c r="P609" s="729"/>
    </row>
    <row r="610" spans="13:16" ht="15.75" customHeight="1" x14ac:dyDescent="0.25">
      <c r="M610" s="729"/>
      <c r="N610" s="729"/>
      <c r="O610" s="729"/>
      <c r="P610" s="729"/>
    </row>
    <row r="611" spans="13:16" ht="15.75" customHeight="1" x14ac:dyDescent="0.25">
      <c r="M611" s="729"/>
      <c r="N611" s="729"/>
      <c r="O611" s="729"/>
      <c r="P611" s="729"/>
    </row>
    <row r="612" spans="13:16" ht="15.75" customHeight="1" x14ac:dyDescent="0.25">
      <c r="M612" s="729"/>
      <c r="N612" s="729"/>
      <c r="O612" s="729"/>
      <c r="P612" s="729"/>
    </row>
    <row r="613" spans="13:16" ht="15.75" customHeight="1" x14ac:dyDescent="0.25">
      <c r="M613" s="729"/>
      <c r="N613" s="729"/>
      <c r="O613" s="729"/>
      <c r="P613" s="729"/>
    </row>
    <row r="614" spans="13:16" ht="15.75" customHeight="1" x14ac:dyDescent="0.25">
      <c r="M614" s="729"/>
      <c r="N614" s="729"/>
      <c r="O614" s="729"/>
      <c r="P614" s="729"/>
    </row>
    <row r="615" spans="13:16" ht="15.75" customHeight="1" x14ac:dyDescent="0.25">
      <c r="M615" s="729"/>
      <c r="N615" s="729"/>
      <c r="O615" s="729"/>
      <c r="P615" s="729"/>
    </row>
    <row r="616" spans="13:16" ht="15.75" customHeight="1" x14ac:dyDescent="0.25">
      <c r="M616" s="729"/>
      <c r="N616" s="729"/>
      <c r="O616" s="729"/>
      <c r="P616" s="729"/>
    </row>
    <row r="617" spans="13:16" ht="15.75" customHeight="1" x14ac:dyDescent="0.25">
      <c r="M617" s="729"/>
      <c r="N617" s="729"/>
      <c r="O617" s="729"/>
      <c r="P617" s="729"/>
    </row>
    <row r="618" spans="13:16" ht="15.75" customHeight="1" x14ac:dyDescent="0.25">
      <c r="M618" s="729"/>
      <c r="N618" s="729"/>
      <c r="O618" s="729"/>
      <c r="P618" s="729"/>
    </row>
    <row r="619" spans="13:16" ht="15.75" customHeight="1" x14ac:dyDescent="0.25">
      <c r="M619" s="729"/>
      <c r="N619" s="729"/>
      <c r="O619" s="729"/>
      <c r="P619" s="729"/>
    </row>
    <row r="620" spans="13:16" ht="15.75" customHeight="1" x14ac:dyDescent="0.25">
      <c r="M620" s="729"/>
      <c r="N620" s="729"/>
      <c r="O620" s="729"/>
      <c r="P620" s="729"/>
    </row>
    <row r="621" spans="13:16" ht="15.75" customHeight="1" x14ac:dyDescent="0.25">
      <c r="M621" s="729"/>
      <c r="N621" s="729"/>
      <c r="O621" s="729"/>
      <c r="P621" s="729"/>
    </row>
    <row r="622" spans="13:16" ht="15.75" customHeight="1" x14ac:dyDescent="0.25">
      <c r="M622" s="729"/>
      <c r="N622" s="729"/>
      <c r="O622" s="729"/>
      <c r="P622" s="729"/>
    </row>
    <row r="623" spans="13:16" ht="15.75" customHeight="1" x14ac:dyDescent="0.25">
      <c r="M623" s="729"/>
      <c r="N623" s="729"/>
      <c r="O623" s="729"/>
      <c r="P623" s="729"/>
    </row>
    <row r="624" spans="13:16" ht="15.75" customHeight="1" x14ac:dyDescent="0.25">
      <c r="M624" s="729"/>
      <c r="N624" s="729"/>
      <c r="O624" s="729"/>
      <c r="P624" s="729"/>
    </row>
    <row r="625" spans="13:16" ht="15.75" customHeight="1" x14ac:dyDescent="0.25">
      <c r="M625" s="729"/>
      <c r="N625" s="729"/>
      <c r="O625" s="729"/>
      <c r="P625" s="729"/>
    </row>
    <row r="626" spans="13:16" ht="15.75" customHeight="1" x14ac:dyDescent="0.25">
      <c r="M626" s="729"/>
      <c r="N626" s="729"/>
      <c r="O626" s="729"/>
      <c r="P626" s="729"/>
    </row>
    <row r="627" spans="13:16" ht="15.75" customHeight="1" x14ac:dyDescent="0.25">
      <c r="M627" s="729"/>
      <c r="N627" s="729"/>
      <c r="O627" s="729"/>
      <c r="P627" s="729"/>
    </row>
    <row r="628" spans="13:16" ht="15.75" customHeight="1" x14ac:dyDescent="0.25">
      <c r="M628" s="729"/>
      <c r="N628" s="729"/>
      <c r="O628" s="729"/>
      <c r="P628" s="729"/>
    </row>
    <row r="629" spans="13:16" ht="15.75" customHeight="1" x14ac:dyDescent="0.25">
      <c r="M629" s="729"/>
      <c r="N629" s="729"/>
      <c r="O629" s="729"/>
      <c r="P629" s="729"/>
    </row>
    <row r="630" spans="13:16" ht="15.75" customHeight="1" x14ac:dyDescent="0.25">
      <c r="M630" s="729"/>
      <c r="N630" s="729"/>
      <c r="O630" s="729"/>
      <c r="P630" s="729"/>
    </row>
    <row r="631" spans="13:16" ht="15.75" customHeight="1" x14ac:dyDescent="0.25">
      <c r="M631" s="729"/>
      <c r="N631" s="729"/>
      <c r="O631" s="729"/>
      <c r="P631" s="729"/>
    </row>
    <row r="632" spans="13:16" ht="15.75" customHeight="1" x14ac:dyDescent="0.25">
      <c r="M632" s="729"/>
      <c r="N632" s="729"/>
      <c r="O632" s="729"/>
      <c r="P632" s="729"/>
    </row>
    <row r="633" spans="13:16" ht="15.75" customHeight="1" x14ac:dyDescent="0.25">
      <c r="M633" s="729"/>
      <c r="N633" s="729"/>
      <c r="O633" s="729"/>
      <c r="P633" s="729"/>
    </row>
    <row r="634" spans="13:16" ht="15.75" customHeight="1" x14ac:dyDescent="0.25">
      <c r="M634" s="729"/>
      <c r="N634" s="729"/>
      <c r="O634" s="729"/>
      <c r="P634" s="729"/>
    </row>
    <row r="635" spans="13:16" ht="15.75" customHeight="1" x14ac:dyDescent="0.25">
      <c r="M635" s="729"/>
      <c r="N635" s="729"/>
      <c r="O635" s="729"/>
      <c r="P635" s="729"/>
    </row>
    <row r="636" spans="13:16" ht="15.75" customHeight="1" x14ac:dyDescent="0.25">
      <c r="M636" s="729"/>
      <c r="N636" s="729"/>
      <c r="O636" s="729"/>
      <c r="P636" s="729"/>
    </row>
    <row r="637" spans="13:16" ht="15.75" customHeight="1" x14ac:dyDescent="0.25">
      <c r="M637" s="729"/>
      <c r="N637" s="729"/>
      <c r="O637" s="729"/>
      <c r="P637" s="729"/>
    </row>
    <row r="638" spans="13:16" ht="15.75" customHeight="1" x14ac:dyDescent="0.25">
      <c r="M638" s="729"/>
      <c r="N638" s="729"/>
      <c r="O638" s="729"/>
      <c r="P638" s="729"/>
    </row>
    <row r="639" spans="13:16" ht="15.75" customHeight="1" x14ac:dyDescent="0.25">
      <c r="M639" s="729"/>
      <c r="N639" s="729"/>
      <c r="O639" s="729"/>
      <c r="P639" s="729"/>
    </row>
    <row r="640" spans="13:16" ht="15.75" customHeight="1" x14ac:dyDescent="0.25">
      <c r="M640" s="729"/>
      <c r="N640" s="729"/>
      <c r="O640" s="729"/>
      <c r="P640" s="729"/>
    </row>
    <row r="641" spans="13:16" ht="15.75" customHeight="1" x14ac:dyDescent="0.25">
      <c r="M641" s="729"/>
      <c r="N641" s="729"/>
      <c r="O641" s="729"/>
      <c r="P641" s="729"/>
    </row>
    <row r="642" spans="13:16" ht="15.75" customHeight="1" x14ac:dyDescent="0.25">
      <c r="M642" s="729"/>
      <c r="N642" s="729"/>
      <c r="O642" s="729"/>
      <c r="P642" s="729"/>
    </row>
    <row r="643" spans="13:16" ht="15.75" customHeight="1" x14ac:dyDescent="0.25">
      <c r="M643" s="729"/>
      <c r="N643" s="729"/>
      <c r="O643" s="729"/>
      <c r="P643" s="729"/>
    </row>
    <row r="644" spans="13:16" ht="15.75" customHeight="1" x14ac:dyDescent="0.25">
      <c r="M644" s="729"/>
      <c r="N644" s="729"/>
      <c r="O644" s="729"/>
      <c r="P644" s="729"/>
    </row>
    <row r="645" spans="13:16" ht="15.75" customHeight="1" x14ac:dyDescent="0.25">
      <c r="M645" s="729"/>
      <c r="N645" s="729"/>
      <c r="O645" s="729"/>
      <c r="P645" s="729"/>
    </row>
    <row r="646" spans="13:16" ht="15.75" customHeight="1" x14ac:dyDescent="0.25">
      <c r="M646" s="729"/>
      <c r="N646" s="729"/>
      <c r="O646" s="729"/>
      <c r="P646" s="729"/>
    </row>
    <row r="647" spans="13:16" ht="15.75" customHeight="1" x14ac:dyDescent="0.25">
      <c r="M647" s="729"/>
      <c r="N647" s="729"/>
      <c r="O647" s="729"/>
      <c r="P647" s="729"/>
    </row>
    <row r="648" spans="13:16" ht="15.75" customHeight="1" x14ac:dyDescent="0.25">
      <c r="M648" s="729"/>
      <c r="N648" s="729"/>
      <c r="O648" s="729"/>
      <c r="P648" s="729"/>
    </row>
    <row r="649" spans="13:16" ht="15.75" customHeight="1" x14ac:dyDescent="0.25">
      <c r="M649" s="729"/>
      <c r="N649" s="729"/>
      <c r="O649" s="729"/>
      <c r="P649" s="729"/>
    </row>
    <row r="650" spans="13:16" ht="15.75" customHeight="1" x14ac:dyDescent="0.25">
      <c r="M650" s="729"/>
      <c r="N650" s="729"/>
      <c r="O650" s="729"/>
      <c r="P650" s="729"/>
    </row>
    <row r="651" spans="13:16" ht="15.75" customHeight="1" x14ac:dyDescent="0.25">
      <c r="M651" s="729"/>
      <c r="N651" s="729"/>
      <c r="O651" s="729"/>
      <c r="P651" s="729"/>
    </row>
    <row r="652" spans="13:16" ht="15.75" customHeight="1" x14ac:dyDescent="0.25">
      <c r="M652" s="729"/>
      <c r="N652" s="729"/>
      <c r="O652" s="729"/>
      <c r="P652" s="729"/>
    </row>
    <row r="653" spans="13:16" ht="15.75" customHeight="1" x14ac:dyDescent="0.25">
      <c r="M653" s="729"/>
      <c r="N653" s="729"/>
      <c r="O653" s="729"/>
      <c r="P653" s="729"/>
    </row>
    <row r="654" spans="13:16" ht="15.75" customHeight="1" x14ac:dyDescent="0.25">
      <c r="M654" s="729"/>
      <c r="N654" s="729"/>
      <c r="O654" s="729"/>
      <c r="P654" s="729"/>
    </row>
    <row r="655" spans="13:16" ht="15.75" customHeight="1" x14ac:dyDescent="0.25">
      <c r="M655" s="729"/>
      <c r="N655" s="729"/>
      <c r="O655" s="729"/>
      <c r="P655" s="729"/>
    </row>
    <row r="656" spans="13:16" ht="15.75" customHeight="1" x14ac:dyDescent="0.25">
      <c r="M656" s="729"/>
      <c r="N656" s="729"/>
      <c r="O656" s="729"/>
      <c r="P656" s="729"/>
    </row>
    <row r="657" spans="13:16" ht="15.75" customHeight="1" x14ac:dyDescent="0.25">
      <c r="M657" s="729"/>
      <c r="N657" s="729"/>
      <c r="O657" s="729"/>
      <c r="P657" s="729"/>
    </row>
    <row r="658" spans="13:16" ht="15.75" customHeight="1" x14ac:dyDescent="0.25">
      <c r="M658" s="729"/>
      <c r="N658" s="729"/>
      <c r="O658" s="729"/>
      <c r="P658" s="729"/>
    </row>
    <row r="659" spans="13:16" ht="15.75" customHeight="1" x14ac:dyDescent="0.25">
      <c r="M659" s="729"/>
      <c r="N659" s="729"/>
      <c r="O659" s="729"/>
      <c r="P659" s="729"/>
    </row>
    <row r="660" spans="13:16" ht="15.75" customHeight="1" x14ac:dyDescent="0.25">
      <c r="M660" s="729"/>
      <c r="N660" s="729"/>
      <c r="O660" s="729"/>
      <c r="P660" s="729"/>
    </row>
    <row r="661" spans="13:16" ht="15.75" customHeight="1" x14ac:dyDescent="0.25">
      <c r="M661" s="729"/>
      <c r="N661" s="729"/>
      <c r="O661" s="729"/>
      <c r="P661" s="729"/>
    </row>
    <row r="662" spans="13:16" ht="15.75" customHeight="1" x14ac:dyDescent="0.25">
      <c r="M662" s="729"/>
      <c r="N662" s="729"/>
      <c r="O662" s="729"/>
      <c r="P662" s="729"/>
    </row>
    <row r="663" spans="13:16" ht="15.75" customHeight="1" x14ac:dyDescent="0.25">
      <c r="M663" s="729"/>
      <c r="N663" s="729"/>
      <c r="O663" s="729"/>
      <c r="P663" s="729"/>
    </row>
    <row r="664" spans="13:16" ht="15.75" customHeight="1" x14ac:dyDescent="0.25">
      <c r="M664" s="729"/>
      <c r="N664" s="729"/>
      <c r="O664" s="729"/>
      <c r="P664" s="729"/>
    </row>
    <row r="665" spans="13:16" ht="15.75" customHeight="1" x14ac:dyDescent="0.25">
      <c r="M665" s="729"/>
      <c r="N665" s="729"/>
      <c r="O665" s="729"/>
      <c r="P665" s="729"/>
    </row>
    <row r="666" spans="13:16" ht="15.75" customHeight="1" x14ac:dyDescent="0.25">
      <c r="M666" s="729"/>
      <c r="N666" s="729"/>
      <c r="O666" s="729"/>
      <c r="P666" s="729"/>
    </row>
    <row r="667" spans="13:16" ht="15.75" customHeight="1" x14ac:dyDescent="0.25">
      <c r="M667" s="729"/>
      <c r="N667" s="729"/>
      <c r="O667" s="729"/>
      <c r="P667" s="729"/>
    </row>
    <row r="668" spans="13:16" ht="15.75" customHeight="1" x14ac:dyDescent="0.25">
      <c r="M668" s="729"/>
      <c r="N668" s="729"/>
      <c r="O668" s="729"/>
      <c r="P668" s="729"/>
    </row>
    <row r="669" spans="13:16" ht="15.75" customHeight="1" x14ac:dyDescent="0.25">
      <c r="M669" s="729"/>
      <c r="N669" s="729"/>
      <c r="O669" s="729"/>
      <c r="P669" s="729"/>
    </row>
    <row r="670" spans="13:16" ht="15.75" customHeight="1" x14ac:dyDescent="0.25">
      <c r="M670" s="729"/>
      <c r="N670" s="729"/>
      <c r="O670" s="729"/>
      <c r="P670" s="729"/>
    </row>
    <row r="671" spans="13:16" ht="15.75" customHeight="1" x14ac:dyDescent="0.25">
      <c r="M671" s="729"/>
      <c r="N671" s="729"/>
      <c r="O671" s="729"/>
      <c r="P671" s="729"/>
    </row>
    <row r="672" spans="13:16" ht="15.75" customHeight="1" x14ac:dyDescent="0.25">
      <c r="M672" s="729"/>
      <c r="N672" s="729"/>
      <c r="O672" s="729"/>
      <c r="P672" s="729"/>
    </row>
    <row r="673" spans="13:16" ht="15.75" customHeight="1" x14ac:dyDescent="0.25">
      <c r="M673" s="729"/>
      <c r="N673" s="729"/>
      <c r="O673" s="729"/>
      <c r="P673" s="729"/>
    </row>
    <row r="674" spans="13:16" ht="15.75" customHeight="1" x14ac:dyDescent="0.25">
      <c r="M674" s="729"/>
      <c r="N674" s="729"/>
      <c r="O674" s="729"/>
      <c r="P674" s="729"/>
    </row>
    <row r="675" spans="13:16" ht="15.75" customHeight="1" x14ac:dyDescent="0.25">
      <c r="M675" s="729"/>
      <c r="N675" s="729"/>
      <c r="O675" s="729"/>
      <c r="P675" s="729"/>
    </row>
    <row r="676" spans="13:16" ht="15.75" customHeight="1" x14ac:dyDescent="0.25">
      <c r="M676" s="729"/>
      <c r="N676" s="729"/>
      <c r="O676" s="729"/>
      <c r="P676" s="729"/>
    </row>
    <row r="677" spans="13:16" ht="15.75" customHeight="1" x14ac:dyDescent="0.25">
      <c r="M677" s="729"/>
      <c r="N677" s="729"/>
      <c r="O677" s="729"/>
      <c r="P677" s="729"/>
    </row>
    <row r="678" spans="13:16" ht="15.75" customHeight="1" x14ac:dyDescent="0.25">
      <c r="M678" s="729"/>
      <c r="N678" s="729"/>
      <c r="O678" s="729"/>
      <c r="P678" s="729"/>
    </row>
    <row r="679" spans="13:16" ht="15.75" customHeight="1" x14ac:dyDescent="0.25">
      <c r="M679" s="729"/>
      <c r="N679" s="729"/>
      <c r="O679" s="729"/>
      <c r="P679" s="729"/>
    </row>
    <row r="680" spans="13:16" ht="15.75" customHeight="1" x14ac:dyDescent="0.25">
      <c r="M680" s="729"/>
      <c r="N680" s="729"/>
      <c r="O680" s="729"/>
      <c r="P680" s="729"/>
    </row>
    <row r="681" spans="13:16" ht="15.75" customHeight="1" x14ac:dyDescent="0.25">
      <c r="M681" s="729"/>
      <c r="N681" s="729"/>
      <c r="O681" s="729"/>
      <c r="P681" s="729"/>
    </row>
    <row r="682" spans="13:16" ht="15.75" customHeight="1" x14ac:dyDescent="0.25">
      <c r="M682" s="729"/>
      <c r="N682" s="729"/>
      <c r="O682" s="729"/>
      <c r="P682" s="729"/>
    </row>
    <row r="683" spans="13:16" ht="15.75" customHeight="1" x14ac:dyDescent="0.25">
      <c r="M683" s="729"/>
      <c r="N683" s="729"/>
      <c r="O683" s="729"/>
      <c r="P683" s="729"/>
    </row>
    <row r="684" spans="13:16" ht="15.75" customHeight="1" x14ac:dyDescent="0.25">
      <c r="M684" s="729"/>
      <c r="N684" s="729"/>
      <c r="O684" s="729"/>
      <c r="P684" s="729"/>
    </row>
    <row r="685" spans="13:16" ht="15.75" customHeight="1" x14ac:dyDescent="0.25">
      <c r="M685" s="729"/>
      <c r="N685" s="729"/>
      <c r="O685" s="729"/>
      <c r="P685" s="729"/>
    </row>
    <row r="686" spans="13:16" ht="15.75" customHeight="1" x14ac:dyDescent="0.25">
      <c r="M686" s="729"/>
      <c r="N686" s="729"/>
      <c r="O686" s="729"/>
      <c r="P686" s="729"/>
    </row>
    <row r="687" spans="13:16" ht="15.75" customHeight="1" x14ac:dyDescent="0.25">
      <c r="M687" s="729"/>
      <c r="N687" s="729"/>
      <c r="O687" s="729"/>
      <c r="P687" s="729"/>
    </row>
    <row r="688" spans="13:16" ht="15.75" customHeight="1" x14ac:dyDescent="0.25">
      <c r="M688" s="729"/>
      <c r="N688" s="729"/>
      <c r="O688" s="729"/>
      <c r="P688" s="729"/>
    </row>
    <row r="689" spans="13:16" ht="15.75" customHeight="1" x14ac:dyDescent="0.25">
      <c r="M689" s="729"/>
      <c r="N689" s="729"/>
      <c r="O689" s="729"/>
      <c r="P689" s="729"/>
    </row>
    <row r="690" spans="13:16" ht="15.75" customHeight="1" x14ac:dyDescent="0.25">
      <c r="M690" s="729"/>
      <c r="N690" s="729"/>
      <c r="O690" s="729"/>
      <c r="P690" s="729"/>
    </row>
    <row r="691" spans="13:16" ht="15.75" customHeight="1" x14ac:dyDescent="0.25">
      <c r="M691" s="729"/>
      <c r="N691" s="729"/>
      <c r="O691" s="729"/>
      <c r="P691" s="729"/>
    </row>
    <row r="692" spans="13:16" ht="15.75" customHeight="1" x14ac:dyDescent="0.25">
      <c r="M692" s="729"/>
      <c r="N692" s="729"/>
      <c r="O692" s="729"/>
      <c r="P692" s="729"/>
    </row>
    <row r="693" spans="13:16" ht="15.75" customHeight="1" x14ac:dyDescent="0.25">
      <c r="M693" s="729"/>
      <c r="N693" s="729"/>
      <c r="O693" s="729"/>
      <c r="P693" s="729"/>
    </row>
    <row r="694" spans="13:16" ht="15.75" customHeight="1" x14ac:dyDescent="0.25">
      <c r="M694" s="729"/>
      <c r="N694" s="729"/>
      <c r="O694" s="729"/>
      <c r="P694" s="729"/>
    </row>
    <row r="695" spans="13:16" ht="15.75" customHeight="1" x14ac:dyDescent="0.25">
      <c r="M695" s="729"/>
      <c r="N695" s="729"/>
      <c r="O695" s="729"/>
      <c r="P695" s="729"/>
    </row>
    <row r="696" spans="13:16" ht="15.75" customHeight="1" x14ac:dyDescent="0.25">
      <c r="M696" s="729"/>
      <c r="N696" s="729"/>
      <c r="O696" s="729"/>
      <c r="P696" s="729"/>
    </row>
    <row r="697" spans="13:16" ht="15.75" customHeight="1" x14ac:dyDescent="0.25">
      <c r="M697" s="729"/>
      <c r="N697" s="729"/>
      <c r="O697" s="729"/>
      <c r="P697" s="729"/>
    </row>
    <row r="698" spans="13:16" ht="15.75" customHeight="1" x14ac:dyDescent="0.25">
      <c r="M698" s="729"/>
      <c r="N698" s="729"/>
      <c r="O698" s="729"/>
      <c r="P698" s="729"/>
    </row>
    <row r="699" spans="13:16" ht="15.75" customHeight="1" x14ac:dyDescent="0.25">
      <c r="M699" s="729"/>
      <c r="N699" s="729"/>
      <c r="O699" s="729"/>
      <c r="P699" s="729"/>
    </row>
    <row r="700" spans="13:16" ht="15.75" customHeight="1" x14ac:dyDescent="0.25">
      <c r="M700" s="729"/>
      <c r="N700" s="729"/>
      <c r="O700" s="729"/>
      <c r="P700" s="729"/>
    </row>
    <row r="701" spans="13:16" ht="15.75" customHeight="1" x14ac:dyDescent="0.25">
      <c r="M701" s="729"/>
      <c r="N701" s="729"/>
      <c r="O701" s="729"/>
      <c r="P701" s="729"/>
    </row>
    <row r="702" spans="13:16" ht="15.75" customHeight="1" x14ac:dyDescent="0.25">
      <c r="M702" s="729"/>
      <c r="N702" s="729"/>
      <c r="O702" s="729"/>
      <c r="P702" s="729"/>
    </row>
    <row r="703" spans="13:16" ht="15.75" customHeight="1" x14ac:dyDescent="0.25">
      <c r="M703" s="729"/>
      <c r="N703" s="729"/>
      <c r="O703" s="729"/>
      <c r="P703" s="729"/>
    </row>
    <row r="704" spans="13:16" ht="15.75" customHeight="1" x14ac:dyDescent="0.25">
      <c r="M704" s="729"/>
      <c r="N704" s="729"/>
      <c r="O704" s="729"/>
      <c r="P704" s="729"/>
    </row>
    <row r="705" spans="13:16" ht="15.75" customHeight="1" x14ac:dyDescent="0.25">
      <c r="M705" s="729"/>
      <c r="N705" s="729"/>
      <c r="O705" s="729"/>
      <c r="P705" s="729"/>
    </row>
    <row r="706" spans="13:16" ht="15.75" customHeight="1" x14ac:dyDescent="0.25">
      <c r="M706" s="729"/>
      <c r="N706" s="729"/>
      <c r="O706" s="729"/>
      <c r="P706" s="729"/>
    </row>
    <row r="707" spans="13:16" ht="15.75" customHeight="1" x14ac:dyDescent="0.25">
      <c r="M707" s="729"/>
      <c r="N707" s="729"/>
      <c r="O707" s="729"/>
      <c r="P707" s="729"/>
    </row>
    <row r="708" spans="13:16" ht="15.75" customHeight="1" x14ac:dyDescent="0.25">
      <c r="M708" s="729"/>
      <c r="N708" s="729"/>
      <c r="O708" s="729"/>
      <c r="P708" s="729"/>
    </row>
    <row r="709" spans="13:16" ht="15.75" customHeight="1" x14ac:dyDescent="0.25">
      <c r="M709" s="729"/>
      <c r="N709" s="729"/>
      <c r="O709" s="729"/>
      <c r="P709" s="729"/>
    </row>
    <row r="710" spans="13:16" ht="15.75" customHeight="1" x14ac:dyDescent="0.25">
      <c r="M710" s="729"/>
      <c r="N710" s="729"/>
      <c r="O710" s="729"/>
      <c r="P710" s="729"/>
    </row>
    <row r="711" spans="13:16" ht="15.75" customHeight="1" x14ac:dyDescent="0.25">
      <c r="M711" s="729"/>
      <c r="N711" s="729"/>
      <c r="O711" s="729"/>
      <c r="P711" s="729"/>
    </row>
    <row r="712" spans="13:16" ht="15.75" customHeight="1" x14ac:dyDescent="0.25">
      <c r="M712" s="729"/>
      <c r="N712" s="729"/>
      <c r="O712" s="729"/>
      <c r="P712" s="729"/>
    </row>
    <row r="713" spans="13:16" ht="15.75" customHeight="1" x14ac:dyDescent="0.25">
      <c r="M713" s="729"/>
      <c r="N713" s="729"/>
      <c r="O713" s="729"/>
      <c r="P713" s="729"/>
    </row>
    <row r="714" spans="13:16" ht="15.75" customHeight="1" x14ac:dyDescent="0.25">
      <c r="M714" s="729"/>
      <c r="N714" s="729"/>
      <c r="O714" s="729"/>
      <c r="P714" s="729"/>
    </row>
    <row r="715" spans="13:16" ht="15.75" customHeight="1" x14ac:dyDescent="0.25">
      <c r="M715" s="729"/>
      <c r="N715" s="729"/>
      <c r="O715" s="729"/>
      <c r="P715" s="729"/>
    </row>
    <row r="716" spans="13:16" ht="15.75" customHeight="1" x14ac:dyDescent="0.25">
      <c r="M716" s="729"/>
      <c r="N716" s="729"/>
      <c r="O716" s="729"/>
      <c r="P716" s="729"/>
    </row>
    <row r="717" spans="13:16" ht="15.75" customHeight="1" x14ac:dyDescent="0.25">
      <c r="M717" s="729"/>
      <c r="N717" s="729"/>
      <c r="O717" s="729"/>
      <c r="P717" s="729"/>
    </row>
    <row r="718" spans="13:16" ht="15.75" customHeight="1" x14ac:dyDescent="0.25">
      <c r="M718" s="729"/>
      <c r="N718" s="729"/>
      <c r="O718" s="729"/>
      <c r="P718" s="729"/>
    </row>
    <row r="719" spans="13:16" ht="15.75" customHeight="1" x14ac:dyDescent="0.25">
      <c r="M719" s="729"/>
      <c r="N719" s="729"/>
      <c r="O719" s="729"/>
      <c r="P719" s="729"/>
    </row>
    <row r="720" spans="13:16" ht="15.75" customHeight="1" x14ac:dyDescent="0.25">
      <c r="M720" s="729"/>
      <c r="N720" s="729"/>
      <c r="O720" s="729"/>
      <c r="P720" s="729"/>
    </row>
    <row r="721" spans="13:16" ht="15.75" customHeight="1" x14ac:dyDescent="0.25">
      <c r="M721" s="729"/>
      <c r="N721" s="729"/>
      <c r="O721" s="729"/>
      <c r="P721" s="729"/>
    </row>
    <row r="722" spans="13:16" ht="15.75" customHeight="1" x14ac:dyDescent="0.25">
      <c r="M722" s="729"/>
      <c r="N722" s="729"/>
      <c r="O722" s="729"/>
      <c r="P722" s="729"/>
    </row>
    <row r="723" spans="13:16" ht="15.75" customHeight="1" x14ac:dyDescent="0.25">
      <c r="M723" s="729"/>
      <c r="N723" s="729"/>
      <c r="O723" s="729"/>
      <c r="P723" s="729"/>
    </row>
    <row r="724" spans="13:16" ht="15.75" customHeight="1" x14ac:dyDescent="0.25">
      <c r="M724" s="729"/>
      <c r="N724" s="729"/>
      <c r="O724" s="729"/>
      <c r="P724" s="729"/>
    </row>
    <row r="725" spans="13:16" ht="15.75" customHeight="1" x14ac:dyDescent="0.25">
      <c r="M725" s="729"/>
      <c r="N725" s="729"/>
      <c r="O725" s="729"/>
      <c r="P725" s="729"/>
    </row>
    <row r="726" spans="13:16" ht="15.75" customHeight="1" x14ac:dyDescent="0.25">
      <c r="M726" s="729"/>
      <c r="N726" s="729"/>
      <c r="O726" s="729"/>
      <c r="P726" s="729"/>
    </row>
    <row r="727" spans="13:16" ht="15.75" customHeight="1" x14ac:dyDescent="0.25">
      <c r="M727" s="729"/>
      <c r="N727" s="729"/>
      <c r="O727" s="729"/>
      <c r="P727" s="729"/>
    </row>
    <row r="728" spans="13:16" ht="15.75" customHeight="1" x14ac:dyDescent="0.25">
      <c r="M728" s="729"/>
      <c r="N728" s="729"/>
      <c r="O728" s="729"/>
      <c r="P728" s="729"/>
    </row>
    <row r="729" spans="13:16" ht="15.75" customHeight="1" x14ac:dyDescent="0.25">
      <c r="M729" s="729"/>
      <c r="N729" s="729"/>
      <c r="O729" s="729"/>
      <c r="P729" s="729"/>
    </row>
    <row r="730" spans="13:16" ht="15.75" customHeight="1" x14ac:dyDescent="0.25">
      <c r="M730" s="729"/>
      <c r="N730" s="729"/>
      <c r="O730" s="729"/>
      <c r="P730" s="729"/>
    </row>
    <row r="731" spans="13:16" ht="15.75" customHeight="1" x14ac:dyDescent="0.25">
      <c r="M731" s="729"/>
      <c r="N731" s="729"/>
      <c r="O731" s="729"/>
      <c r="P731" s="729"/>
    </row>
    <row r="732" spans="13:16" ht="15.75" customHeight="1" x14ac:dyDescent="0.25">
      <c r="M732" s="729"/>
      <c r="N732" s="729"/>
      <c r="O732" s="729"/>
      <c r="P732" s="729"/>
    </row>
    <row r="733" spans="13:16" ht="15.75" customHeight="1" x14ac:dyDescent="0.25">
      <c r="M733" s="729"/>
      <c r="N733" s="729"/>
      <c r="O733" s="729"/>
      <c r="P733" s="729"/>
    </row>
    <row r="734" spans="13:16" ht="15.75" customHeight="1" x14ac:dyDescent="0.25">
      <c r="M734" s="729"/>
      <c r="N734" s="729"/>
      <c r="O734" s="729"/>
      <c r="P734" s="729"/>
    </row>
    <row r="735" spans="13:16" ht="15.75" customHeight="1" x14ac:dyDescent="0.25">
      <c r="M735" s="729"/>
      <c r="N735" s="729"/>
      <c r="O735" s="729"/>
      <c r="P735" s="729"/>
    </row>
    <row r="736" spans="13:16" ht="15.75" customHeight="1" x14ac:dyDescent="0.25">
      <c r="M736" s="729"/>
      <c r="N736" s="729"/>
      <c r="O736" s="729"/>
      <c r="P736" s="729"/>
    </row>
    <row r="737" spans="13:16" ht="15.75" customHeight="1" x14ac:dyDescent="0.25">
      <c r="M737" s="729"/>
      <c r="N737" s="729"/>
      <c r="O737" s="729"/>
      <c r="P737" s="729"/>
    </row>
    <row r="738" spans="13:16" ht="15.75" customHeight="1" x14ac:dyDescent="0.25">
      <c r="M738" s="729"/>
      <c r="N738" s="729"/>
      <c r="O738" s="729"/>
      <c r="P738" s="729"/>
    </row>
    <row r="739" spans="13:16" ht="15.75" customHeight="1" x14ac:dyDescent="0.25">
      <c r="M739" s="729"/>
      <c r="N739" s="729"/>
      <c r="O739" s="729"/>
      <c r="P739" s="729"/>
    </row>
    <row r="740" spans="13:16" ht="15.75" customHeight="1" x14ac:dyDescent="0.25">
      <c r="M740" s="729"/>
      <c r="N740" s="729"/>
      <c r="O740" s="729"/>
      <c r="P740" s="729"/>
    </row>
    <row r="741" spans="13:16" ht="15.75" customHeight="1" x14ac:dyDescent="0.25">
      <c r="M741" s="729"/>
      <c r="N741" s="729"/>
      <c r="O741" s="729"/>
      <c r="P741" s="729"/>
    </row>
    <row r="742" spans="13:16" ht="15.75" customHeight="1" x14ac:dyDescent="0.25">
      <c r="M742" s="729"/>
      <c r="N742" s="729"/>
      <c r="O742" s="729"/>
      <c r="P742" s="729"/>
    </row>
    <row r="743" spans="13:16" ht="15.75" customHeight="1" x14ac:dyDescent="0.25">
      <c r="M743" s="729"/>
      <c r="N743" s="729"/>
      <c r="O743" s="729"/>
      <c r="P743" s="729"/>
    </row>
    <row r="744" spans="13:16" ht="15.75" customHeight="1" x14ac:dyDescent="0.25">
      <c r="M744" s="729"/>
      <c r="N744" s="729"/>
      <c r="O744" s="729"/>
      <c r="P744" s="729"/>
    </row>
    <row r="745" spans="13:16" ht="15.75" customHeight="1" x14ac:dyDescent="0.25">
      <c r="M745" s="729"/>
      <c r="N745" s="729"/>
      <c r="O745" s="729"/>
      <c r="P745" s="729"/>
    </row>
    <row r="746" spans="13:16" ht="15.75" customHeight="1" x14ac:dyDescent="0.25">
      <c r="M746" s="729"/>
      <c r="N746" s="729"/>
      <c r="O746" s="729"/>
      <c r="P746" s="729"/>
    </row>
    <row r="747" spans="13:16" ht="15.75" customHeight="1" x14ac:dyDescent="0.25">
      <c r="M747" s="729"/>
      <c r="N747" s="729"/>
      <c r="O747" s="729"/>
      <c r="P747" s="729"/>
    </row>
    <row r="748" spans="13:16" ht="15.75" customHeight="1" x14ac:dyDescent="0.25">
      <c r="M748" s="729"/>
      <c r="N748" s="729"/>
      <c r="O748" s="729"/>
      <c r="P748" s="729"/>
    </row>
    <row r="749" spans="13:16" ht="15.75" customHeight="1" x14ac:dyDescent="0.25">
      <c r="M749" s="729"/>
      <c r="N749" s="729"/>
      <c r="O749" s="729"/>
      <c r="P749" s="729"/>
    </row>
    <row r="750" spans="13:16" ht="15.75" customHeight="1" x14ac:dyDescent="0.25">
      <c r="M750" s="729"/>
      <c r="N750" s="729"/>
      <c r="O750" s="729"/>
      <c r="P750" s="729"/>
    </row>
    <row r="751" spans="13:16" ht="15.75" customHeight="1" x14ac:dyDescent="0.25">
      <c r="M751" s="729"/>
      <c r="N751" s="729"/>
      <c r="O751" s="729"/>
      <c r="P751" s="729"/>
    </row>
    <row r="752" spans="13:16" ht="15.75" customHeight="1" x14ac:dyDescent="0.25">
      <c r="M752" s="729"/>
      <c r="N752" s="729"/>
      <c r="O752" s="729"/>
      <c r="P752" s="729"/>
    </row>
    <row r="753" spans="13:16" ht="15.75" customHeight="1" x14ac:dyDescent="0.25">
      <c r="M753" s="729"/>
      <c r="N753" s="729"/>
      <c r="O753" s="729"/>
      <c r="P753" s="729"/>
    </row>
    <row r="754" spans="13:16" ht="15.75" customHeight="1" x14ac:dyDescent="0.25">
      <c r="M754" s="729"/>
      <c r="N754" s="729"/>
      <c r="O754" s="729"/>
      <c r="P754" s="729"/>
    </row>
    <row r="755" spans="13:16" ht="15.75" customHeight="1" x14ac:dyDescent="0.25">
      <c r="M755" s="729"/>
      <c r="N755" s="729"/>
      <c r="O755" s="729"/>
      <c r="P755" s="729"/>
    </row>
    <row r="756" spans="13:16" ht="15.75" customHeight="1" x14ac:dyDescent="0.25">
      <c r="M756" s="729"/>
      <c r="N756" s="729"/>
      <c r="O756" s="729"/>
      <c r="P756" s="729"/>
    </row>
    <row r="757" spans="13:16" ht="15.75" customHeight="1" x14ac:dyDescent="0.25">
      <c r="M757" s="729"/>
      <c r="N757" s="729"/>
      <c r="O757" s="729"/>
      <c r="P757" s="729"/>
    </row>
    <row r="758" spans="13:16" ht="15.75" customHeight="1" x14ac:dyDescent="0.25">
      <c r="M758" s="729"/>
      <c r="N758" s="729"/>
      <c r="O758" s="729"/>
      <c r="P758" s="729"/>
    </row>
    <row r="759" spans="13:16" ht="15.75" customHeight="1" x14ac:dyDescent="0.25">
      <c r="M759" s="729"/>
      <c r="N759" s="729"/>
      <c r="O759" s="729"/>
      <c r="P759" s="729"/>
    </row>
    <row r="760" spans="13:16" ht="15.75" customHeight="1" x14ac:dyDescent="0.25">
      <c r="M760" s="729"/>
      <c r="N760" s="729"/>
      <c r="O760" s="729"/>
      <c r="P760" s="729"/>
    </row>
    <row r="761" spans="13:16" ht="15.75" customHeight="1" x14ac:dyDescent="0.25">
      <c r="M761" s="729"/>
      <c r="N761" s="729"/>
      <c r="O761" s="729"/>
      <c r="P761" s="729"/>
    </row>
    <row r="762" spans="13:16" ht="15.75" customHeight="1" x14ac:dyDescent="0.25">
      <c r="M762" s="729"/>
      <c r="N762" s="729"/>
      <c r="O762" s="729"/>
      <c r="P762" s="729"/>
    </row>
    <row r="763" spans="13:16" ht="15.75" customHeight="1" x14ac:dyDescent="0.25">
      <c r="M763" s="729"/>
      <c r="N763" s="729"/>
      <c r="O763" s="729"/>
      <c r="P763" s="729"/>
    </row>
    <row r="764" spans="13:16" ht="15.75" customHeight="1" x14ac:dyDescent="0.25">
      <c r="M764" s="729"/>
      <c r="N764" s="729"/>
      <c r="O764" s="729"/>
      <c r="P764" s="729"/>
    </row>
    <row r="765" spans="13:16" ht="15.75" customHeight="1" x14ac:dyDescent="0.25">
      <c r="M765" s="729"/>
      <c r="N765" s="729"/>
      <c r="O765" s="729"/>
      <c r="P765" s="729"/>
    </row>
    <row r="766" spans="13:16" ht="15.75" customHeight="1" x14ac:dyDescent="0.25">
      <c r="M766" s="729"/>
      <c r="N766" s="729"/>
      <c r="O766" s="729"/>
      <c r="P766" s="729"/>
    </row>
    <row r="767" spans="13:16" ht="15.75" customHeight="1" x14ac:dyDescent="0.25">
      <c r="M767" s="729"/>
      <c r="N767" s="729"/>
      <c r="O767" s="729"/>
      <c r="P767" s="729"/>
    </row>
    <row r="768" spans="13:16" ht="15.75" customHeight="1" x14ac:dyDescent="0.25">
      <c r="M768" s="729"/>
      <c r="N768" s="729"/>
      <c r="O768" s="729"/>
      <c r="P768" s="729"/>
    </row>
    <row r="769" spans="13:16" ht="15.75" customHeight="1" x14ac:dyDescent="0.25">
      <c r="M769" s="729"/>
      <c r="N769" s="729"/>
      <c r="O769" s="729"/>
      <c r="P769" s="729"/>
    </row>
    <row r="770" spans="13:16" ht="15.75" customHeight="1" x14ac:dyDescent="0.25">
      <c r="M770" s="729"/>
      <c r="N770" s="729"/>
      <c r="O770" s="729"/>
      <c r="P770" s="729"/>
    </row>
    <row r="771" spans="13:16" ht="15.75" customHeight="1" x14ac:dyDescent="0.25">
      <c r="M771" s="729"/>
      <c r="N771" s="729"/>
      <c r="O771" s="729"/>
      <c r="P771" s="729"/>
    </row>
    <row r="772" spans="13:16" ht="15.75" customHeight="1" x14ac:dyDescent="0.25">
      <c r="M772" s="729"/>
      <c r="N772" s="729"/>
      <c r="O772" s="729"/>
      <c r="P772" s="729"/>
    </row>
    <row r="773" spans="13:16" ht="15.75" customHeight="1" x14ac:dyDescent="0.25">
      <c r="M773" s="729"/>
      <c r="N773" s="729"/>
      <c r="O773" s="729"/>
      <c r="P773" s="729"/>
    </row>
    <row r="774" spans="13:16" ht="15.75" customHeight="1" x14ac:dyDescent="0.25">
      <c r="M774" s="729"/>
      <c r="N774" s="729"/>
      <c r="O774" s="729"/>
      <c r="P774" s="729"/>
    </row>
    <row r="775" spans="13:16" ht="15.75" customHeight="1" x14ac:dyDescent="0.25">
      <c r="M775" s="729"/>
      <c r="N775" s="729"/>
      <c r="O775" s="729"/>
      <c r="P775" s="729"/>
    </row>
    <row r="776" spans="13:16" ht="15.75" customHeight="1" x14ac:dyDescent="0.25">
      <c r="M776" s="729"/>
      <c r="N776" s="729"/>
      <c r="O776" s="729"/>
      <c r="P776" s="729"/>
    </row>
    <row r="777" spans="13:16" ht="15.75" customHeight="1" x14ac:dyDescent="0.25">
      <c r="M777" s="729"/>
      <c r="N777" s="729"/>
      <c r="O777" s="729"/>
      <c r="P777" s="729"/>
    </row>
    <row r="778" spans="13:16" ht="15.75" customHeight="1" x14ac:dyDescent="0.25">
      <c r="M778" s="729"/>
      <c r="N778" s="729"/>
      <c r="O778" s="729"/>
      <c r="P778" s="729"/>
    </row>
    <row r="779" spans="13:16" ht="15.75" customHeight="1" x14ac:dyDescent="0.25">
      <c r="M779" s="729"/>
      <c r="N779" s="729"/>
      <c r="O779" s="729"/>
      <c r="P779" s="729"/>
    </row>
    <row r="780" spans="13:16" ht="15.75" customHeight="1" x14ac:dyDescent="0.25">
      <c r="M780" s="729"/>
      <c r="N780" s="729"/>
      <c r="O780" s="729"/>
      <c r="P780" s="729"/>
    </row>
    <row r="781" spans="13:16" ht="15.75" customHeight="1" x14ac:dyDescent="0.25">
      <c r="M781" s="729"/>
      <c r="N781" s="729"/>
      <c r="O781" s="729"/>
      <c r="P781" s="729"/>
    </row>
    <row r="782" spans="13:16" ht="15.75" customHeight="1" x14ac:dyDescent="0.25">
      <c r="M782" s="729"/>
      <c r="N782" s="729"/>
      <c r="O782" s="729"/>
      <c r="P782" s="729"/>
    </row>
    <row r="783" spans="13:16" ht="15.75" customHeight="1" x14ac:dyDescent="0.25">
      <c r="M783" s="729"/>
      <c r="N783" s="729"/>
      <c r="O783" s="729"/>
      <c r="P783" s="729"/>
    </row>
    <row r="784" spans="13:16" ht="15.75" customHeight="1" x14ac:dyDescent="0.25">
      <c r="M784" s="729"/>
      <c r="N784" s="729"/>
      <c r="O784" s="729"/>
      <c r="P784" s="729"/>
    </row>
    <row r="785" spans="13:16" ht="15.75" customHeight="1" x14ac:dyDescent="0.25">
      <c r="M785" s="729"/>
      <c r="N785" s="729"/>
      <c r="O785" s="729"/>
      <c r="P785" s="729"/>
    </row>
    <row r="786" spans="13:16" ht="15.75" customHeight="1" x14ac:dyDescent="0.25">
      <c r="M786" s="729"/>
      <c r="N786" s="729"/>
      <c r="O786" s="729"/>
      <c r="P786" s="729"/>
    </row>
    <row r="787" spans="13:16" ht="15.75" customHeight="1" x14ac:dyDescent="0.25">
      <c r="M787" s="729"/>
      <c r="N787" s="729"/>
      <c r="O787" s="729"/>
      <c r="P787" s="729"/>
    </row>
    <row r="788" spans="13:16" ht="15.75" customHeight="1" x14ac:dyDescent="0.25">
      <c r="M788" s="729"/>
      <c r="N788" s="729"/>
      <c r="O788" s="729"/>
      <c r="P788" s="729"/>
    </row>
    <row r="789" spans="13:16" ht="15.75" customHeight="1" x14ac:dyDescent="0.25">
      <c r="M789" s="729"/>
      <c r="N789" s="729"/>
      <c r="O789" s="729"/>
      <c r="P789" s="729"/>
    </row>
    <row r="790" spans="13:16" ht="15.75" customHeight="1" x14ac:dyDescent="0.25">
      <c r="M790" s="729"/>
      <c r="N790" s="729"/>
      <c r="O790" s="729"/>
      <c r="P790" s="729"/>
    </row>
    <row r="791" spans="13:16" ht="15.75" customHeight="1" x14ac:dyDescent="0.25">
      <c r="M791" s="729"/>
      <c r="N791" s="729"/>
      <c r="O791" s="729"/>
      <c r="P791" s="729"/>
    </row>
    <row r="792" spans="13:16" ht="15.75" customHeight="1" x14ac:dyDescent="0.25">
      <c r="M792" s="729"/>
      <c r="N792" s="729"/>
      <c r="O792" s="729"/>
      <c r="P792" s="729"/>
    </row>
    <row r="793" spans="13:16" ht="15.75" customHeight="1" x14ac:dyDescent="0.25">
      <c r="M793" s="729"/>
      <c r="N793" s="729"/>
      <c r="O793" s="729"/>
      <c r="P793" s="729"/>
    </row>
    <row r="794" spans="13:16" ht="15.75" customHeight="1" x14ac:dyDescent="0.25">
      <c r="M794" s="729"/>
      <c r="N794" s="729"/>
      <c r="O794" s="729"/>
      <c r="P794" s="729"/>
    </row>
    <row r="795" spans="13:16" ht="15.75" customHeight="1" x14ac:dyDescent="0.25">
      <c r="M795" s="729"/>
      <c r="N795" s="729"/>
      <c r="O795" s="729"/>
      <c r="P795" s="729"/>
    </row>
    <row r="796" spans="13:16" ht="15.75" customHeight="1" x14ac:dyDescent="0.25">
      <c r="M796" s="729"/>
      <c r="N796" s="729"/>
      <c r="O796" s="729"/>
      <c r="P796" s="729"/>
    </row>
    <row r="797" spans="13:16" ht="15.75" customHeight="1" x14ac:dyDescent="0.25">
      <c r="M797" s="729"/>
      <c r="N797" s="729"/>
      <c r="O797" s="729"/>
      <c r="P797" s="729"/>
    </row>
    <row r="798" spans="13:16" ht="15.75" customHeight="1" x14ac:dyDescent="0.25">
      <c r="M798" s="729"/>
      <c r="N798" s="729"/>
      <c r="O798" s="729"/>
      <c r="P798" s="729"/>
    </row>
    <row r="799" spans="13:16" ht="15.75" customHeight="1" x14ac:dyDescent="0.25">
      <c r="M799" s="729"/>
      <c r="N799" s="729"/>
      <c r="O799" s="729"/>
      <c r="P799" s="729"/>
    </row>
    <row r="800" spans="13:16" ht="15.75" customHeight="1" x14ac:dyDescent="0.25">
      <c r="M800" s="729"/>
      <c r="N800" s="729"/>
      <c r="O800" s="729"/>
      <c r="P800" s="729"/>
    </row>
    <row r="801" spans="13:16" ht="15.75" customHeight="1" x14ac:dyDescent="0.25">
      <c r="M801" s="729"/>
      <c r="N801" s="729"/>
      <c r="O801" s="729"/>
      <c r="P801" s="729"/>
    </row>
    <row r="802" spans="13:16" ht="15.75" customHeight="1" x14ac:dyDescent="0.25">
      <c r="M802" s="729"/>
      <c r="N802" s="729"/>
      <c r="O802" s="729"/>
      <c r="P802" s="729"/>
    </row>
    <row r="803" spans="13:16" ht="15.75" customHeight="1" x14ac:dyDescent="0.25">
      <c r="M803" s="729"/>
      <c r="N803" s="729"/>
      <c r="O803" s="729"/>
      <c r="P803" s="729"/>
    </row>
    <row r="804" spans="13:16" ht="15.75" customHeight="1" x14ac:dyDescent="0.25">
      <c r="M804" s="729"/>
      <c r="N804" s="729"/>
      <c r="O804" s="729"/>
      <c r="P804" s="729"/>
    </row>
    <row r="805" spans="13:16" ht="15.75" customHeight="1" x14ac:dyDescent="0.25">
      <c r="M805" s="729"/>
      <c r="N805" s="729"/>
      <c r="O805" s="729"/>
      <c r="P805" s="729"/>
    </row>
    <row r="806" spans="13:16" ht="15.75" customHeight="1" x14ac:dyDescent="0.25">
      <c r="M806" s="729"/>
      <c r="N806" s="729"/>
      <c r="O806" s="729"/>
      <c r="P806" s="729"/>
    </row>
    <row r="807" spans="13:16" ht="15.75" customHeight="1" x14ac:dyDescent="0.25">
      <c r="M807" s="729"/>
      <c r="N807" s="729"/>
      <c r="O807" s="729"/>
      <c r="P807" s="729"/>
    </row>
    <row r="808" spans="13:16" ht="15.75" customHeight="1" x14ac:dyDescent="0.25">
      <c r="M808" s="729"/>
      <c r="N808" s="729"/>
      <c r="O808" s="729"/>
      <c r="P808" s="729"/>
    </row>
    <row r="809" spans="13:16" ht="15.75" customHeight="1" x14ac:dyDescent="0.25">
      <c r="M809" s="729"/>
      <c r="N809" s="729"/>
      <c r="O809" s="729"/>
      <c r="P809" s="729"/>
    </row>
    <row r="810" spans="13:16" ht="15.75" customHeight="1" x14ac:dyDescent="0.25">
      <c r="M810" s="729"/>
      <c r="N810" s="729"/>
      <c r="O810" s="729"/>
      <c r="P810" s="729"/>
    </row>
    <row r="811" spans="13:16" ht="15.75" customHeight="1" x14ac:dyDescent="0.25">
      <c r="M811" s="729"/>
      <c r="N811" s="729"/>
      <c r="O811" s="729"/>
      <c r="P811" s="729"/>
    </row>
    <row r="812" spans="13:16" ht="15.75" customHeight="1" x14ac:dyDescent="0.25">
      <c r="M812" s="729"/>
      <c r="N812" s="729"/>
      <c r="O812" s="729"/>
      <c r="P812" s="729"/>
    </row>
    <row r="813" spans="13:16" ht="15.75" customHeight="1" x14ac:dyDescent="0.25">
      <c r="M813" s="729"/>
      <c r="N813" s="729"/>
      <c r="O813" s="729"/>
      <c r="P813" s="729"/>
    </row>
    <row r="814" spans="13:16" ht="15.75" customHeight="1" x14ac:dyDescent="0.25">
      <c r="M814" s="729"/>
      <c r="N814" s="729"/>
      <c r="O814" s="729"/>
      <c r="P814" s="729"/>
    </row>
    <row r="815" spans="13:16" ht="15.75" customHeight="1" x14ac:dyDescent="0.25">
      <c r="M815" s="729"/>
      <c r="N815" s="729"/>
      <c r="O815" s="729"/>
      <c r="P815" s="729"/>
    </row>
    <row r="816" spans="13:16" ht="15.75" customHeight="1" x14ac:dyDescent="0.25">
      <c r="M816" s="729"/>
      <c r="N816" s="729"/>
      <c r="O816" s="729"/>
      <c r="P816" s="729"/>
    </row>
    <row r="817" spans="13:16" ht="15.75" customHeight="1" x14ac:dyDescent="0.25">
      <c r="M817" s="729"/>
      <c r="N817" s="729"/>
      <c r="O817" s="729"/>
      <c r="P817" s="729"/>
    </row>
    <row r="818" spans="13:16" ht="15.75" customHeight="1" x14ac:dyDescent="0.25">
      <c r="M818" s="729"/>
      <c r="N818" s="729"/>
      <c r="O818" s="729"/>
      <c r="P818" s="729"/>
    </row>
    <row r="819" spans="13:16" ht="15.75" customHeight="1" x14ac:dyDescent="0.25">
      <c r="M819" s="729"/>
      <c r="N819" s="729"/>
      <c r="O819" s="729"/>
      <c r="P819" s="729"/>
    </row>
    <row r="820" spans="13:16" ht="15.75" customHeight="1" x14ac:dyDescent="0.25">
      <c r="M820" s="729"/>
      <c r="N820" s="729"/>
      <c r="O820" s="729"/>
      <c r="P820" s="729"/>
    </row>
    <row r="821" spans="13:16" ht="15.75" customHeight="1" x14ac:dyDescent="0.25">
      <c r="M821" s="729"/>
      <c r="N821" s="729"/>
      <c r="O821" s="729"/>
      <c r="P821" s="729"/>
    </row>
    <row r="822" spans="13:16" ht="15.75" customHeight="1" x14ac:dyDescent="0.25">
      <c r="M822" s="729"/>
      <c r="N822" s="729"/>
      <c r="O822" s="729"/>
      <c r="P822" s="729"/>
    </row>
    <row r="823" spans="13:16" ht="15.75" customHeight="1" x14ac:dyDescent="0.25">
      <c r="M823" s="729"/>
      <c r="N823" s="729"/>
      <c r="O823" s="729"/>
      <c r="P823" s="729"/>
    </row>
    <row r="824" spans="13:16" ht="15.75" customHeight="1" x14ac:dyDescent="0.25">
      <c r="M824" s="729"/>
      <c r="N824" s="729"/>
      <c r="O824" s="729"/>
      <c r="P824" s="729"/>
    </row>
    <row r="825" spans="13:16" ht="15.75" customHeight="1" x14ac:dyDescent="0.25">
      <c r="M825" s="729"/>
      <c r="N825" s="729"/>
      <c r="O825" s="729"/>
      <c r="P825" s="729"/>
    </row>
    <row r="826" spans="13:16" ht="15.75" customHeight="1" x14ac:dyDescent="0.25">
      <c r="M826" s="729"/>
      <c r="N826" s="729"/>
      <c r="O826" s="729"/>
      <c r="P826" s="729"/>
    </row>
    <row r="827" spans="13:16" ht="15.75" customHeight="1" x14ac:dyDescent="0.25">
      <c r="M827" s="729"/>
      <c r="N827" s="729"/>
      <c r="O827" s="729"/>
      <c r="P827" s="729"/>
    </row>
    <row r="828" spans="13:16" ht="15.75" customHeight="1" x14ac:dyDescent="0.25">
      <c r="M828" s="729"/>
      <c r="N828" s="729"/>
      <c r="O828" s="729"/>
      <c r="P828" s="729"/>
    </row>
    <row r="829" spans="13:16" ht="15.75" customHeight="1" x14ac:dyDescent="0.25">
      <c r="M829" s="729"/>
      <c r="N829" s="729"/>
      <c r="O829" s="729"/>
      <c r="P829" s="729"/>
    </row>
    <row r="830" spans="13:16" ht="15.75" customHeight="1" x14ac:dyDescent="0.25">
      <c r="M830" s="729"/>
      <c r="N830" s="729"/>
      <c r="O830" s="729"/>
      <c r="P830" s="729"/>
    </row>
    <row r="831" spans="13:16" ht="15.75" customHeight="1" x14ac:dyDescent="0.25">
      <c r="M831" s="729"/>
      <c r="N831" s="729"/>
      <c r="O831" s="729"/>
      <c r="P831" s="729"/>
    </row>
    <row r="832" spans="13:16" ht="15.75" customHeight="1" x14ac:dyDescent="0.25">
      <c r="M832" s="729"/>
      <c r="N832" s="729"/>
      <c r="O832" s="729"/>
      <c r="P832" s="729"/>
    </row>
    <row r="833" spans="13:16" ht="15.75" customHeight="1" x14ac:dyDescent="0.25">
      <c r="M833" s="729"/>
      <c r="N833" s="729"/>
      <c r="O833" s="729"/>
      <c r="P833" s="729"/>
    </row>
    <row r="834" spans="13:16" ht="15.75" customHeight="1" x14ac:dyDescent="0.25">
      <c r="M834" s="729"/>
      <c r="N834" s="729"/>
      <c r="O834" s="729"/>
      <c r="P834" s="729"/>
    </row>
    <row r="835" spans="13:16" ht="15.75" customHeight="1" x14ac:dyDescent="0.25">
      <c r="M835" s="729"/>
      <c r="N835" s="729"/>
      <c r="O835" s="729"/>
      <c r="P835" s="729"/>
    </row>
    <row r="836" spans="13:16" ht="15.75" customHeight="1" x14ac:dyDescent="0.25">
      <c r="M836" s="729"/>
      <c r="N836" s="729"/>
      <c r="O836" s="729"/>
      <c r="P836" s="729"/>
    </row>
    <row r="837" spans="13:16" ht="15.75" customHeight="1" x14ac:dyDescent="0.25">
      <c r="M837" s="729"/>
      <c r="N837" s="729"/>
      <c r="O837" s="729"/>
      <c r="P837" s="729"/>
    </row>
    <row r="838" spans="13:16" ht="15.75" customHeight="1" x14ac:dyDescent="0.25">
      <c r="M838" s="729"/>
      <c r="N838" s="729"/>
      <c r="O838" s="729"/>
      <c r="P838" s="729"/>
    </row>
    <row r="839" spans="13:16" ht="15.75" customHeight="1" x14ac:dyDescent="0.25">
      <c r="M839" s="729"/>
      <c r="N839" s="729"/>
      <c r="O839" s="729"/>
      <c r="P839" s="729"/>
    </row>
    <row r="840" spans="13:16" ht="15.75" customHeight="1" x14ac:dyDescent="0.25">
      <c r="M840" s="729"/>
      <c r="N840" s="729"/>
      <c r="O840" s="729"/>
      <c r="P840" s="729"/>
    </row>
    <row r="841" spans="13:16" ht="15.75" customHeight="1" x14ac:dyDescent="0.25">
      <c r="M841" s="729"/>
      <c r="N841" s="729"/>
      <c r="O841" s="729"/>
      <c r="P841" s="729"/>
    </row>
    <row r="842" spans="13:16" ht="15.75" customHeight="1" x14ac:dyDescent="0.25">
      <c r="M842" s="729"/>
      <c r="N842" s="729"/>
      <c r="O842" s="729"/>
      <c r="P842" s="729"/>
    </row>
    <row r="843" spans="13:16" ht="15.75" customHeight="1" x14ac:dyDescent="0.25">
      <c r="M843" s="729"/>
      <c r="N843" s="729"/>
      <c r="O843" s="729"/>
      <c r="P843" s="729"/>
    </row>
    <row r="844" spans="13:16" ht="15.75" customHeight="1" x14ac:dyDescent="0.25">
      <c r="M844" s="729"/>
      <c r="N844" s="729"/>
      <c r="O844" s="729"/>
      <c r="P844" s="729"/>
    </row>
    <row r="845" spans="13:16" ht="15.75" customHeight="1" x14ac:dyDescent="0.25">
      <c r="M845" s="729"/>
      <c r="N845" s="729"/>
      <c r="O845" s="729"/>
      <c r="P845" s="729"/>
    </row>
    <row r="846" spans="13:16" ht="15.75" customHeight="1" x14ac:dyDescent="0.25">
      <c r="M846" s="729"/>
      <c r="N846" s="729"/>
      <c r="O846" s="729"/>
      <c r="P846" s="729"/>
    </row>
    <row r="847" spans="13:16" ht="15.75" customHeight="1" x14ac:dyDescent="0.25">
      <c r="M847" s="729"/>
      <c r="N847" s="729"/>
      <c r="O847" s="729"/>
      <c r="P847" s="729"/>
    </row>
    <row r="848" spans="13:16" ht="15.75" customHeight="1" x14ac:dyDescent="0.25">
      <c r="M848" s="729"/>
      <c r="N848" s="729"/>
      <c r="O848" s="729"/>
      <c r="P848" s="729"/>
    </row>
    <row r="849" spans="13:16" ht="15.75" customHeight="1" x14ac:dyDescent="0.25">
      <c r="M849" s="729"/>
      <c r="N849" s="729"/>
      <c r="O849" s="729"/>
      <c r="P849" s="729"/>
    </row>
    <row r="850" spans="13:16" ht="15.75" customHeight="1" x14ac:dyDescent="0.25">
      <c r="M850" s="729"/>
      <c r="N850" s="729"/>
      <c r="O850" s="729"/>
      <c r="P850" s="729"/>
    </row>
    <row r="851" spans="13:16" ht="15.75" customHeight="1" x14ac:dyDescent="0.25">
      <c r="M851" s="729"/>
      <c r="N851" s="729"/>
      <c r="O851" s="729"/>
      <c r="P851" s="729"/>
    </row>
    <row r="852" spans="13:16" ht="15.75" customHeight="1" x14ac:dyDescent="0.25">
      <c r="M852" s="729"/>
      <c r="N852" s="729"/>
      <c r="O852" s="729"/>
      <c r="P852" s="729"/>
    </row>
    <row r="853" spans="13:16" ht="15.75" customHeight="1" x14ac:dyDescent="0.25">
      <c r="M853" s="729"/>
      <c r="N853" s="729"/>
      <c r="O853" s="729"/>
      <c r="P853" s="729"/>
    </row>
    <row r="854" spans="13:16" ht="15.75" customHeight="1" x14ac:dyDescent="0.25">
      <c r="M854" s="729"/>
      <c r="N854" s="729"/>
      <c r="O854" s="729"/>
      <c r="P854" s="729"/>
    </row>
    <row r="855" spans="13:16" ht="15.75" customHeight="1" x14ac:dyDescent="0.25">
      <c r="M855" s="729"/>
      <c r="N855" s="729"/>
      <c r="O855" s="729"/>
      <c r="P855" s="729"/>
    </row>
    <row r="856" spans="13:16" ht="15.75" customHeight="1" x14ac:dyDescent="0.25">
      <c r="M856" s="729"/>
      <c r="N856" s="729"/>
      <c r="O856" s="729"/>
      <c r="P856" s="729"/>
    </row>
    <row r="857" spans="13:16" ht="15.75" customHeight="1" x14ac:dyDescent="0.25">
      <c r="M857" s="729"/>
      <c r="N857" s="729"/>
      <c r="O857" s="729"/>
      <c r="P857" s="729"/>
    </row>
    <row r="858" spans="13:16" ht="15.75" customHeight="1" x14ac:dyDescent="0.25">
      <c r="M858" s="729"/>
      <c r="N858" s="729"/>
      <c r="O858" s="729"/>
      <c r="P858" s="729"/>
    </row>
    <row r="859" spans="13:16" ht="15.75" customHeight="1" x14ac:dyDescent="0.25">
      <c r="M859" s="729"/>
      <c r="N859" s="729"/>
      <c r="O859" s="729"/>
      <c r="P859" s="729"/>
    </row>
    <row r="860" spans="13:16" ht="15.75" customHeight="1" x14ac:dyDescent="0.25">
      <c r="M860" s="729"/>
      <c r="N860" s="729"/>
      <c r="O860" s="729"/>
      <c r="P860" s="729"/>
    </row>
    <row r="861" spans="13:16" ht="15.75" customHeight="1" x14ac:dyDescent="0.25">
      <c r="M861" s="729"/>
      <c r="N861" s="729"/>
      <c r="O861" s="729"/>
      <c r="P861" s="729"/>
    </row>
    <row r="862" spans="13:16" ht="15.75" customHeight="1" x14ac:dyDescent="0.25">
      <c r="M862" s="729"/>
      <c r="N862" s="729"/>
      <c r="O862" s="729"/>
      <c r="P862" s="729"/>
    </row>
    <row r="863" spans="13:16" ht="15.75" customHeight="1" x14ac:dyDescent="0.25">
      <c r="M863" s="729"/>
      <c r="N863" s="729"/>
      <c r="O863" s="729"/>
      <c r="P863" s="729"/>
    </row>
    <row r="864" spans="13:16" ht="15.75" customHeight="1" x14ac:dyDescent="0.25">
      <c r="M864" s="729"/>
      <c r="N864" s="729"/>
      <c r="O864" s="729"/>
      <c r="P864" s="729"/>
    </row>
    <row r="865" spans="13:16" ht="15.75" customHeight="1" x14ac:dyDescent="0.25">
      <c r="M865" s="729"/>
      <c r="N865" s="729"/>
      <c r="O865" s="729"/>
      <c r="P865" s="729"/>
    </row>
    <row r="866" spans="13:16" ht="15.75" customHeight="1" x14ac:dyDescent="0.25">
      <c r="M866" s="729"/>
      <c r="N866" s="729"/>
      <c r="O866" s="729"/>
      <c r="P866" s="729"/>
    </row>
    <row r="867" spans="13:16" ht="15.75" customHeight="1" x14ac:dyDescent="0.25">
      <c r="M867" s="729"/>
      <c r="N867" s="729"/>
      <c r="O867" s="729"/>
      <c r="P867" s="729"/>
    </row>
    <row r="868" spans="13:16" ht="15.75" customHeight="1" x14ac:dyDescent="0.25">
      <c r="M868" s="729"/>
      <c r="N868" s="729"/>
      <c r="O868" s="729"/>
      <c r="P868" s="729"/>
    </row>
    <row r="869" spans="13:16" ht="15.75" customHeight="1" x14ac:dyDescent="0.25">
      <c r="M869" s="729"/>
      <c r="N869" s="729"/>
      <c r="O869" s="729"/>
      <c r="P869" s="729"/>
    </row>
    <row r="870" spans="13:16" ht="15.75" customHeight="1" x14ac:dyDescent="0.25">
      <c r="M870" s="729"/>
      <c r="N870" s="729"/>
      <c r="O870" s="729"/>
      <c r="P870" s="729"/>
    </row>
    <row r="871" spans="13:16" ht="15.75" customHeight="1" x14ac:dyDescent="0.25">
      <c r="M871" s="729"/>
      <c r="N871" s="729"/>
      <c r="O871" s="729"/>
      <c r="P871" s="729"/>
    </row>
    <row r="872" spans="13:16" ht="15.75" customHeight="1" x14ac:dyDescent="0.25">
      <c r="M872" s="729"/>
      <c r="N872" s="729"/>
      <c r="O872" s="729"/>
      <c r="P872" s="729"/>
    </row>
    <row r="873" spans="13:16" ht="15.75" customHeight="1" x14ac:dyDescent="0.25">
      <c r="M873" s="729"/>
      <c r="N873" s="729"/>
      <c r="O873" s="729"/>
      <c r="P873" s="729"/>
    </row>
    <row r="874" spans="13:16" ht="15.75" customHeight="1" x14ac:dyDescent="0.25">
      <c r="M874" s="729"/>
      <c r="N874" s="729"/>
      <c r="O874" s="729"/>
      <c r="P874" s="729"/>
    </row>
    <row r="875" spans="13:16" ht="15.75" customHeight="1" x14ac:dyDescent="0.25">
      <c r="M875" s="729"/>
      <c r="N875" s="729"/>
      <c r="O875" s="729"/>
      <c r="P875" s="729"/>
    </row>
    <row r="876" spans="13:16" ht="15.75" customHeight="1" x14ac:dyDescent="0.25">
      <c r="M876" s="729"/>
      <c r="N876" s="729"/>
      <c r="O876" s="729"/>
      <c r="P876" s="729"/>
    </row>
    <row r="877" spans="13:16" ht="15.75" customHeight="1" x14ac:dyDescent="0.25">
      <c r="M877" s="729"/>
      <c r="N877" s="729"/>
      <c r="O877" s="729"/>
      <c r="P877" s="729"/>
    </row>
    <row r="878" spans="13:16" ht="15.75" customHeight="1" x14ac:dyDescent="0.25">
      <c r="M878" s="729"/>
      <c r="N878" s="729"/>
      <c r="O878" s="729"/>
      <c r="P878" s="729"/>
    </row>
    <row r="879" spans="13:16" ht="15.75" customHeight="1" x14ac:dyDescent="0.25">
      <c r="M879" s="729"/>
      <c r="N879" s="729"/>
      <c r="O879" s="729"/>
      <c r="P879" s="729"/>
    </row>
    <row r="880" spans="13:16" ht="15.75" customHeight="1" x14ac:dyDescent="0.25">
      <c r="M880" s="729"/>
      <c r="N880" s="729"/>
      <c r="O880" s="729"/>
      <c r="P880" s="729"/>
    </row>
    <row r="881" spans="13:16" ht="15.75" customHeight="1" x14ac:dyDescent="0.25">
      <c r="M881" s="729"/>
      <c r="N881" s="729"/>
      <c r="O881" s="729"/>
      <c r="P881" s="729"/>
    </row>
    <row r="882" spans="13:16" ht="15.75" customHeight="1" x14ac:dyDescent="0.25">
      <c r="M882" s="729"/>
      <c r="N882" s="729"/>
      <c r="O882" s="729"/>
      <c r="P882" s="729"/>
    </row>
    <row r="883" spans="13:16" ht="15.75" customHeight="1" x14ac:dyDescent="0.25">
      <c r="M883" s="729"/>
      <c r="N883" s="729"/>
      <c r="O883" s="729"/>
      <c r="P883" s="729"/>
    </row>
    <row r="884" spans="13:16" ht="15.75" customHeight="1" x14ac:dyDescent="0.25">
      <c r="M884" s="729"/>
      <c r="N884" s="729"/>
      <c r="O884" s="729"/>
      <c r="P884" s="729"/>
    </row>
    <row r="885" spans="13:16" ht="15.75" customHeight="1" x14ac:dyDescent="0.25">
      <c r="M885" s="729"/>
      <c r="N885" s="729"/>
      <c r="O885" s="729"/>
      <c r="P885" s="729"/>
    </row>
    <row r="886" spans="13:16" ht="15.75" customHeight="1" x14ac:dyDescent="0.25">
      <c r="M886" s="729"/>
      <c r="N886" s="729"/>
      <c r="O886" s="729"/>
      <c r="P886" s="729"/>
    </row>
    <row r="887" spans="13:16" ht="15.75" customHeight="1" x14ac:dyDescent="0.25">
      <c r="M887" s="729"/>
      <c r="N887" s="729"/>
      <c r="O887" s="729"/>
      <c r="P887" s="729"/>
    </row>
    <row r="888" spans="13:16" ht="15.75" customHeight="1" x14ac:dyDescent="0.25">
      <c r="M888" s="729"/>
      <c r="N888" s="729"/>
      <c r="O888" s="729"/>
      <c r="P888" s="729"/>
    </row>
    <row r="889" spans="13:16" ht="15.75" customHeight="1" x14ac:dyDescent="0.25">
      <c r="M889" s="729"/>
      <c r="N889" s="729"/>
      <c r="O889" s="729"/>
      <c r="P889" s="729"/>
    </row>
    <row r="890" spans="13:16" ht="15.75" customHeight="1" x14ac:dyDescent="0.25">
      <c r="M890" s="729"/>
      <c r="N890" s="729"/>
      <c r="O890" s="729"/>
      <c r="P890" s="729"/>
    </row>
    <row r="891" spans="13:16" ht="15.75" customHeight="1" x14ac:dyDescent="0.25">
      <c r="M891" s="729"/>
      <c r="N891" s="729"/>
      <c r="O891" s="729"/>
      <c r="P891" s="729"/>
    </row>
    <row r="892" spans="13:16" ht="15.75" customHeight="1" x14ac:dyDescent="0.25">
      <c r="M892" s="729"/>
      <c r="N892" s="729"/>
      <c r="O892" s="729"/>
      <c r="P892" s="729"/>
    </row>
    <row r="893" spans="13:16" ht="15.75" customHeight="1" x14ac:dyDescent="0.25">
      <c r="M893" s="729"/>
      <c r="N893" s="729"/>
      <c r="O893" s="729"/>
      <c r="P893" s="729"/>
    </row>
    <row r="894" spans="13:16" ht="15.75" customHeight="1" x14ac:dyDescent="0.25">
      <c r="M894" s="729"/>
      <c r="N894" s="729"/>
      <c r="O894" s="729"/>
      <c r="P894" s="729"/>
    </row>
    <row r="895" spans="13:16" ht="15.75" customHeight="1" x14ac:dyDescent="0.25">
      <c r="M895" s="729"/>
      <c r="N895" s="729"/>
      <c r="O895" s="729"/>
      <c r="P895" s="729"/>
    </row>
    <row r="896" spans="13:16" ht="15.75" customHeight="1" x14ac:dyDescent="0.25">
      <c r="M896" s="729"/>
      <c r="N896" s="729"/>
      <c r="O896" s="729"/>
      <c r="P896" s="729"/>
    </row>
    <row r="897" spans="13:16" ht="15.75" customHeight="1" x14ac:dyDescent="0.25">
      <c r="M897" s="729"/>
      <c r="N897" s="729"/>
      <c r="O897" s="729"/>
      <c r="P897" s="729"/>
    </row>
    <row r="898" spans="13:16" ht="15.75" customHeight="1" x14ac:dyDescent="0.25">
      <c r="M898" s="729"/>
      <c r="N898" s="729"/>
      <c r="O898" s="729"/>
      <c r="P898" s="729"/>
    </row>
    <row r="899" spans="13:16" ht="15.75" customHeight="1" x14ac:dyDescent="0.25">
      <c r="M899" s="729"/>
      <c r="N899" s="729"/>
      <c r="O899" s="729"/>
      <c r="P899" s="729"/>
    </row>
    <row r="900" spans="13:16" ht="15.75" customHeight="1" x14ac:dyDescent="0.25">
      <c r="M900" s="729"/>
      <c r="N900" s="729"/>
      <c r="O900" s="729"/>
      <c r="P900" s="729"/>
    </row>
    <row r="901" spans="13:16" ht="15.75" customHeight="1" x14ac:dyDescent="0.25">
      <c r="M901" s="729"/>
      <c r="N901" s="729"/>
      <c r="O901" s="729"/>
      <c r="P901" s="729"/>
    </row>
    <row r="902" spans="13:16" ht="15.75" customHeight="1" x14ac:dyDescent="0.25">
      <c r="M902" s="729"/>
      <c r="N902" s="729"/>
      <c r="O902" s="729"/>
      <c r="P902" s="729"/>
    </row>
    <row r="903" spans="13:16" ht="15.75" customHeight="1" x14ac:dyDescent="0.25">
      <c r="M903" s="729"/>
      <c r="N903" s="729"/>
      <c r="O903" s="729"/>
      <c r="P903" s="729"/>
    </row>
    <row r="904" spans="13:16" ht="15.75" customHeight="1" x14ac:dyDescent="0.25">
      <c r="M904" s="729"/>
      <c r="N904" s="729"/>
      <c r="O904" s="729"/>
      <c r="P904" s="729"/>
    </row>
    <row r="905" spans="13:16" ht="15.75" customHeight="1" x14ac:dyDescent="0.25">
      <c r="M905" s="729"/>
      <c r="N905" s="729"/>
      <c r="O905" s="729"/>
      <c r="P905" s="729"/>
    </row>
    <row r="906" spans="13:16" ht="15.75" customHeight="1" x14ac:dyDescent="0.25">
      <c r="M906" s="729"/>
      <c r="N906" s="729"/>
      <c r="O906" s="729"/>
      <c r="P906" s="729"/>
    </row>
    <row r="907" spans="13:16" ht="15.75" customHeight="1" x14ac:dyDescent="0.25">
      <c r="M907" s="729"/>
      <c r="N907" s="729"/>
      <c r="O907" s="729"/>
      <c r="P907" s="729"/>
    </row>
    <row r="908" spans="13:16" ht="15.75" customHeight="1" x14ac:dyDescent="0.25">
      <c r="M908" s="729"/>
      <c r="N908" s="729"/>
      <c r="O908" s="729"/>
      <c r="P908" s="729"/>
    </row>
    <row r="909" spans="13:16" ht="15.75" customHeight="1" x14ac:dyDescent="0.25">
      <c r="M909" s="729"/>
      <c r="N909" s="729"/>
      <c r="O909" s="729"/>
      <c r="P909" s="729"/>
    </row>
    <row r="910" spans="13:16" ht="15.75" customHeight="1" x14ac:dyDescent="0.25">
      <c r="M910" s="729"/>
      <c r="N910" s="729"/>
      <c r="O910" s="729"/>
      <c r="P910" s="729"/>
    </row>
    <row r="911" spans="13:16" ht="15.75" customHeight="1" x14ac:dyDescent="0.25">
      <c r="M911" s="729"/>
      <c r="N911" s="729"/>
      <c r="O911" s="729"/>
      <c r="P911" s="729"/>
    </row>
    <row r="912" spans="13:16" ht="15.75" customHeight="1" x14ac:dyDescent="0.25">
      <c r="M912" s="729"/>
      <c r="N912" s="729"/>
      <c r="O912" s="729"/>
      <c r="P912" s="729"/>
    </row>
    <row r="913" spans="13:16" ht="15.75" customHeight="1" x14ac:dyDescent="0.25">
      <c r="M913" s="729"/>
      <c r="N913" s="729"/>
      <c r="O913" s="729"/>
      <c r="P913" s="729"/>
    </row>
    <row r="914" spans="13:16" ht="15.75" customHeight="1" x14ac:dyDescent="0.25">
      <c r="M914" s="729"/>
      <c r="N914" s="729"/>
      <c r="O914" s="729"/>
      <c r="P914" s="729"/>
    </row>
    <row r="915" spans="13:16" ht="15.75" customHeight="1" x14ac:dyDescent="0.25">
      <c r="M915" s="729"/>
      <c r="N915" s="729"/>
      <c r="O915" s="729"/>
      <c r="P915" s="729"/>
    </row>
    <row r="916" spans="13:16" ht="15.75" customHeight="1" x14ac:dyDescent="0.25">
      <c r="M916" s="729"/>
      <c r="N916" s="729"/>
      <c r="O916" s="729"/>
      <c r="P916" s="729"/>
    </row>
    <row r="917" spans="13:16" ht="15.75" customHeight="1" x14ac:dyDescent="0.25">
      <c r="M917" s="729"/>
      <c r="N917" s="729"/>
      <c r="O917" s="729"/>
      <c r="P917" s="729"/>
    </row>
    <row r="918" spans="13:16" ht="15.75" customHeight="1" x14ac:dyDescent="0.25">
      <c r="M918" s="729"/>
      <c r="N918" s="729"/>
      <c r="O918" s="729"/>
      <c r="P918" s="729"/>
    </row>
    <row r="919" spans="13:16" ht="15.75" customHeight="1" x14ac:dyDescent="0.25">
      <c r="M919" s="729"/>
      <c r="N919" s="729"/>
      <c r="O919" s="729"/>
      <c r="P919" s="729"/>
    </row>
    <row r="920" spans="13:16" ht="15.75" customHeight="1" x14ac:dyDescent="0.25">
      <c r="M920" s="729"/>
      <c r="N920" s="729"/>
      <c r="O920" s="729"/>
      <c r="P920" s="729"/>
    </row>
    <row r="921" spans="13:16" ht="15.75" customHeight="1" x14ac:dyDescent="0.25">
      <c r="M921" s="729"/>
      <c r="N921" s="729"/>
      <c r="O921" s="729"/>
      <c r="P921" s="729"/>
    </row>
    <row r="922" spans="13:16" ht="15.75" customHeight="1" x14ac:dyDescent="0.25">
      <c r="M922" s="729"/>
      <c r="N922" s="729"/>
      <c r="O922" s="729"/>
      <c r="P922" s="729"/>
    </row>
    <row r="923" spans="13:16" ht="15.75" customHeight="1" x14ac:dyDescent="0.25">
      <c r="M923" s="729"/>
      <c r="N923" s="729"/>
      <c r="O923" s="729"/>
      <c r="P923" s="729"/>
    </row>
    <row r="924" spans="13:16" ht="15.75" customHeight="1" x14ac:dyDescent="0.25">
      <c r="M924" s="729"/>
      <c r="N924" s="729"/>
      <c r="O924" s="729"/>
      <c r="P924" s="729"/>
    </row>
    <row r="925" spans="13:16" ht="15.75" customHeight="1" x14ac:dyDescent="0.25">
      <c r="M925" s="729"/>
      <c r="N925" s="729"/>
      <c r="O925" s="729"/>
      <c r="P925" s="729"/>
    </row>
    <row r="926" spans="13:16" ht="15.75" customHeight="1" x14ac:dyDescent="0.25">
      <c r="M926" s="729"/>
      <c r="N926" s="729"/>
      <c r="O926" s="729"/>
      <c r="P926" s="729"/>
    </row>
    <row r="927" spans="13:16" ht="15.75" customHeight="1" x14ac:dyDescent="0.25">
      <c r="M927" s="729"/>
      <c r="N927" s="729"/>
      <c r="O927" s="729"/>
      <c r="P927" s="729"/>
    </row>
    <row r="928" spans="13:16" ht="15.75" customHeight="1" x14ac:dyDescent="0.25">
      <c r="M928" s="729"/>
      <c r="N928" s="729"/>
      <c r="O928" s="729"/>
      <c r="P928" s="729"/>
    </row>
    <row r="929" spans="13:16" ht="15.75" customHeight="1" x14ac:dyDescent="0.25">
      <c r="M929" s="729"/>
      <c r="N929" s="729"/>
      <c r="O929" s="729"/>
      <c r="P929" s="729"/>
    </row>
    <row r="930" spans="13:16" ht="15.75" customHeight="1" x14ac:dyDescent="0.25">
      <c r="M930" s="729"/>
      <c r="N930" s="729"/>
      <c r="O930" s="729"/>
      <c r="P930" s="729"/>
    </row>
    <row r="931" spans="13:16" ht="15.75" customHeight="1" x14ac:dyDescent="0.25">
      <c r="M931" s="729"/>
      <c r="N931" s="729"/>
      <c r="O931" s="729"/>
      <c r="P931" s="729"/>
    </row>
    <row r="932" spans="13:16" ht="15.75" customHeight="1" x14ac:dyDescent="0.25">
      <c r="M932" s="729"/>
      <c r="N932" s="729"/>
      <c r="O932" s="729"/>
      <c r="P932" s="729"/>
    </row>
    <row r="933" spans="13:16" ht="15.75" customHeight="1" x14ac:dyDescent="0.25">
      <c r="M933" s="729"/>
      <c r="N933" s="729"/>
      <c r="O933" s="729"/>
      <c r="P933" s="729"/>
    </row>
    <row r="934" spans="13:16" ht="15.75" customHeight="1" x14ac:dyDescent="0.25">
      <c r="M934" s="729"/>
      <c r="N934" s="729"/>
      <c r="O934" s="729"/>
      <c r="P934" s="729"/>
    </row>
    <row r="935" spans="13:16" ht="15.75" customHeight="1" x14ac:dyDescent="0.25">
      <c r="M935" s="729"/>
      <c r="N935" s="729"/>
      <c r="O935" s="729"/>
      <c r="P935" s="729"/>
    </row>
    <row r="936" spans="13:16" ht="15.75" customHeight="1" x14ac:dyDescent="0.25">
      <c r="M936" s="729"/>
      <c r="N936" s="729"/>
      <c r="O936" s="729"/>
      <c r="P936" s="729"/>
    </row>
    <row r="937" spans="13:16" ht="15.75" customHeight="1" x14ac:dyDescent="0.25">
      <c r="M937" s="729"/>
      <c r="N937" s="729"/>
      <c r="O937" s="729"/>
      <c r="P937" s="729"/>
    </row>
    <row r="938" spans="13:16" ht="15.75" customHeight="1" x14ac:dyDescent="0.25">
      <c r="M938" s="729"/>
      <c r="N938" s="729"/>
      <c r="O938" s="729"/>
      <c r="P938" s="729"/>
    </row>
    <row r="939" spans="13:16" ht="15.75" customHeight="1" x14ac:dyDescent="0.25">
      <c r="M939" s="729"/>
      <c r="N939" s="729"/>
      <c r="O939" s="729"/>
      <c r="P939" s="729"/>
    </row>
    <row r="940" spans="13:16" ht="15.75" customHeight="1" x14ac:dyDescent="0.25">
      <c r="M940" s="729"/>
      <c r="N940" s="729"/>
      <c r="O940" s="729"/>
      <c r="P940" s="729"/>
    </row>
    <row r="941" spans="13:16" ht="15.75" customHeight="1" x14ac:dyDescent="0.25">
      <c r="M941" s="729"/>
      <c r="N941" s="729"/>
      <c r="O941" s="729"/>
      <c r="P941" s="729"/>
    </row>
    <row r="942" spans="13:16" ht="15.75" customHeight="1" x14ac:dyDescent="0.25">
      <c r="M942" s="729"/>
      <c r="N942" s="729"/>
      <c r="O942" s="729"/>
      <c r="P942" s="729"/>
    </row>
    <row r="943" spans="13:16" ht="15.75" customHeight="1" x14ac:dyDescent="0.25">
      <c r="M943" s="729"/>
      <c r="N943" s="729"/>
      <c r="O943" s="729"/>
      <c r="P943" s="729"/>
    </row>
    <row r="944" spans="13:16" ht="15.75" customHeight="1" x14ac:dyDescent="0.25">
      <c r="M944" s="729"/>
      <c r="N944" s="729"/>
      <c r="O944" s="729"/>
      <c r="P944" s="729"/>
    </row>
    <row r="945" spans="13:16" ht="15.75" customHeight="1" x14ac:dyDescent="0.25">
      <c r="M945" s="729"/>
      <c r="N945" s="729"/>
      <c r="O945" s="729"/>
      <c r="P945" s="729"/>
    </row>
    <row r="946" spans="13:16" ht="15.75" customHeight="1" x14ac:dyDescent="0.25">
      <c r="M946" s="729"/>
      <c r="N946" s="729"/>
      <c r="O946" s="729"/>
      <c r="P946" s="729"/>
    </row>
    <row r="947" spans="13:16" ht="15.75" customHeight="1" x14ac:dyDescent="0.25">
      <c r="M947" s="729"/>
      <c r="N947" s="729"/>
      <c r="O947" s="729"/>
      <c r="P947" s="729"/>
    </row>
    <row r="948" spans="13:16" ht="15.75" customHeight="1" x14ac:dyDescent="0.25">
      <c r="M948" s="729"/>
      <c r="N948" s="729"/>
      <c r="O948" s="729"/>
      <c r="P948" s="729"/>
    </row>
    <row r="949" spans="13:16" ht="15.75" customHeight="1" x14ac:dyDescent="0.25">
      <c r="M949" s="729"/>
      <c r="N949" s="729"/>
      <c r="O949" s="729"/>
      <c r="P949" s="729"/>
    </row>
    <row r="950" spans="13:16" ht="15.75" customHeight="1" x14ac:dyDescent="0.25">
      <c r="M950" s="729"/>
      <c r="N950" s="729"/>
      <c r="O950" s="729"/>
      <c r="P950" s="729"/>
    </row>
    <row r="951" spans="13:16" ht="15.75" customHeight="1" x14ac:dyDescent="0.25">
      <c r="M951" s="729"/>
      <c r="N951" s="729"/>
      <c r="O951" s="729"/>
      <c r="P951" s="729"/>
    </row>
    <row r="952" spans="13:16" ht="15.75" customHeight="1" x14ac:dyDescent="0.25">
      <c r="M952" s="729"/>
      <c r="N952" s="729"/>
      <c r="O952" s="729"/>
      <c r="P952" s="729"/>
    </row>
    <row r="953" spans="13:16" ht="15.75" customHeight="1" x14ac:dyDescent="0.25">
      <c r="M953" s="729"/>
      <c r="N953" s="729"/>
      <c r="O953" s="729"/>
      <c r="P953" s="729"/>
    </row>
    <row r="954" spans="13:16" ht="15.75" customHeight="1" x14ac:dyDescent="0.25">
      <c r="M954" s="729"/>
      <c r="N954" s="729"/>
      <c r="O954" s="729"/>
      <c r="P954" s="729"/>
    </row>
    <row r="955" spans="13:16" ht="15.75" customHeight="1" x14ac:dyDescent="0.25">
      <c r="M955" s="729"/>
      <c r="N955" s="729"/>
      <c r="O955" s="729"/>
      <c r="P955" s="729"/>
    </row>
    <row r="956" spans="13:16" ht="15.75" customHeight="1" x14ac:dyDescent="0.25">
      <c r="M956" s="729"/>
      <c r="N956" s="729"/>
      <c r="O956" s="729"/>
      <c r="P956" s="729"/>
    </row>
    <row r="957" spans="13:16" ht="15.75" customHeight="1" x14ac:dyDescent="0.25">
      <c r="M957" s="729"/>
      <c r="N957" s="729"/>
      <c r="O957" s="729"/>
      <c r="P957" s="729"/>
    </row>
    <row r="958" spans="13:16" ht="15.75" customHeight="1" x14ac:dyDescent="0.25">
      <c r="M958" s="729"/>
      <c r="N958" s="729"/>
      <c r="O958" s="729"/>
      <c r="P958" s="729"/>
    </row>
    <row r="959" spans="13:16" ht="15.75" customHeight="1" x14ac:dyDescent="0.25">
      <c r="M959" s="729"/>
      <c r="N959" s="729"/>
      <c r="O959" s="729"/>
      <c r="P959" s="729"/>
    </row>
    <row r="960" spans="13:16" ht="15.75" customHeight="1" x14ac:dyDescent="0.25">
      <c r="M960" s="729"/>
      <c r="N960" s="729"/>
      <c r="O960" s="729"/>
      <c r="P960" s="729"/>
    </row>
    <row r="961" spans="13:16" ht="15.75" customHeight="1" x14ac:dyDescent="0.25">
      <c r="M961" s="729"/>
      <c r="N961" s="729"/>
      <c r="O961" s="729"/>
      <c r="P961" s="729"/>
    </row>
    <row r="962" spans="13:16" ht="15.75" customHeight="1" x14ac:dyDescent="0.25">
      <c r="M962" s="729"/>
      <c r="N962" s="729"/>
      <c r="O962" s="729"/>
      <c r="P962" s="729"/>
    </row>
    <row r="963" spans="13:16" ht="15.75" customHeight="1" x14ac:dyDescent="0.25">
      <c r="M963" s="729"/>
      <c r="N963" s="729"/>
      <c r="O963" s="729"/>
      <c r="P963" s="729"/>
    </row>
    <row r="964" spans="13:16" ht="15.75" customHeight="1" x14ac:dyDescent="0.25">
      <c r="M964" s="729"/>
      <c r="N964" s="729"/>
      <c r="O964" s="729"/>
      <c r="P964" s="729"/>
    </row>
    <row r="965" spans="13:16" ht="15.75" customHeight="1" x14ac:dyDescent="0.25">
      <c r="M965" s="729"/>
      <c r="N965" s="729"/>
      <c r="O965" s="729"/>
      <c r="P965" s="729"/>
    </row>
    <row r="966" spans="13:16" ht="15.75" customHeight="1" x14ac:dyDescent="0.25">
      <c r="M966" s="729"/>
      <c r="N966" s="729"/>
      <c r="O966" s="729"/>
      <c r="P966" s="729"/>
    </row>
    <row r="967" spans="13:16" ht="15.75" customHeight="1" x14ac:dyDescent="0.25">
      <c r="M967" s="729"/>
      <c r="N967" s="729"/>
      <c r="O967" s="729"/>
      <c r="P967" s="729"/>
    </row>
    <row r="968" spans="13:16" ht="15.75" customHeight="1" x14ac:dyDescent="0.25">
      <c r="M968" s="729"/>
      <c r="N968" s="729"/>
      <c r="O968" s="729"/>
      <c r="P968" s="729"/>
    </row>
    <row r="969" spans="13:16" ht="15.75" customHeight="1" x14ac:dyDescent="0.25">
      <c r="M969" s="729"/>
      <c r="N969" s="729"/>
      <c r="O969" s="729"/>
      <c r="P969" s="729"/>
    </row>
    <row r="970" spans="13:16" ht="15.75" customHeight="1" x14ac:dyDescent="0.25">
      <c r="M970" s="729"/>
      <c r="N970" s="729"/>
      <c r="O970" s="729"/>
      <c r="P970" s="729"/>
    </row>
    <row r="971" spans="13:16" ht="15.75" customHeight="1" x14ac:dyDescent="0.25">
      <c r="M971" s="729"/>
      <c r="N971" s="729"/>
      <c r="O971" s="729"/>
      <c r="P971" s="729"/>
    </row>
    <row r="972" spans="13:16" ht="15.75" customHeight="1" x14ac:dyDescent="0.25">
      <c r="M972" s="729"/>
      <c r="N972" s="729"/>
      <c r="O972" s="729"/>
      <c r="P972" s="729"/>
    </row>
    <row r="973" spans="13:16" ht="15.75" customHeight="1" x14ac:dyDescent="0.25">
      <c r="M973" s="729"/>
      <c r="N973" s="729"/>
      <c r="O973" s="729"/>
      <c r="P973" s="729"/>
    </row>
    <row r="974" spans="13:16" ht="15.75" customHeight="1" x14ac:dyDescent="0.25">
      <c r="M974" s="729"/>
      <c r="N974" s="729"/>
      <c r="O974" s="729"/>
      <c r="P974" s="729"/>
    </row>
    <row r="975" spans="13:16" ht="15.75" customHeight="1" x14ac:dyDescent="0.25">
      <c r="M975" s="729"/>
      <c r="N975" s="729"/>
      <c r="O975" s="729"/>
      <c r="P975" s="729"/>
    </row>
    <row r="976" spans="13:16" ht="15.75" customHeight="1" x14ac:dyDescent="0.25">
      <c r="M976" s="729"/>
      <c r="N976" s="729"/>
      <c r="O976" s="729"/>
      <c r="P976" s="729"/>
    </row>
    <row r="977" spans="13:16" ht="15.75" customHeight="1" x14ac:dyDescent="0.25">
      <c r="M977" s="729"/>
      <c r="N977" s="729"/>
      <c r="O977" s="729"/>
      <c r="P977" s="729"/>
    </row>
    <row r="978" spans="13:16" ht="15.75" customHeight="1" x14ac:dyDescent="0.25">
      <c r="M978" s="729"/>
      <c r="N978" s="729"/>
      <c r="O978" s="729"/>
      <c r="P978" s="729"/>
    </row>
    <row r="979" spans="13:16" ht="15.75" customHeight="1" x14ac:dyDescent="0.25">
      <c r="M979" s="729"/>
      <c r="N979" s="729"/>
      <c r="O979" s="729"/>
      <c r="P979" s="729"/>
    </row>
    <row r="980" spans="13:16" ht="15.75" customHeight="1" x14ac:dyDescent="0.25">
      <c r="M980" s="729"/>
      <c r="N980" s="729"/>
      <c r="O980" s="729"/>
      <c r="P980" s="729"/>
    </row>
    <row r="981" spans="13:16" ht="15.75" customHeight="1" x14ac:dyDescent="0.25">
      <c r="M981" s="729"/>
      <c r="N981" s="729"/>
      <c r="O981" s="729"/>
      <c r="P981" s="729"/>
    </row>
    <row r="982" spans="13:16" ht="15.75" customHeight="1" x14ac:dyDescent="0.25">
      <c r="M982" s="729"/>
      <c r="N982" s="729"/>
      <c r="O982" s="729"/>
      <c r="P982" s="729"/>
    </row>
    <row r="983" spans="13:16" ht="15.75" customHeight="1" x14ac:dyDescent="0.25">
      <c r="M983" s="729"/>
      <c r="N983" s="729"/>
      <c r="O983" s="729"/>
      <c r="P983" s="729"/>
    </row>
    <row r="984" spans="13:16" ht="15.75" customHeight="1" x14ac:dyDescent="0.25">
      <c r="M984" s="729"/>
      <c r="N984" s="729"/>
      <c r="O984" s="729"/>
      <c r="P984" s="729"/>
    </row>
    <row r="985" spans="13:16" ht="15.75" customHeight="1" x14ac:dyDescent="0.25">
      <c r="M985" s="729"/>
      <c r="N985" s="729"/>
      <c r="O985" s="729"/>
      <c r="P985" s="729"/>
    </row>
    <row r="986" spans="13:16" ht="15.75" customHeight="1" x14ac:dyDescent="0.25">
      <c r="M986" s="729"/>
      <c r="N986" s="729"/>
      <c r="O986" s="729"/>
      <c r="P986" s="729"/>
    </row>
    <row r="987" spans="13:16" ht="15.75" customHeight="1" x14ac:dyDescent="0.25">
      <c r="M987" s="729"/>
      <c r="N987" s="729"/>
      <c r="O987" s="729"/>
      <c r="P987" s="729"/>
    </row>
    <row r="988" spans="13:16" ht="15.75" customHeight="1" x14ac:dyDescent="0.25">
      <c r="M988" s="729"/>
      <c r="N988" s="729"/>
      <c r="O988" s="729"/>
      <c r="P988" s="729"/>
    </row>
    <row r="989" spans="13:16" ht="15.75" customHeight="1" x14ac:dyDescent="0.25">
      <c r="M989" s="729"/>
      <c r="N989" s="729"/>
      <c r="O989" s="729"/>
      <c r="P989" s="729"/>
    </row>
    <row r="990" spans="13:16" ht="15.75" customHeight="1" x14ac:dyDescent="0.25">
      <c r="M990" s="729"/>
      <c r="N990" s="729"/>
      <c r="O990" s="729"/>
      <c r="P990" s="729"/>
    </row>
    <row r="991" spans="13:16" ht="15.75" customHeight="1" x14ac:dyDescent="0.25">
      <c r="M991" s="729"/>
      <c r="N991" s="729"/>
      <c r="O991" s="729"/>
      <c r="P991" s="729"/>
    </row>
    <row r="992" spans="13:16" ht="15.75" customHeight="1" x14ac:dyDescent="0.25">
      <c r="M992" s="729"/>
      <c r="N992" s="729"/>
      <c r="O992" s="729"/>
      <c r="P992" s="729"/>
    </row>
    <row r="993" spans="13:16" ht="15.75" customHeight="1" x14ac:dyDescent="0.25">
      <c r="M993" s="729"/>
      <c r="N993" s="729"/>
      <c r="O993" s="729"/>
      <c r="P993" s="729"/>
    </row>
    <row r="994" spans="13:16" ht="15.75" customHeight="1" x14ac:dyDescent="0.25">
      <c r="M994" s="729"/>
      <c r="N994" s="729"/>
      <c r="O994" s="729"/>
      <c r="P994" s="729"/>
    </row>
    <row r="995" spans="13:16" ht="15.75" customHeight="1" x14ac:dyDescent="0.25">
      <c r="M995" s="729"/>
      <c r="N995" s="729"/>
      <c r="O995" s="729"/>
      <c r="P995" s="729"/>
    </row>
    <row r="996" spans="13:16" ht="15.75" customHeight="1" x14ac:dyDescent="0.25">
      <c r="M996" s="729"/>
      <c r="N996" s="729"/>
      <c r="O996" s="729"/>
      <c r="P996" s="729"/>
    </row>
    <row r="997" spans="13:16" ht="15.75" customHeight="1" x14ac:dyDescent="0.25">
      <c r="M997" s="729"/>
      <c r="N997" s="729"/>
      <c r="O997" s="729"/>
      <c r="P997" s="729"/>
    </row>
    <row r="998" spans="13:16" ht="15.75" customHeight="1" x14ac:dyDescent="0.25">
      <c r="M998" s="729"/>
      <c r="N998" s="729"/>
      <c r="O998" s="729"/>
      <c r="P998" s="729"/>
    </row>
    <row r="999" spans="13:16" ht="15.75" customHeight="1" x14ac:dyDescent="0.25">
      <c r="M999" s="729"/>
      <c r="N999" s="729"/>
      <c r="O999" s="729"/>
      <c r="P999" s="729"/>
    </row>
    <row r="1000" spans="13:16" ht="15.75" customHeight="1" x14ac:dyDescent="0.25">
      <c r="M1000" s="729"/>
      <c r="N1000" s="729"/>
      <c r="O1000" s="729"/>
      <c r="P1000" s="729"/>
    </row>
    <row r="1001" spans="13:16" ht="15.75" customHeight="1" x14ac:dyDescent="0.25">
      <c r="M1001" s="729"/>
      <c r="N1001" s="729"/>
      <c r="O1001" s="729"/>
      <c r="P1001" s="729"/>
    </row>
    <row r="1002" spans="13:16" ht="15.75" customHeight="1" x14ac:dyDescent="0.25">
      <c r="M1002" s="729"/>
      <c r="N1002" s="729"/>
      <c r="O1002" s="729"/>
      <c r="P1002" s="729"/>
    </row>
    <row r="1003" spans="13:16" ht="15.75" customHeight="1" x14ac:dyDescent="0.25">
      <c r="M1003" s="729"/>
      <c r="N1003" s="729"/>
      <c r="O1003" s="729"/>
      <c r="P1003" s="729"/>
    </row>
    <row r="1004" spans="13:16" ht="15.75" customHeight="1" x14ac:dyDescent="0.25">
      <c r="M1004" s="729"/>
      <c r="N1004" s="729"/>
      <c r="O1004" s="729"/>
      <c r="P1004" s="729"/>
    </row>
    <row r="1005" spans="13:16" ht="15.75" customHeight="1" x14ac:dyDescent="0.25">
      <c r="M1005" s="729"/>
      <c r="N1005" s="729"/>
      <c r="O1005" s="729"/>
      <c r="P1005" s="729"/>
    </row>
    <row r="1006" spans="13:16" ht="15.75" customHeight="1" x14ac:dyDescent="0.25">
      <c r="M1006" s="729"/>
      <c r="N1006" s="729"/>
      <c r="O1006" s="729"/>
      <c r="P1006" s="729"/>
    </row>
    <row r="1007" spans="13:16" ht="15.75" customHeight="1" x14ac:dyDescent="0.25">
      <c r="M1007" s="729"/>
      <c r="N1007" s="729"/>
      <c r="O1007" s="729"/>
      <c r="P1007" s="729"/>
    </row>
    <row r="1008" spans="13:16" ht="15.75" customHeight="1" x14ac:dyDescent="0.25">
      <c r="M1008" s="729"/>
      <c r="N1008" s="729"/>
      <c r="O1008" s="729"/>
      <c r="P1008" s="729"/>
    </row>
    <row r="1009" spans="13:16" ht="15.75" customHeight="1" x14ac:dyDescent="0.25">
      <c r="M1009" s="729"/>
      <c r="N1009" s="729"/>
      <c r="O1009" s="729"/>
      <c r="P1009" s="729"/>
    </row>
    <row r="1010" spans="13:16" ht="15.75" customHeight="1" x14ac:dyDescent="0.25">
      <c r="M1010" s="729"/>
      <c r="N1010" s="729"/>
      <c r="O1010" s="729"/>
      <c r="P1010" s="729"/>
    </row>
    <row r="1011" spans="13:16" ht="15.75" customHeight="1" x14ac:dyDescent="0.25">
      <c r="M1011" s="729"/>
      <c r="N1011" s="729"/>
      <c r="O1011" s="729"/>
      <c r="P1011" s="729"/>
    </row>
    <row r="1012" spans="13:16" ht="15.75" customHeight="1" x14ac:dyDescent="0.25">
      <c r="M1012" s="729"/>
      <c r="N1012" s="729"/>
      <c r="O1012" s="729"/>
      <c r="P1012" s="729"/>
    </row>
    <row r="1013" spans="13:16" ht="15.75" customHeight="1" x14ac:dyDescent="0.25">
      <c r="M1013" s="729"/>
      <c r="N1013" s="729"/>
      <c r="O1013" s="729"/>
      <c r="P1013" s="729"/>
    </row>
    <row r="1014" spans="13:16" ht="15.75" customHeight="1" x14ac:dyDescent="0.25">
      <c r="M1014" s="729"/>
      <c r="N1014" s="729"/>
      <c r="O1014" s="729"/>
      <c r="P1014" s="729"/>
    </row>
    <row r="1015" spans="13:16" ht="15.75" customHeight="1" x14ac:dyDescent="0.25">
      <c r="M1015" s="729"/>
      <c r="N1015" s="729"/>
      <c r="O1015" s="729"/>
      <c r="P1015" s="729"/>
    </row>
    <row r="1016" spans="13:16" ht="15.75" customHeight="1" x14ac:dyDescent="0.25">
      <c r="M1016" s="729"/>
      <c r="N1016" s="729"/>
      <c r="O1016" s="729"/>
      <c r="P1016" s="729"/>
    </row>
    <row r="1017" spans="13:16" ht="15.75" customHeight="1" x14ac:dyDescent="0.25">
      <c r="M1017" s="729"/>
      <c r="N1017" s="729"/>
      <c r="O1017" s="729"/>
      <c r="P1017" s="729"/>
    </row>
    <row r="1018" spans="13:16" ht="15.75" customHeight="1" x14ac:dyDescent="0.25">
      <c r="M1018" s="729"/>
      <c r="N1018" s="729"/>
      <c r="O1018" s="729"/>
      <c r="P1018" s="729"/>
    </row>
    <row r="1019" spans="13:16" ht="15.75" customHeight="1" x14ac:dyDescent="0.25">
      <c r="M1019" s="729"/>
      <c r="N1019" s="729"/>
      <c r="O1019" s="729"/>
      <c r="P1019" s="729"/>
    </row>
    <row r="1020" spans="13:16" ht="15.75" customHeight="1" x14ac:dyDescent="0.25">
      <c r="M1020" s="729"/>
      <c r="N1020" s="729"/>
      <c r="O1020" s="729"/>
      <c r="P1020" s="729"/>
    </row>
    <row r="1021" spans="13:16" ht="15.75" customHeight="1" x14ac:dyDescent="0.25">
      <c r="M1021" s="729"/>
      <c r="N1021" s="729"/>
      <c r="O1021" s="729"/>
      <c r="P1021" s="729"/>
    </row>
    <row r="1022" spans="13:16" ht="15.75" customHeight="1" x14ac:dyDescent="0.25">
      <c r="M1022" s="729"/>
      <c r="N1022" s="729"/>
      <c r="O1022" s="729"/>
      <c r="P1022" s="729"/>
    </row>
    <row r="1023" spans="13:16" ht="15.75" customHeight="1" x14ac:dyDescent="0.25">
      <c r="M1023" s="729"/>
      <c r="N1023" s="729"/>
      <c r="O1023" s="729"/>
      <c r="P1023" s="729"/>
    </row>
    <row r="1024" spans="13:16" ht="15.75" customHeight="1" x14ac:dyDescent="0.25">
      <c r="M1024" s="729"/>
      <c r="N1024" s="729"/>
      <c r="O1024" s="729"/>
      <c r="P1024" s="729"/>
    </row>
    <row r="1025" spans="13:16" ht="15.75" customHeight="1" x14ac:dyDescent="0.25">
      <c r="M1025" s="729"/>
      <c r="N1025" s="729"/>
      <c r="O1025" s="729"/>
      <c r="P1025" s="729"/>
    </row>
    <row r="1026" spans="13:16" ht="15.75" customHeight="1" x14ac:dyDescent="0.25">
      <c r="M1026" s="729"/>
      <c r="N1026" s="729"/>
      <c r="O1026" s="729"/>
      <c r="P1026" s="729"/>
    </row>
    <row r="1027" spans="13:16" ht="15.75" customHeight="1" x14ac:dyDescent="0.25">
      <c r="M1027" s="729"/>
      <c r="N1027" s="729"/>
      <c r="O1027" s="729"/>
      <c r="P1027" s="729"/>
    </row>
    <row r="1028" spans="13:16" ht="15.75" customHeight="1" x14ac:dyDescent="0.25">
      <c r="M1028" s="729"/>
      <c r="N1028" s="729"/>
      <c r="O1028" s="729"/>
      <c r="P1028" s="729"/>
    </row>
    <row r="1029" spans="13:16" ht="15.75" customHeight="1" x14ac:dyDescent="0.25">
      <c r="M1029" s="729"/>
      <c r="N1029" s="729"/>
      <c r="O1029" s="729"/>
      <c r="P1029" s="729"/>
    </row>
    <row r="1030" spans="13:16" ht="15.75" customHeight="1" x14ac:dyDescent="0.25">
      <c r="M1030" s="729"/>
      <c r="N1030" s="729"/>
      <c r="O1030" s="729"/>
      <c r="P1030" s="729"/>
    </row>
    <row r="1031" spans="13:16" ht="15.75" customHeight="1" x14ac:dyDescent="0.25">
      <c r="M1031" s="729"/>
      <c r="N1031" s="729"/>
      <c r="O1031" s="729"/>
      <c r="P1031" s="729"/>
    </row>
    <row r="1032" spans="13:16" ht="15.75" customHeight="1" x14ac:dyDescent="0.25">
      <c r="M1032" s="729"/>
      <c r="N1032" s="729"/>
      <c r="O1032" s="729"/>
      <c r="P1032" s="729"/>
    </row>
    <row r="1033" spans="13:16" ht="15.75" customHeight="1" x14ac:dyDescent="0.25">
      <c r="M1033" s="729"/>
      <c r="N1033" s="729"/>
      <c r="O1033" s="729"/>
      <c r="P1033" s="729"/>
    </row>
    <row r="1034" spans="13:16" ht="15.75" customHeight="1" x14ac:dyDescent="0.25">
      <c r="M1034" s="729"/>
      <c r="N1034" s="729"/>
      <c r="O1034" s="729"/>
      <c r="P1034" s="729"/>
    </row>
    <row r="1035" spans="13:16" ht="15.75" customHeight="1" x14ac:dyDescent="0.25">
      <c r="M1035" s="729"/>
      <c r="N1035" s="729"/>
      <c r="O1035" s="729"/>
      <c r="P1035" s="729"/>
    </row>
    <row r="1036" spans="13:16" ht="15.75" customHeight="1" x14ac:dyDescent="0.25">
      <c r="M1036" s="729"/>
      <c r="N1036" s="729"/>
      <c r="O1036" s="729"/>
      <c r="P1036" s="729"/>
    </row>
    <row r="1037" spans="13:16" ht="15.75" customHeight="1" x14ac:dyDescent="0.25">
      <c r="M1037" s="729"/>
      <c r="N1037" s="729"/>
      <c r="O1037" s="729"/>
      <c r="P1037" s="729"/>
    </row>
    <row r="1038" spans="13:16" ht="15.75" customHeight="1" x14ac:dyDescent="0.25">
      <c r="M1038" s="729"/>
      <c r="N1038" s="729"/>
      <c r="O1038" s="729"/>
      <c r="P1038" s="729"/>
    </row>
    <row r="1039" spans="13:16" ht="15.75" customHeight="1" x14ac:dyDescent="0.25">
      <c r="M1039" s="729"/>
      <c r="N1039" s="729"/>
      <c r="O1039" s="729"/>
      <c r="P1039" s="729"/>
    </row>
    <row r="1040" spans="13:16" ht="15.75" customHeight="1" x14ac:dyDescent="0.25">
      <c r="M1040" s="729"/>
      <c r="N1040" s="729"/>
      <c r="O1040" s="729"/>
      <c r="P1040" s="729"/>
    </row>
    <row r="1041" spans="13:16" ht="15.75" customHeight="1" x14ac:dyDescent="0.25">
      <c r="M1041" s="729"/>
      <c r="N1041" s="729"/>
      <c r="O1041" s="729"/>
      <c r="P1041" s="729"/>
    </row>
    <row r="1042" spans="13:16" ht="15.75" customHeight="1" x14ac:dyDescent="0.25">
      <c r="M1042" s="729"/>
      <c r="N1042" s="729"/>
      <c r="O1042" s="729"/>
      <c r="P1042" s="729"/>
    </row>
    <row r="1043" spans="13:16" ht="15.75" customHeight="1" x14ac:dyDescent="0.25">
      <c r="M1043" s="729"/>
      <c r="N1043" s="729"/>
      <c r="O1043" s="729"/>
      <c r="P1043" s="729"/>
    </row>
    <row r="1044" spans="13:16" ht="15.75" customHeight="1" x14ac:dyDescent="0.25">
      <c r="M1044" s="729"/>
      <c r="N1044" s="729"/>
      <c r="O1044" s="729"/>
      <c r="P1044" s="729"/>
    </row>
    <row r="1045" spans="13:16" ht="15.75" customHeight="1" x14ac:dyDescent="0.25">
      <c r="M1045" s="729"/>
      <c r="N1045" s="729"/>
      <c r="O1045" s="729"/>
      <c r="P1045" s="729"/>
    </row>
    <row r="1046" spans="13:16" ht="15.75" customHeight="1" x14ac:dyDescent="0.25">
      <c r="M1046" s="729"/>
      <c r="N1046" s="729"/>
      <c r="O1046" s="729"/>
      <c r="P1046" s="729"/>
    </row>
    <row r="1047" spans="13:16" ht="15.75" customHeight="1" x14ac:dyDescent="0.25">
      <c r="M1047" s="729"/>
      <c r="N1047" s="729"/>
      <c r="O1047" s="729"/>
      <c r="P1047" s="729"/>
    </row>
    <row r="1048" spans="13:16" ht="15.75" customHeight="1" x14ac:dyDescent="0.25">
      <c r="M1048" s="729"/>
      <c r="N1048" s="729"/>
      <c r="O1048" s="729"/>
      <c r="P1048" s="729"/>
    </row>
    <row r="1049" spans="13:16" ht="15.75" customHeight="1" x14ac:dyDescent="0.25">
      <c r="M1049" s="729"/>
      <c r="N1049" s="729"/>
      <c r="O1049" s="729"/>
      <c r="P1049" s="729"/>
    </row>
    <row r="1050" spans="13:16" ht="15.75" customHeight="1" x14ac:dyDescent="0.25">
      <c r="M1050" s="729"/>
      <c r="N1050" s="729"/>
      <c r="O1050" s="729"/>
      <c r="P1050" s="729"/>
    </row>
    <row r="1051" spans="13:16" ht="15.75" customHeight="1" x14ac:dyDescent="0.25">
      <c r="M1051" s="729"/>
      <c r="N1051" s="729"/>
      <c r="O1051" s="729"/>
      <c r="P1051" s="729"/>
    </row>
  </sheetData>
  <sheetProtection algorithmName="SHA-512" hashValue="2B1NwvkHFZgs76ZKaPzZnv9djkfuYLC3+AmlRUwzKIc3cPAxSkXS/5G8QK/59fWajfT0jbspqE/5AMSeIybc/Q==" saltValue="7B9GF+k80g2HP/U6OpXhDw==" spinCount="100000" sheet="1" objects="1" scenarios="1"/>
  <autoFilter ref="A3:Z66" xr:uid="{A8520A94-74F1-4000-BCBC-39549540BBE9}"/>
  <mergeCells count="8">
    <mergeCell ref="G2:L2"/>
    <mergeCell ref="Q2:Z2"/>
    <mergeCell ref="E1:Z1"/>
    <mergeCell ref="A1:B1"/>
    <mergeCell ref="C1:D1"/>
    <mergeCell ref="A2:A3"/>
    <mergeCell ref="B2:D2"/>
    <mergeCell ref="E2:F2"/>
  </mergeCells>
  <hyperlinks>
    <hyperlink ref="Z6" r:id="rId1" xr:uid="{1804D846-D764-4EC9-82A1-6EE4D4B7B041}"/>
    <hyperlink ref="Z9" r:id="rId2" xr:uid="{0FDDF4CE-5F7A-4891-B859-52C393390447}"/>
    <hyperlink ref="Z10" r:id="rId3" xr:uid="{F3B9A9F5-6775-4070-AF55-8D0E773686ED}"/>
    <hyperlink ref="Z14" r:id="rId4" xr:uid="{CC6349B9-7B89-4304-872F-8EC0025B95DB}"/>
    <hyperlink ref="Z15" r:id="rId5" xr:uid="{3B2DD429-84AE-41B7-B1F8-AE64505F7F21}"/>
    <hyperlink ref="Z16" r:id="rId6" xr:uid="{186C38FC-8269-46C9-A443-C43BAB5878A5}"/>
    <hyperlink ref="Z17" r:id="rId7" xr:uid="{513C272A-9EE7-4EA3-B8A6-A09D919740E3}"/>
    <hyperlink ref="Z18" r:id="rId8" xr:uid="{DCC91938-87CE-4212-A6C5-D5FBB9665E68}"/>
    <hyperlink ref="Z19" r:id="rId9" xr:uid="{20E47A3D-082D-49E6-8077-CCE562BB150A}"/>
    <hyperlink ref="Z24" r:id="rId10" xr:uid="{AE6BD89E-583B-424C-BD68-1B0D9F376E37}"/>
    <hyperlink ref="Z25" r:id="rId11" xr:uid="{7B297DB4-500A-492D-B107-48DFDB1A20CA}"/>
    <hyperlink ref="Z26" r:id="rId12" xr:uid="{9A6D709A-578C-432F-B05F-42F7AD4747FD}"/>
    <hyperlink ref="Z27" r:id="rId13" xr:uid="{FABB645B-14C1-4FEB-A078-EFF5EE071C51}"/>
    <hyperlink ref="Z30" r:id="rId14" xr:uid="{F0645AEC-D40B-4B20-B531-39421A6A623F}"/>
    <hyperlink ref="Z36" r:id="rId15" xr:uid="{1056DDC1-E913-48F0-9FA0-BC8DA2523670}"/>
    <hyperlink ref="Z37" r:id="rId16" xr:uid="{3CAC6BCA-3803-4588-A81A-C7157D80B8DF}"/>
    <hyperlink ref="Z39" r:id="rId17" xr:uid="{3098F20E-DD41-429A-8A42-C1CE7B32C5CB}"/>
    <hyperlink ref="Z40" r:id="rId18" xr:uid="{421BC0E0-5105-4430-84FB-414B2EEE9B21}"/>
    <hyperlink ref="Z41" r:id="rId19" xr:uid="{F6943D01-2EF9-4630-9770-861D871A586C}"/>
    <hyperlink ref="Z42" r:id="rId20" xr:uid="{B9D4E24B-6589-4622-B2CF-B27A7F54D093}"/>
    <hyperlink ref="Z44" r:id="rId21" xr:uid="{5E71947C-872F-471F-8869-75BF4418670F}"/>
    <hyperlink ref="Z46" r:id="rId22" xr:uid="{D9D1BE38-3057-4930-BCF7-5115A9F9838D}"/>
    <hyperlink ref="Z55" r:id="rId23" xr:uid="{4536680B-6630-4CA9-BC2E-C3074C62779A}"/>
    <hyperlink ref="Z57" r:id="rId24" xr:uid="{C79F0C7E-C547-4E9D-8A13-1D62D0951953}"/>
    <hyperlink ref="Z58" r:id="rId25" xr:uid="{F424D81B-320B-4942-8F78-0C484D4DF270}"/>
    <hyperlink ref="Z59" r:id="rId26" xr:uid="{76FFACC8-26CF-4928-9897-25935EACF20D}"/>
    <hyperlink ref="Z60" r:id="rId27" xr:uid="{34FC5C2D-72DD-4A3E-B406-495A01BE3542}"/>
    <hyperlink ref="Z61" r:id="rId28" xr:uid="{C1559117-CE34-4AD5-B5B1-01B7808912D6}"/>
    <hyperlink ref="Z62" r:id="rId29" xr:uid="{255C3E09-8EC3-46BB-92D3-6C7DB850547F}"/>
    <hyperlink ref="Z63" r:id="rId30" xr:uid="{572A9BDB-A598-4B16-964B-365E01349740}"/>
    <hyperlink ref="Z64" r:id="rId31" xr:uid="{9CCEF630-D325-40A2-9000-FCFD0C9331B0}"/>
    <hyperlink ref="Z65" r:id="rId32" xr:uid="{A3003E84-38F7-44A9-B88D-4AAFD0822EE5}"/>
  </hyperlinks>
  <pageMargins left="0.7" right="0.7" top="0.75" bottom="0.75" header="0" footer="0"/>
  <pageSetup paperSize="9" orientation="portrait"/>
  <drawing r:id="rId3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424CB-FFC2-471D-AF84-EC0B6DC0BB08}">
  <sheetPr>
    <tabColor rgb="FF00B0F0"/>
  </sheetPr>
  <dimension ref="A1:Z67"/>
  <sheetViews>
    <sheetView tabSelected="1" zoomScale="70" zoomScaleNormal="70" workbookViewId="0">
      <pane xSplit="3" ySplit="3" topLeftCell="Q7" activePane="bottomRight" state="frozenSplit"/>
      <selection pane="topRight" activeCell="C1" sqref="C1"/>
      <selection pane="bottomLeft" activeCell="A4" sqref="A4"/>
      <selection pane="bottomRight" activeCell="W8" sqref="W8"/>
    </sheetView>
  </sheetViews>
  <sheetFormatPr baseColWidth="10" defaultColWidth="14.42578125" defaultRowHeight="15" customHeight="1" x14ac:dyDescent="0.25"/>
  <cols>
    <col min="1" max="1" width="7.140625" style="355" customWidth="1"/>
    <col min="2" max="2" width="11.42578125" style="355" customWidth="1"/>
    <col min="3" max="3" width="35.85546875" style="355" customWidth="1"/>
    <col min="4" max="4" width="34.42578125" style="355" customWidth="1"/>
    <col min="5" max="5" width="15" style="355" bestFit="1" customWidth="1"/>
    <col min="6" max="6" width="14.140625" style="355" customWidth="1"/>
    <col min="7" max="7" width="15.7109375" style="355" customWidth="1"/>
    <col min="8" max="12" width="11.42578125" style="355" customWidth="1"/>
    <col min="13" max="13" width="12.85546875" style="355" customWidth="1"/>
    <col min="14" max="14" width="16.85546875" style="355" customWidth="1"/>
    <col min="15" max="15" width="16.42578125" style="355" customWidth="1"/>
    <col min="16" max="16" width="19.7109375" style="355" customWidth="1"/>
    <col min="17" max="17" width="13.42578125" style="355" customWidth="1"/>
    <col min="18" max="18" width="18.42578125" style="355" customWidth="1"/>
    <col min="19" max="19" width="15.28515625" style="355" customWidth="1"/>
    <col min="20" max="20" width="10.85546875" style="355" customWidth="1"/>
    <col min="21" max="24" width="18.42578125" style="355" customWidth="1"/>
    <col min="25" max="25" width="60.42578125" style="355" customWidth="1"/>
    <col min="26" max="26" width="54" style="355" customWidth="1"/>
    <col min="27" max="16384" width="14.42578125" style="355"/>
  </cols>
  <sheetData>
    <row r="1" spans="1:26" ht="116.25" customHeight="1" thickBot="1" x14ac:dyDescent="0.3">
      <c r="A1" s="752" t="s">
        <v>703</v>
      </c>
      <c r="B1" s="753"/>
      <c r="C1" s="754" t="s">
        <v>362</v>
      </c>
      <c r="D1" s="755"/>
      <c r="E1" s="646" t="s">
        <v>363</v>
      </c>
      <c r="F1" s="646"/>
      <c r="G1" s="646"/>
      <c r="H1" s="646"/>
      <c r="I1" s="646"/>
      <c r="J1" s="646"/>
      <c r="K1" s="646"/>
      <c r="L1" s="646"/>
      <c r="M1" s="646"/>
      <c r="N1" s="646"/>
      <c r="O1" s="646"/>
      <c r="P1" s="646"/>
      <c r="Q1" s="646"/>
      <c r="R1" s="646"/>
      <c r="S1" s="646"/>
      <c r="T1" s="646"/>
      <c r="U1" s="646"/>
      <c r="V1" s="646"/>
      <c r="W1" s="646"/>
      <c r="X1" s="646"/>
      <c r="Y1" s="646"/>
      <c r="Z1" s="646"/>
    </row>
    <row r="2" spans="1:26" ht="14.25" customHeight="1" x14ac:dyDescent="0.25">
      <c r="A2" s="756" t="s">
        <v>61</v>
      </c>
      <c r="B2" s="757" t="s">
        <v>296</v>
      </c>
      <c r="C2" s="758"/>
      <c r="D2" s="758"/>
      <c r="E2" s="757" t="s">
        <v>62</v>
      </c>
      <c r="F2" s="758"/>
      <c r="G2" s="757" t="s">
        <v>63</v>
      </c>
      <c r="H2" s="758"/>
      <c r="I2" s="758"/>
      <c r="J2" s="758"/>
      <c r="K2" s="758"/>
      <c r="L2" s="758"/>
      <c r="M2" s="759"/>
      <c r="N2" s="759"/>
      <c r="O2" s="759"/>
      <c r="P2" s="759"/>
      <c r="Q2" s="757" t="s">
        <v>297</v>
      </c>
      <c r="R2" s="758"/>
      <c r="S2" s="758"/>
      <c r="T2" s="758"/>
      <c r="U2" s="758"/>
      <c r="V2" s="758"/>
      <c r="W2" s="758"/>
      <c r="X2" s="758"/>
      <c r="Y2" s="758"/>
      <c r="Z2" s="760"/>
    </row>
    <row r="3" spans="1:26" ht="51.75" customHeight="1" x14ac:dyDescent="0.25">
      <c r="A3" s="761"/>
      <c r="B3" s="762" t="s">
        <v>66</v>
      </c>
      <c r="C3" s="762" t="s">
        <v>67</v>
      </c>
      <c r="D3" s="762" t="s">
        <v>68</v>
      </c>
      <c r="E3" s="762" t="s">
        <v>69</v>
      </c>
      <c r="F3" s="762" t="s">
        <v>70</v>
      </c>
      <c r="G3" s="762" t="s">
        <v>298</v>
      </c>
      <c r="H3" s="762" t="s">
        <v>72</v>
      </c>
      <c r="I3" s="762" t="s">
        <v>73</v>
      </c>
      <c r="J3" s="762" t="s">
        <v>74</v>
      </c>
      <c r="K3" s="762" t="s">
        <v>75</v>
      </c>
      <c r="L3" s="762" t="s">
        <v>76</v>
      </c>
      <c r="M3" s="763" t="s">
        <v>299</v>
      </c>
      <c r="N3" s="763" t="s">
        <v>300</v>
      </c>
      <c r="O3" s="763" t="s">
        <v>301</v>
      </c>
      <c r="P3" s="763" t="s">
        <v>302</v>
      </c>
      <c r="Q3" s="762" t="s">
        <v>303</v>
      </c>
      <c r="R3" s="762" t="s">
        <v>304</v>
      </c>
      <c r="S3" s="762" t="s">
        <v>305</v>
      </c>
      <c r="T3" s="762" t="s">
        <v>306</v>
      </c>
      <c r="U3" s="762" t="s">
        <v>307</v>
      </c>
      <c r="V3" s="762" t="s">
        <v>308</v>
      </c>
      <c r="W3" s="762" t="s">
        <v>309</v>
      </c>
      <c r="X3" s="762" t="s">
        <v>310</v>
      </c>
      <c r="Y3" s="762" t="s">
        <v>311</v>
      </c>
      <c r="Z3" s="764" t="s">
        <v>312</v>
      </c>
    </row>
    <row r="4" spans="1:26" ht="128.25" x14ac:dyDescent="0.25">
      <c r="A4" s="765">
        <v>1</v>
      </c>
      <c r="B4" s="766" t="s">
        <v>81</v>
      </c>
      <c r="C4" s="767" t="s">
        <v>82</v>
      </c>
      <c r="D4" s="767" t="s">
        <v>313</v>
      </c>
      <c r="E4" s="768">
        <v>45352</v>
      </c>
      <c r="F4" s="769">
        <v>45657</v>
      </c>
      <c r="G4" s="770">
        <v>3</v>
      </c>
      <c r="H4" s="770" t="s">
        <v>364</v>
      </c>
      <c r="I4" s="770">
        <v>1</v>
      </c>
      <c r="J4" s="767" t="s">
        <v>364</v>
      </c>
      <c r="K4" s="767">
        <v>2</v>
      </c>
      <c r="L4" s="771">
        <v>0.2</v>
      </c>
      <c r="M4" s="772">
        <f>$L4*(SUM($H4:H4)/SUM($H4:$K4))</f>
        <v>0</v>
      </c>
      <c r="N4" s="772">
        <f>$L4*(SUM($H4:I4)/SUM($H4:$K4))</f>
        <v>6.6666666666666666E-2</v>
      </c>
      <c r="O4" s="772">
        <f>$L4*(SUM($H4:J4)/SUM($H4:$K4))</f>
        <v>6.6666666666666666E-2</v>
      </c>
      <c r="P4" s="772">
        <f>$L4*(SUM($H4:K4)/SUM($H4:$K4))</f>
        <v>0.2</v>
      </c>
      <c r="Q4" s="735"/>
      <c r="R4" s="736">
        <v>1</v>
      </c>
      <c r="S4" s="736"/>
      <c r="T4" s="535"/>
      <c r="U4" s="737">
        <f>$L4*SUM($Q4:Q4)/SUM($H4:$K4)</f>
        <v>0</v>
      </c>
      <c r="V4" s="737">
        <f>$L4*SUM($Q4:R4)/SUM($H4:$K4)</f>
        <v>6.6666666666666666E-2</v>
      </c>
      <c r="W4" s="737">
        <f>$L4*SUM($Q4:S4)/SUM($H4:$K4)</f>
        <v>6.6666666666666666E-2</v>
      </c>
      <c r="X4" s="737">
        <f>$L4*SUM($Q4:T4)/SUM($H4:$K4)</f>
        <v>6.6666666666666666E-2</v>
      </c>
      <c r="Y4" s="773"/>
      <c r="Z4" s="774"/>
    </row>
    <row r="5" spans="1:26" ht="57" x14ac:dyDescent="0.25">
      <c r="A5" s="765"/>
      <c r="B5" s="766" t="s">
        <v>88</v>
      </c>
      <c r="C5" s="767" t="s">
        <v>89</v>
      </c>
      <c r="D5" s="767" t="s">
        <v>314</v>
      </c>
      <c r="E5" s="768">
        <v>45444</v>
      </c>
      <c r="F5" s="768">
        <v>45536</v>
      </c>
      <c r="G5" s="770">
        <v>1</v>
      </c>
      <c r="H5" s="775" t="s">
        <v>364</v>
      </c>
      <c r="I5" s="775" t="s">
        <v>364</v>
      </c>
      <c r="J5" s="767">
        <v>1</v>
      </c>
      <c r="K5" s="766" t="s">
        <v>364</v>
      </c>
      <c r="L5" s="771">
        <v>0.2</v>
      </c>
      <c r="M5" s="772">
        <f>$L5*(SUM($H5:H5)/SUM($H5:$K5))</f>
        <v>0</v>
      </c>
      <c r="N5" s="772">
        <f>$L5*(SUM($H5:I5)/SUM($H5:$K5))</f>
        <v>0</v>
      </c>
      <c r="O5" s="772">
        <f>$L5*(SUM($H5:J5)/SUM($H5:$K5))</f>
        <v>0.2</v>
      </c>
      <c r="P5" s="772">
        <f>$L5*(SUM($H5:K5)/SUM($H5:$K5))</f>
        <v>0.2</v>
      </c>
      <c r="Q5" s="735"/>
      <c r="R5" s="736"/>
      <c r="S5" s="736">
        <v>1</v>
      </c>
      <c r="T5" s="535"/>
      <c r="U5" s="737">
        <f>$L5*SUM($Q5:Q5)/SUM($H5:$K5)</f>
        <v>0</v>
      </c>
      <c r="V5" s="737">
        <f>$L5*SUM($Q5:R5)/SUM($H5:$K5)</f>
        <v>0</v>
      </c>
      <c r="W5" s="737">
        <f>$L5*SUM($Q5:S5)/SUM($H5:$K5)</f>
        <v>0.2</v>
      </c>
      <c r="X5" s="737">
        <f>$L5*SUM($Q5:T5)/SUM($H5:$K5)</f>
        <v>0.2</v>
      </c>
      <c r="Y5" s="776" t="s">
        <v>688</v>
      </c>
      <c r="Z5" s="774" t="s">
        <v>687</v>
      </c>
    </row>
    <row r="6" spans="1:26" ht="71.25" x14ac:dyDescent="0.25">
      <c r="A6" s="765"/>
      <c r="B6" s="766" t="s">
        <v>93</v>
      </c>
      <c r="C6" s="767" t="s">
        <v>94</v>
      </c>
      <c r="D6" s="767" t="s">
        <v>95</v>
      </c>
      <c r="E6" s="768">
        <v>45293</v>
      </c>
      <c r="F6" s="768">
        <v>45657</v>
      </c>
      <c r="G6" s="770">
        <v>4</v>
      </c>
      <c r="H6" s="770">
        <v>1</v>
      </c>
      <c r="I6" s="770">
        <v>1</v>
      </c>
      <c r="J6" s="767" t="s">
        <v>364</v>
      </c>
      <c r="K6" s="767">
        <v>2</v>
      </c>
      <c r="L6" s="771">
        <v>0.05</v>
      </c>
      <c r="M6" s="772">
        <f>$L6*(SUM($H6:H6)/SUM($H6:$K6))</f>
        <v>1.2500000000000001E-2</v>
      </c>
      <c r="N6" s="772">
        <f>$L6*(SUM($H6:I6)/SUM($H6:$K6))</f>
        <v>2.5000000000000001E-2</v>
      </c>
      <c r="O6" s="772">
        <f>$L6*(SUM($H6:J6)/SUM($H6:$K6))</f>
        <v>2.5000000000000001E-2</v>
      </c>
      <c r="P6" s="772">
        <f>$L6*(SUM($H6:K6)/SUM($H6:$K6))</f>
        <v>0.05</v>
      </c>
      <c r="Q6" s="735">
        <v>1</v>
      </c>
      <c r="R6" s="736">
        <v>1</v>
      </c>
      <c r="S6" s="736"/>
      <c r="T6" s="535"/>
      <c r="U6" s="737">
        <f>$L6*SUM($Q6:Q6)/SUM($H6:$K6)</f>
        <v>1.2500000000000001E-2</v>
      </c>
      <c r="V6" s="737">
        <f>$L6*SUM($Q6:R6)/SUM($H6:$K6)</f>
        <v>2.5000000000000001E-2</v>
      </c>
      <c r="W6" s="737">
        <f>$L6*SUM($Q6:S6)/SUM($H6:$K6)</f>
        <v>2.5000000000000001E-2</v>
      </c>
      <c r="X6" s="737">
        <f>$L6*SUM($Q6:T6)/SUM($H6:$K6)</f>
        <v>2.5000000000000001E-2</v>
      </c>
      <c r="Y6" s="777" t="s">
        <v>365</v>
      </c>
      <c r="Z6" s="778" t="s">
        <v>316</v>
      </c>
    </row>
    <row r="7" spans="1:26" ht="99.75" x14ac:dyDescent="0.25">
      <c r="A7" s="765"/>
      <c r="B7" s="766" t="s">
        <v>97</v>
      </c>
      <c r="C7" s="767" t="s">
        <v>98</v>
      </c>
      <c r="D7" s="767" t="s">
        <v>99</v>
      </c>
      <c r="E7" s="768">
        <v>45293</v>
      </c>
      <c r="F7" s="768">
        <v>45657</v>
      </c>
      <c r="G7" s="770">
        <v>1</v>
      </c>
      <c r="H7" s="770" t="s">
        <v>364</v>
      </c>
      <c r="I7" s="770" t="s">
        <v>364</v>
      </c>
      <c r="J7" s="767" t="s">
        <v>364</v>
      </c>
      <c r="K7" s="767">
        <v>1</v>
      </c>
      <c r="L7" s="771">
        <v>0.05</v>
      </c>
      <c r="M7" s="772">
        <f>$L7*(SUM($H7:H7)/SUM($H7:$K7))</f>
        <v>0</v>
      </c>
      <c r="N7" s="772">
        <f>$L7*(SUM($H7:I7)/SUM($H7:$K7))</f>
        <v>0</v>
      </c>
      <c r="O7" s="772">
        <f>$L7*(SUM($H7:J7)/SUM($H7:$K7))</f>
        <v>0</v>
      </c>
      <c r="P7" s="772">
        <f>$L7*(SUM($H7:K7)/SUM($H7:$K7))</f>
        <v>0.05</v>
      </c>
      <c r="Q7" s="735"/>
      <c r="R7" s="736"/>
      <c r="S7" s="736"/>
      <c r="T7" s="535"/>
      <c r="U7" s="737">
        <f>$L7*SUM($Q7:Q7)/SUM($H7:$K7)</f>
        <v>0</v>
      </c>
      <c r="V7" s="737">
        <f>$L7*SUM($Q7:R7)/SUM($H7:$K7)</f>
        <v>0</v>
      </c>
      <c r="W7" s="737">
        <f>$L7*SUM($Q7:S7)/SUM($H7:$K7)</f>
        <v>0</v>
      </c>
      <c r="X7" s="737">
        <f>$L7*SUM($Q7:T7)/SUM($H7:$K7)</f>
        <v>0</v>
      </c>
      <c r="Y7" s="737"/>
      <c r="Z7" s="774"/>
    </row>
    <row r="8" spans="1:26" ht="71.25" x14ac:dyDescent="0.25">
      <c r="A8" s="765"/>
      <c r="B8" s="766" t="s">
        <v>104</v>
      </c>
      <c r="C8" s="751" t="s">
        <v>317</v>
      </c>
      <c r="D8" s="751" t="s">
        <v>106</v>
      </c>
      <c r="E8" s="769">
        <v>45323</v>
      </c>
      <c r="F8" s="769">
        <v>45565</v>
      </c>
      <c r="G8" s="770">
        <v>1</v>
      </c>
      <c r="H8" s="779" t="s">
        <v>364</v>
      </c>
      <c r="I8" s="779" t="s">
        <v>364</v>
      </c>
      <c r="J8" s="780">
        <v>1</v>
      </c>
      <c r="K8" s="779" t="s">
        <v>364</v>
      </c>
      <c r="L8" s="781">
        <v>0.1</v>
      </c>
      <c r="M8" s="772">
        <f>$L8*(SUM($H8:H8)/SUM($H8:$K8))</f>
        <v>0</v>
      </c>
      <c r="N8" s="772">
        <f>$L8*(SUM($H8:I8)/SUM($H8:$K8))</f>
        <v>0</v>
      </c>
      <c r="O8" s="772">
        <f>$L8*(SUM($H8:J8)/SUM($H8:$K8))</f>
        <v>0.1</v>
      </c>
      <c r="P8" s="772">
        <f>$L8*(SUM($H8:K8)/SUM($H8:$K8))</f>
        <v>0.1</v>
      </c>
      <c r="Q8" s="735"/>
      <c r="R8" s="736"/>
      <c r="S8" s="738">
        <v>1</v>
      </c>
      <c r="T8" s="535"/>
      <c r="U8" s="737">
        <f>$L8*SUM($Q8:Q8)/SUM($H8:$K8)</f>
        <v>0</v>
      </c>
      <c r="V8" s="737">
        <f>$L8*SUM($Q8:R8)/SUM($H8:$K8)</f>
        <v>0</v>
      </c>
      <c r="W8" s="737">
        <f>$L8*SUM($Q8:S8)/SUM($H8:$K8)</f>
        <v>0.1</v>
      </c>
      <c r="X8" s="737">
        <f>$L8*SUM($Q8:T8)/SUM($H8:$K8)</f>
        <v>0.1</v>
      </c>
      <c r="Y8" s="776" t="s">
        <v>689</v>
      </c>
      <c r="Z8" s="774" t="s">
        <v>687</v>
      </c>
    </row>
    <row r="9" spans="1:26" ht="57" x14ac:dyDescent="0.25">
      <c r="A9" s="765"/>
      <c r="B9" s="766" t="s">
        <v>111</v>
      </c>
      <c r="C9" s="751" t="s">
        <v>112</v>
      </c>
      <c r="D9" s="751" t="s">
        <v>113</v>
      </c>
      <c r="E9" s="769">
        <v>45323</v>
      </c>
      <c r="F9" s="769">
        <v>45626</v>
      </c>
      <c r="G9" s="770">
        <v>3</v>
      </c>
      <c r="H9" s="779" t="s">
        <v>364</v>
      </c>
      <c r="I9" s="779">
        <v>1</v>
      </c>
      <c r="J9" s="780">
        <v>1</v>
      </c>
      <c r="K9" s="779">
        <v>1</v>
      </c>
      <c r="L9" s="781">
        <v>0.1</v>
      </c>
      <c r="M9" s="772">
        <f>$L9*(SUM($H9:H9)/SUM($H9:$K9))</f>
        <v>0</v>
      </c>
      <c r="N9" s="772">
        <f>$L9*(SUM($H9:I9)/SUM($H9:$K9))</f>
        <v>3.3333333333333333E-2</v>
      </c>
      <c r="O9" s="772">
        <f>$L9*(SUM($H9:J9)/SUM($H9:$K9))</f>
        <v>6.6666666666666666E-2</v>
      </c>
      <c r="P9" s="772">
        <f>$L9*(SUM($H9:K9)/SUM($H9:$K9))</f>
        <v>0.1</v>
      </c>
      <c r="Q9" s="735"/>
      <c r="R9" s="736">
        <v>1</v>
      </c>
      <c r="S9" s="738">
        <v>1</v>
      </c>
      <c r="T9" s="535"/>
      <c r="U9" s="737">
        <f>$L9*SUM($Q9:Q9)/SUM($H9:$K9)</f>
        <v>0</v>
      </c>
      <c r="V9" s="737">
        <f>$L9*SUM($Q9:R9)/SUM($H9:$K9)</f>
        <v>3.3333333333333333E-2</v>
      </c>
      <c r="W9" s="737">
        <f>$L9*SUM($Q9:S9)/SUM($H9:$K9)</f>
        <v>6.6666666666666666E-2</v>
      </c>
      <c r="X9" s="737">
        <f>$L9*SUM($Q9:T9)/SUM($H9:$K9)</f>
        <v>6.6666666666666666E-2</v>
      </c>
      <c r="Y9" s="777" t="s">
        <v>366</v>
      </c>
      <c r="Z9" s="778" t="s">
        <v>316</v>
      </c>
    </row>
    <row r="10" spans="1:26" ht="213.75" x14ac:dyDescent="0.25">
      <c r="A10" s="765"/>
      <c r="B10" s="766" t="s">
        <v>114</v>
      </c>
      <c r="C10" s="742" t="s">
        <v>115</v>
      </c>
      <c r="D10" s="742" t="s">
        <v>116</v>
      </c>
      <c r="E10" s="782">
        <v>45323</v>
      </c>
      <c r="F10" s="782">
        <v>45657</v>
      </c>
      <c r="G10" s="770">
        <v>13</v>
      </c>
      <c r="H10" s="783">
        <v>3</v>
      </c>
      <c r="I10" s="783">
        <v>3</v>
      </c>
      <c r="J10" s="784">
        <v>3</v>
      </c>
      <c r="K10" s="783">
        <v>4</v>
      </c>
      <c r="L10" s="747">
        <v>0.1</v>
      </c>
      <c r="M10" s="772">
        <f>$L10*(SUM($H10:H10)/SUM($H10:$K10))</f>
        <v>2.3076923076923078E-2</v>
      </c>
      <c r="N10" s="772">
        <f>$L10*(SUM($H10:I10)/SUM($H10:$K10))</f>
        <v>4.6153846153846156E-2</v>
      </c>
      <c r="O10" s="772">
        <f>$L10*(SUM($H10:J10)/SUM($H10:$K10))</f>
        <v>6.9230769230769235E-2</v>
      </c>
      <c r="P10" s="772">
        <f>$L10*(SUM($H10:K10)/SUM($H10:$K10))</f>
        <v>0.1</v>
      </c>
      <c r="Q10" s="735">
        <v>3</v>
      </c>
      <c r="R10" s="736">
        <v>3</v>
      </c>
      <c r="S10" s="739">
        <v>3</v>
      </c>
      <c r="T10" s="535"/>
      <c r="U10" s="737">
        <f>$L10*SUM($Q10:Q10)/SUM($H10:$K10)</f>
        <v>2.3076923076923082E-2</v>
      </c>
      <c r="V10" s="737">
        <f>$L10*SUM($Q10:R10)/SUM($H10:$K10)</f>
        <v>4.6153846153846163E-2</v>
      </c>
      <c r="W10" s="737">
        <f>$L10*SUM($Q10:S10)/SUM($H10:$K10)</f>
        <v>6.9230769230769235E-2</v>
      </c>
      <c r="X10" s="737">
        <f>$L10*SUM($Q10:T10)/SUM($H10:$K10)</f>
        <v>6.9230769230769235E-2</v>
      </c>
      <c r="Y10" s="777" t="s">
        <v>367</v>
      </c>
      <c r="Z10" s="778" t="s">
        <v>316</v>
      </c>
    </row>
    <row r="11" spans="1:26" ht="57" x14ac:dyDescent="0.25">
      <c r="A11" s="765"/>
      <c r="B11" s="766" t="s">
        <v>119</v>
      </c>
      <c r="C11" s="751" t="s">
        <v>120</v>
      </c>
      <c r="D11" s="751" t="s">
        <v>121</v>
      </c>
      <c r="E11" s="769">
        <v>45306</v>
      </c>
      <c r="F11" s="769">
        <v>45657</v>
      </c>
      <c r="G11" s="770">
        <v>2</v>
      </c>
      <c r="H11" s="779">
        <v>1</v>
      </c>
      <c r="I11" s="779" t="s">
        <v>364</v>
      </c>
      <c r="J11" s="779" t="s">
        <v>364</v>
      </c>
      <c r="K11" s="779">
        <v>1</v>
      </c>
      <c r="L11" s="781">
        <v>0.2</v>
      </c>
      <c r="M11" s="772">
        <f>$L11*(SUM($H11:H11)/SUM($H11:$K11))</f>
        <v>0.1</v>
      </c>
      <c r="N11" s="772">
        <f>$L11*(SUM($H11:I11)/SUM($H11:$K11))</f>
        <v>0.1</v>
      </c>
      <c r="O11" s="772">
        <f>$L11*(SUM($H11:J11)/SUM($H11:$K11))</f>
        <v>0.1</v>
      </c>
      <c r="P11" s="772">
        <f>$L11*(SUM($H11:K11)/SUM($H11:$K11))</f>
        <v>0.2</v>
      </c>
      <c r="Q11" s="735">
        <v>1</v>
      </c>
      <c r="R11" s="736"/>
      <c r="S11" s="736"/>
      <c r="T11" s="535"/>
      <c r="U11" s="737">
        <f>$L11*SUM($Q11:Q11)/SUM($H11:$K11)</f>
        <v>0.1</v>
      </c>
      <c r="V11" s="737">
        <f>$L11*SUM($Q11:R11)/SUM($H11:$K11)</f>
        <v>0.1</v>
      </c>
      <c r="W11" s="737">
        <f>$L11*SUM($Q11:S11)/SUM($H11:$K11)</f>
        <v>0.1</v>
      </c>
      <c r="X11" s="737">
        <f>$L11*SUM($Q11:T11)/SUM($H11:$K11)</f>
        <v>0.1</v>
      </c>
      <c r="Y11" s="777"/>
      <c r="Z11" s="778"/>
    </row>
    <row r="12" spans="1:26" ht="14.25" x14ac:dyDescent="0.25">
      <c r="A12" s="785"/>
      <c r="B12" s="786"/>
      <c r="C12" s="786" t="s">
        <v>320</v>
      </c>
      <c r="D12" s="740"/>
      <c r="E12" s="787"/>
      <c r="F12" s="787"/>
      <c r="G12" s="788" t="s">
        <v>364</v>
      </c>
      <c r="H12" s="788" t="s">
        <v>364</v>
      </c>
      <c r="I12" s="788" t="s">
        <v>364</v>
      </c>
      <c r="J12" s="788" t="s">
        <v>364</v>
      </c>
      <c r="K12" s="788" t="s">
        <v>364</v>
      </c>
      <c r="L12" s="789">
        <f>SUM(L4:L11)</f>
        <v>1</v>
      </c>
      <c r="M12" s="790">
        <f>SUM(M4:M11)</f>
        <v>0.13557692307692309</v>
      </c>
      <c r="N12" s="790">
        <f>SUM(N4:N11)</f>
        <v>0.27115384615384619</v>
      </c>
      <c r="O12" s="790">
        <f>SUM(O4:O11)</f>
        <v>0.62756410256410255</v>
      </c>
      <c r="P12" s="790">
        <f>SUM(P4:P11)</f>
        <v>1</v>
      </c>
      <c r="Q12" s="740"/>
      <c r="R12" s="740"/>
      <c r="S12" s="740"/>
      <c r="T12" s="740"/>
      <c r="U12" s="741">
        <f>SUM(U4:U11,)</f>
        <v>0.13557692307692309</v>
      </c>
      <c r="V12" s="741">
        <f>SUM(V4:V11,)</f>
        <v>0.27115384615384619</v>
      </c>
      <c r="W12" s="741">
        <f>SUM(W4:W11,)</f>
        <v>0.62756410256410255</v>
      </c>
      <c r="X12" s="741">
        <f>SUM(X4:X11,)</f>
        <v>0.62756410256410255</v>
      </c>
      <c r="Y12" s="741"/>
      <c r="Z12" s="791"/>
    </row>
    <row r="13" spans="1:26" ht="85.5" x14ac:dyDescent="0.25">
      <c r="A13" s="765">
        <v>2</v>
      </c>
      <c r="B13" s="792" t="s">
        <v>125</v>
      </c>
      <c r="C13" s="751" t="s">
        <v>126</v>
      </c>
      <c r="D13" s="793" t="s">
        <v>321</v>
      </c>
      <c r="E13" s="794">
        <v>45293</v>
      </c>
      <c r="F13" s="794">
        <v>45657</v>
      </c>
      <c r="G13" s="795">
        <v>2</v>
      </c>
      <c r="H13" s="795" t="s">
        <v>364</v>
      </c>
      <c r="I13" s="777" t="s">
        <v>364</v>
      </c>
      <c r="J13" s="796">
        <v>3</v>
      </c>
      <c r="K13" s="777">
        <v>2</v>
      </c>
      <c r="L13" s="797">
        <v>0.2</v>
      </c>
      <c r="M13" s="772">
        <f>$L13*(SUM($H13:H13)/SUM($H13:$K13))</f>
        <v>0</v>
      </c>
      <c r="N13" s="772">
        <f>$L13*(SUM($H13:I13)/SUM($H13:$K13))</f>
        <v>0</v>
      </c>
      <c r="O13" s="772">
        <f>$L13*(SUM($H13:J13)/SUM($H13:$K13))</f>
        <v>0.12</v>
      </c>
      <c r="P13" s="772">
        <f>$L13*(SUM($H13:K13)/SUM($H13:$K13))</f>
        <v>0.2</v>
      </c>
      <c r="Q13" s="742"/>
      <c r="R13" s="535"/>
      <c r="S13" s="738">
        <v>3</v>
      </c>
      <c r="T13" s="535"/>
      <c r="U13" s="737">
        <f>$L13*SUM($Q13:Q13)/SUM($H13:$K13)</f>
        <v>0</v>
      </c>
      <c r="V13" s="737">
        <f>$L13*SUM($Q13:R13)/SUM($H13:$K13)</f>
        <v>0</v>
      </c>
      <c r="W13" s="737">
        <f>$L13*SUM($Q13:S13)/SUM($H13:$K13)</f>
        <v>0.12000000000000002</v>
      </c>
      <c r="X13" s="737">
        <f>$L13*SUM($Q13:T13)/SUM($H13:$K13)</f>
        <v>0.12000000000000002</v>
      </c>
      <c r="Y13" s="777" t="s">
        <v>694</v>
      </c>
      <c r="Z13" s="798"/>
    </row>
    <row r="14" spans="1:26" ht="99.75" x14ac:dyDescent="0.25">
      <c r="A14" s="765"/>
      <c r="B14" s="792" t="s">
        <v>130</v>
      </c>
      <c r="C14" s="751" t="s">
        <v>131</v>
      </c>
      <c r="D14" s="742" t="s">
        <v>132</v>
      </c>
      <c r="E14" s="794">
        <v>45293</v>
      </c>
      <c r="F14" s="794">
        <v>45657</v>
      </c>
      <c r="G14" s="795">
        <v>4</v>
      </c>
      <c r="H14" s="795">
        <v>1</v>
      </c>
      <c r="I14" s="795">
        <v>1</v>
      </c>
      <c r="J14" s="796">
        <v>1</v>
      </c>
      <c r="K14" s="795">
        <v>1</v>
      </c>
      <c r="L14" s="797">
        <v>0.05</v>
      </c>
      <c r="M14" s="772">
        <f>$L14*(SUM($H14:H14)/SUM($H14:$K14))</f>
        <v>1.2500000000000001E-2</v>
      </c>
      <c r="N14" s="772">
        <f>$L14*(SUM($H14:I14)/SUM($H14:$K14))</f>
        <v>2.5000000000000001E-2</v>
      </c>
      <c r="O14" s="772">
        <f>$L14*(SUM($H14:J14)/SUM($H14:$K14))</f>
        <v>3.7500000000000006E-2</v>
      </c>
      <c r="P14" s="772">
        <f>$L14*(SUM($H14:K14)/SUM($H14:$K14))</f>
        <v>0.05</v>
      </c>
      <c r="Q14" s="742">
        <v>1</v>
      </c>
      <c r="R14" s="535">
        <v>1</v>
      </c>
      <c r="S14" s="738">
        <v>1</v>
      </c>
      <c r="T14" s="535"/>
      <c r="U14" s="737">
        <f>$L14*SUM($Q14:Q14)/SUM($H14:$K14)</f>
        <v>1.2500000000000001E-2</v>
      </c>
      <c r="V14" s="737">
        <f>$L14*SUM($Q14:R14)/SUM($H14:$K14)</f>
        <v>2.5000000000000001E-2</v>
      </c>
      <c r="W14" s="737">
        <f>$L14*SUM($Q14:S14)/SUM($H14:$K14)</f>
        <v>3.7500000000000006E-2</v>
      </c>
      <c r="X14" s="737">
        <f>$L14*SUM($Q14:T14)/SUM($H14:$K14)</f>
        <v>3.7500000000000006E-2</v>
      </c>
      <c r="Y14" s="777" t="s">
        <v>368</v>
      </c>
      <c r="Z14" s="778" t="s">
        <v>316</v>
      </c>
    </row>
    <row r="15" spans="1:26" ht="85.5" x14ac:dyDescent="0.25">
      <c r="A15" s="765"/>
      <c r="B15" s="792" t="s">
        <v>134</v>
      </c>
      <c r="C15" s="751" t="s">
        <v>135</v>
      </c>
      <c r="D15" s="742" t="s">
        <v>136</v>
      </c>
      <c r="E15" s="794">
        <v>45293</v>
      </c>
      <c r="F15" s="794">
        <v>45657</v>
      </c>
      <c r="G15" s="795">
        <v>8</v>
      </c>
      <c r="H15" s="795">
        <v>2</v>
      </c>
      <c r="I15" s="795">
        <v>2</v>
      </c>
      <c r="J15" s="796">
        <v>2</v>
      </c>
      <c r="K15" s="795">
        <v>2</v>
      </c>
      <c r="L15" s="797">
        <v>0.05</v>
      </c>
      <c r="M15" s="772">
        <f>$L15*(SUM($H15:H15)/SUM($H15:$K15))</f>
        <v>1.2500000000000001E-2</v>
      </c>
      <c r="N15" s="772">
        <f>$L15*(SUM($H15:I15)/SUM($H15:$K15))</f>
        <v>2.5000000000000001E-2</v>
      </c>
      <c r="O15" s="772">
        <f>$L15*(SUM($H15:J15)/SUM($H15:$K15))</f>
        <v>3.7500000000000006E-2</v>
      </c>
      <c r="P15" s="772">
        <f>$L15*(SUM($H15:K15)/SUM($H15:$K15))</f>
        <v>0.05</v>
      </c>
      <c r="Q15" s="742">
        <v>2</v>
      </c>
      <c r="R15" s="535">
        <v>2</v>
      </c>
      <c r="S15" s="738">
        <v>2</v>
      </c>
      <c r="T15" s="535"/>
      <c r="U15" s="737">
        <f>$L15*SUM($Q15:Q15)/SUM($H15:$K15)</f>
        <v>1.2500000000000001E-2</v>
      </c>
      <c r="V15" s="737">
        <f>$L15*SUM($Q15:R15)/SUM($H15:$K15)</f>
        <v>2.5000000000000001E-2</v>
      </c>
      <c r="W15" s="737">
        <f>$L15*SUM($Q15:S15)/SUM($H15:$K15)</f>
        <v>3.7500000000000006E-2</v>
      </c>
      <c r="X15" s="737">
        <f>$L15*SUM($Q15:T15)/SUM($H15:$K15)</f>
        <v>3.7500000000000006E-2</v>
      </c>
      <c r="Y15" s="777" t="s">
        <v>369</v>
      </c>
      <c r="Z15" s="778" t="s">
        <v>316</v>
      </c>
    </row>
    <row r="16" spans="1:26" ht="85.5" x14ac:dyDescent="0.25">
      <c r="A16" s="765"/>
      <c r="B16" s="792" t="s">
        <v>137</v>
      </c>
      <c r="C16" s="751" t="s">
        <v>138</v>
      </c>
      <c r="D16" s="742" t="s">
        <v>139</v>
      </c>
      <c r="E16" s="794">
        <v>45293</v>
      </c>
      <c r="F16" s="794">
        <v>45657</v>
      </c>
      <c r="G16" s="795">
        <v>8</v>
      </c>
      <c r="H16" s="795">
        <v>2</v>
      </c>
      <c r="I16" s="795">
        <v>2</v>
      </c>
      <c r="J16" s="796">
        <v>2</v>
      </c>
      <c r="K16" s="795">
        <v>2</v>
      </c>
      <c r="L16" s="797">
        <v>0.05</v>
      </c>
      <c r="M16" s="772">
        <f>$L16*(SUM($H16:H16)/SUM($H16:$K16))</f>
        <v>1.2500000000000001E-2</v>
      </c>
      <c r="N16" s="772">
        <f>$L16*(SUM($H16:I16)/SUM($H16:$K16))</f>
        <v>2.5000000000000001E-2</v>
      </c>
      <c r="O16" s="772">
        <f>$L16*(SUM($H16:J16)/SUM($H16:$K16))</f>
        <v>3.7500000000000006E-2</v>
      </c>
      <c r="P16" s="772">
        <f>$L16*(SUM($H16:K16)/SUM($H16:$K16))</f>
        <v>0.05</v>
      </c>
      <c r="Q16" s="742">
        <v>2</v>
      </c>
      <c r="R16" s="535">
        <v>2</v>
      </c>
      <c r="S16" s="738">
        <v>2</v>
      </c>
      <c r="T16" s="535"/>
      <c r="U16" s="737">
        <f>$L16*SUM($Q16:Q16)/SUM($H16:$K16)</f>
        <v>1.2500000000000001E-2</v>
      </c>
      <c r="V16" s="737">
        <f>$L16*SUM($Q16:R16)/SUM($H16:$K16)</f>
        <v>2.5000000000000001E-2</v>
      </c>
      <c r="W16" s="737">
        <f>$L16*SUM($Q16:S16)/SUM($H16:$K16)</f>
        <v>3.7500000000000006E-2</v>
      </c>
      <c r="X16" s="737">
        <f>$L16*SUM($Q16:T16)/SUM($H16:$K16)</f>
        <v>3.7500000000000006E-2</v>
      </c>
      <c r="Y16" s="777" t="s">
        <v>370</v>
      </c>
      <c r="Z16" s="778" t="s">
        <v>316</v>
      </c>
    </row>
    <row r="17" spans="1:26" ht="156.75" x14ac:dyDescent="0.25">
      <c r="A17" s="765"/>
      <c r="B17" s="792" t="s">
        <v>140</v>
      </c>
      <c r="C17" s="749" t="s">
        <v>141</v>
      </c>
      <c r="D17" s="799" t="s">
        <v>142</v>
      </c>
      <c r="E17" s="794">
        <v>45293</v>
      </c>
      <c r="F17" s="794">
        <v>45657</v>
      </c>
      <c r="G17" s="795">
        <v>4</v>
      </c>
      <c r="H17" s="783">
        <v>1</v>
      </c>
      <c r="I17" s="783">
        <v>1</v>
      </c>
      <c r="J17" s="784">
        <v>1</v>
      </c>
      <c r="K17" s="783">
        <v>1</v>
      </c>
      <c r="L17" s="800">
        <v>0.1</v>
      </c>
      <c r="M17" s="772">
        <f>$L17*(SUM($H17:H17)/SUM($H17:$K17))</f>
        <v>2.5000000000000001E-2</v>
      </c>
      <c r="N17" s="772">
        <f>$L17*(SUM($H17:I17)/SUM($H17:$K17))</f>
        <v>0.05</v>
      </c>
      <c r="O17" s="772">
        <f>$L17*(SUM($H17:J17)/SUM($H17:$K17))</f>
        <v>7.5000000000000011E-2</v>
      </c>
      <c r="P17" s="772">
        <f>$L17*(SUM($H17:K17)/SUM($H17:$K17))</f>
        <v>0.1</v>
      </c>
      <c r="Q17" s="742">
        <v>1</v>
      </c>
      <c r="R17" s="535">
        <v>1</v>
      </c>
      <c r="S17" s="738">
        <v>1</v>
      </c>
      <c r="T17" s="535"/>
      <c r="U17" s="737">
        <f>$L17*SUM($Q17:Q17)/SUM($H17:$K17)</f>
        <v>2.5000000000000001E-2</v>
      </c>
      <c r="V17" s="737">
        <f>$L17*SUM($Q17:R17)/SUM($H17:$K17)</f>
        <v>0.05</v>
      </c>
      <c r="W17" s="737">
        <f>$L17*SUM($Q17:S17)/SUM($H17:$K17)</f>
        <v>7.5000000000000011E-2</v>
      </c>
      <c r="X17" s="737">
        <f>$L17*SUM($Q17:T17)/SUM($H17:$K17)</f>
        <v>7.5000000000000011E-2</v>
      </c>
      <c r="Y17" s="777" t="s">
        <v>371</v>
      </c>
      <c r="Z17" s="778" t="s">
        <v>316</v>
      </c>
    </row>
    <row r="18" spans="1:26" ht="71.25" x14ac:dyDescent="0.25">
      <c r="A18" s="765"/>
      <c r="B18" s="792" t="s">
        <v>143</v>
      </c>
      <c r="C18" s="751" t="s">
        <v>144</v>
      </c>
      <c r="D18" s="742" t="s">
        <v>145</v>
      </c>
      <c r="E18" s="794">
        <v>45293</v>
      </c>
      <c r="F18" s="794">
        <v>45657</v>
      </c>
      <c r="G18" s="795">
        <v>8</v>
      </c>
      <c r="H18" s="795" t="s">
        <v>364</v>
      </c>
      <c r="I18" s="795">
        <v>2</v>
      </c>
      <c r="J18" s="796">
        <v>3</v>
      </c>
      <c r="K18" s="795">
        <v>3</v>
      </c>
      <c r="L18" s="797">
        <v>0.1</v>
      </c>
      <c r="M18" s="772">
        <f>$L18*(SUM($H18:H18)/SUM($H18:$K18))</f>
        <v>0</v>
      </c>
      <c r="N18" s="772">
        <f>$L18*(SUM($H18:I18)/SUM($H18:$K18))</f>
        <v>2.5000000000000001E-2</v>
      </c>
      <c r="O18" s="772">
        <f>$L18*(SUM($H18:J18)/SUM($H18:$K18))</f>
        <v>6.25E-2</v>
      </c>
      <c r="P18" s="772">
        <f>$L18*(SUM($H18:K18)/SUM($H18:$K18))</f>
        <v>0.1</v>
      </c>
      <c r="Q18" s="742"/>
      <c r="R18" s="535">
        <v>2</v>
      </c>
      <c r="S18" s="738">
        <v>3</v>
      </c>
      <c r="T18" s="535"/>
      <c r="U18" s="737">
        <f>$L18*SUM($Q18:Q18)/SUM($H18:$K18)</f>
        <v>0</v>
      </c>
      <c r="V18" s="737">
        <f>$L18*SUM($Q18:R18)/SUM($H18:$K18)</f>
        <v>2.5000000000000001E-2</v>
      </c>
      <c r="W18" s="737">
        <f>$L18*SUM($Q18:S18)/SUM($H18:$K18)</f>
        <v>6.25E-2</v>
      </c>
      <c r="X18" s="737">
        <f>$L18*SUM($Q18:T18)/SUM($H18:$K18)</f>
        <v>6.25E-2</v>
      </c>
      <c r="Y18" s="777" t="s">
        <v>372</v>
      </c>
      <c r="Z18" s="778" t="s">
        <v>316</v>
      </c>
    </row>
    <row r="19" spans="1:26" ht="99.75" x14ac:dyDescent="0.25">
      <c r="A19" s="765"/>
      <c r="B19" s="792" t="s">
        <v>146</v>
      </c>
      <c r="C19" s="751" t="s">
        <v>147</v>
      </c>
      <c r="D19" s="742" t="s">
        <v>148</v>
      </c>
      <c r="E19" s="794">
        <v>45293</v>
      </c>
      <c r="F19" s="794">
        <v>45657</v>
      </c>
      <c r="G19" s="795">
        <v>6</v>
      </c>
      <c r="H19" s="795" t="s">
        <v>364</v>
      </c>
      <c r="I19" s="795">
        <v>2</v>
      </c>
      <c r="J19" s="796">
        <v>1</v>
      </c>
      <c r="K19" s="795">
        <v>3</v>
      </c>
      <c r="L19" s="797">
        <v>0.2</v>
      </c>
      <c r="M19" s="772">
        <f>$L19*(SUM($H19:H19)/SUM($H19:$K19))</f>
        <v>0</v>
      </c>
      <c r="N19" s="772">
        <f>$L19*(SUM($H19:I19)/SUM($H19:$K19))</f>
        <v>6.6666666666666666E-2</v>
      </c>
      <c r="O19" s="772">
        <f>$L19*(SUM($H19:J19)/SUM($H19:$K19))</f>
        <v>0.1</v>
      </c>
      <c r="P19" s="772">
        <f>$L19*(SUM($H19:K19)/SUM($H19:$K19))</f>
        <v>0.2</v>
      </c>
      <c r="Q19" s="742"/>
      <c r="R19" s="535">
        <v>2</v>
      </c>
      <c r="S19" s="738">
        <v>1</v>
      </c>
      <c r="T19" s="535"/>
      <c r="U19" s="737">
        <f>$L19*SUM($Q19:Q19)/SUM($H19:$K19)</f>
        <v>0</v>
      </c>
      <c r="V19" s="737">
        <f>$L19*SUM($Q19:R19)/SUM($H19:$K19)</f>
        <v>6.6666666666666666E-2</v>
      </c>
      <c r="W19" s="737">
        <f>$L19*SUM($Q19:S19)/SUM($H19:$K19)</f>
        <v>0.10000000000000002</v>
      </c>
      <c r="X19" s="737">
        <f>$L19*SUM($Q19:T19)/SUM($H19:$K19)</f>
        <v>0.10000000000000002</v>
      </c>
      <c r="Y19" s="777" t="s">
        <v>373</v>
      </c>
      <c r="Z19" s="778" t="s">
        <v>316</v>
      </c>
    </row>
    <row r="20" spans="1:26" ht="99.75" x14ac:dyDescent="0.25">
      <c r="A20" s="765"/>
      <c r="B20" s="792" t="s">
        <v>150</v>
      </c>
      <c r="C20" s="751" t="s">
        <v>151</v>
      </c>
      <c r="D20" s="742" t="s">
        <v>152</v>
      </c>
      <c r="E20" s="794">
        <v>45293</v>
      </c>
      <c r="F20" s="794">
        <v>45657</v>
      </c>
      <c r="G20" s="795">
        <v>1</v>
      </c>
      <c r="H20" s="795" t="s">
        <v>364</v>
      </c>
      <c r="I20" s="795" t="s">
        <v>364</v>
      </c>
      <c r="J20" s="796" t="s">
        <v>364</v>
      </c>
      <c r="K20" s="795">
        <v>1</v>
      </c>
      <c r="L20" s="797">
        <v>0.05</v>
      </c>
      <c r="M20" s="772">
        <f>$L20*(SUM($H20:H20)/SUM($H20:$K20))</f>
        <v>0</v>
      </c>
      <c r="N20" s="772">
        <f>$L20*(SUM($H20:I20)/SUM($H20:$K20))</f>
        <v>0</v>
      </c>
      <c r="O20" s="772">
        <f>$L20*(SUM($H20:J20)/SUM($H20:$K20))</f>
        <v>0</v>
      </c>
      <c r="P20" s="772">
        <f>$L20*(SUM($H20:K20)/SUM($H20:$K20))</f>
        <v>0.05</v>
      </c>
      <c r="Q20" s="742"/>
      <c r="R20" s="535"/>
      <c r="S20" s="743"/>
      <c r="T20" s="535"/>
      <c r="U20" s="737">
        <f>$L20*SUM($Q20:Q20)/SUM($H20:$K20)</f>
        <v>0</v>
      </c>
      <c r="V20" s="737">
        <f>$L20*SUM($Q20:R20)/SUM($H20:$K20)</f>
        <v>0</v>
      </c>
      <c r="W20" s="737">
        <f>$L20*SUM($Q20:S20)/SUM($H20:$K20)</f>
        <v>0</v>
      </c>
      <c r="X20" s="737">
        <f>$L20*SUM($Q20:T20)/SUM($H20:$K20)</f>
        <v>0</v>
      </c>
      <c r="Y20" s="737"/>
      <c r="Z20" s="798"/>
    </row>
    <row r="21" spans="1:26" ht="99.75" x14ac:dyDescent="0.25">
      <c r="A21" s="765"/>
      <c r="B21" s="792" t="s">
        <v>153</v>
      </c>
      <c r="C21" s="751" t="s">
        <v>154</v>
      </c>
      <c r="D21" s="742" t="s">
        <v>326</v>
      </c>
      <c r="E21" s="794">
        <v>45293</v>
      </c>
      <c r="F21" s="794">
        <v>45657</v>
      </c>
      <c r="G21" s="795">
        <v>1</v>
      </c>
      <c r="H21" s="795" t="s">
        <v>364</v>
      </c>
      <c r="I21" s="795" t="s">
        <v>364</v>
      </c>
      <c r="J21" s="796" t="s">
        <v>364</v>
      </c>
      <c r="K21" s="795">
        <v>1</v>
      </c>
      <c r="L21" s="797">
        <v>0.1</v>
      </c>
      <c r="M21" s="772">
        <f>$L21*(SUM($H21:H21)/SUM($H21:$K21))</f>
        <v>0</v>
      </c>
      <c r="N21" s="772">
        <f>$L21*(SUM($H21:I21)/SUM($H21:$K21))</f>
        <v>0</v>
      </c>
      <c r="O21" s="772">
        <f>$L21*(SUM($H21:J21)/SUM($H21:$K21))</f>
        <v>0</v>
      </c>
      <c r="P21" s="772">
        <f>$L21*(SUM($H21:K21)/SUM($H21:$K21))</f>
        <v>0.1</v>
      </c>
      <c r="Q21" s="742"/>
      <c r="R21" s="535"/>
      <c r="S21" s="535"/>
      <c r="T21" s="535"/>
      <c r="U21" s="737">
        <f>$L21*SUM($Q21:Q21)/SUM($H21:$K21)</f>
        <v>0</v>
      </c>
      <c r="V21" s="737">
        <f>$L21*SUM($Q21:R21)/SUM($H21:$K21)</f>
        <v>0</v>
      </c>
      <c r="W21" s="737">
        <f>$L21*SUM($Q21:S21)/SUM($H21:$K21)</f>
        <v>0</v>
      </c>
      <c r="X21" s="737">
        <f>$L21*SUM($Q21:T21)/SUM($H21:$K21)</f>
        <v>0</v>
      </c>
      <c r="Y21" s="737"/>
      <c r="Z21" s="798"/>
    </row>
    <row r="22" spans="1:26" ht="128.25" x14ac:dyDescent="0.25">
      <c r="A22" s="765"/>
      <c r="B22" s="792" t="s">
        <v>156</v>
      </c>
      <c r="C22" s="751" t="s">
        <v>157</v>
      </c>
      <c r="D22" s="750" t="s">
        <v>158</v>
      </c>
      <c r="E22" s="794">
        <v>45292</v>
      </c>
      <c r="F22" s="794">
        <v>45657</v>
      </c>
      <c r="G22" s="795">
        <v>2</v>
      </c>
      <c r="H22" s="795" t="s">
        <v>364</v>
      </c>
      <c r="I22" s="795" t="s">
        <v>364</v>
      </c>
      <c r="J22" s="796">
        <v>2</v>
      </c>
      <c r="K22" s="783"/>
      <c r="L22" s="797">
        <v>0.1</v>
      </c>
      <c r="M22" s="772">
        <f>$L22*(SUM($H22:H22)/SUM($H22:$K22))</f>
        <v>0</v>
      </c>
      <c r="N22" s="772">
        <f>$L22*(SUM($H22:I22)/SUM($H22:$K22))</f>
        <v>0</v>
      </c>
      <c r="O22" s="772">
        <f>$L22*(SUM($H22:J22)/SUM($H22:$K22))</f>
        <v>0.1</v>
      </c>
      <c r="P22" s="772">
        <f>$L22*(SUM($H22:K22)/SUM($H22:$K22))</f>
        <v>0.1</v>
      </c>
      <c r="Q22" s="742"/>
      <c r="R22" s="535"/>
      <c r="S22" s="535">
        <v>2</v>
      </c>
      <c r="T22" s="535"/>
      <c r="U22" s="737">
        <f>$L22*SUM($Q22:Q22)/SUM($H22:$K22)</f>
        <v>0</v>
      </c>
      <c r="V22" s="737">
        <f>$L22*SUM($Q22:R22)/SUM($H22:$K22)</f>
        <v>0</v>
      </c>
      <c r="W22" s="737">
        <f>$L22*SUM($Q22:S22)/SUM($H22:$K22)</f>
        <v>0.1</v>
      </c>
      <c r="X22" s="737">
        <f>$L22*SUM($Q22:T22)/SUM($H22:$K22)</f>
        <v>0.1</v>
      </c>
      <c r="Y22" s="776" t="s">
        <v>690</v>
      </c>
      <c r="Z22" s="801" t="s">
        <v>687</v>
      </c>
    </row>
    <row r="23" spans="1:26" ht="14.25" x14ac:dyDescent="0.25">
      <c r="A23" s="802"/>
      <c r="B23" s="740"/>
      <c r="C23" s="786" t="s">
        <v>320</v>
      </c>
      <c r="D23" s="740"/>
      <c r="E23" s="787"/>
      <c r="F23" s="787"/>
      <c r="G23" s="788" t="s">
        <v>364</v>
      </c>
      <c r="H23" s="788" t="s">
        <v>364</v>
      </c>
      <c r="I23" s="788" t="s">
        <v>364</v>
      </c>
      <c r="J23" s="788" t="s">
        <v>364</v>
      </c>
      <c r="K23" s="788" t="s">
        <v>364</v>
      </c>
      <c r="L23" s="789">
        <f>SUM(L13:L22)</f>
        <v>1</v>
      </c>
      <c r="M23" s="790">
        <f>SUM(M13:M22)</f>
        <v>6.25E-2</v>
      </c>
      <c r="N23" s="790">
        <f>SUM(N13:N22)</f>
        <v>0.21666666666666667</v>
      </c>
      <c r="O23" s="790">
        <f>SUM(O13:O22)</f>
        <v>0.56999999999999995</v>
      </c>
      <c r="P23" s="790">
        <f>SUM(P13:P22)</f>
        <v>1</v>
      </c>
      <c r="Q23" s="740"/>
      <c r="R23" s="740"/>
      <c r="S23" s="740"/>
      <c r="T23" s="740"/>
      <c r="U23" s="741">
        <f>SUM(U13:U22)</f>
        <v>6.25E-2</v>
      </c>
      <c r="V23" s="741">
        <f>SUM(V13:V22)</f>
        <v>0.21666666666666667</v>
      </c>
      <c r="W23" s="741">
        <f>SUM(W13:W22)</f>
        <v>0.57000000000000006</v>
      </c>
      <c r="X23" s="741">
        <f>SUM(X13:X22)</f>
        <v>0.57000000000000006</v>
      </c>
      <c r="Y23" s="741"/>
      <c r="Z23" s="791"/>
    </row>
    <row r="24" spans="1:26" ht="128.25" x14ac:dyDescent="0.25">
      <c r="A24" s="803">
        <v>3</v>
      </c>
      <c r="B24" s="804" t="s">
        <v>160</v>
      </c>
      <c r="C24" s="744" t="s">
        <v>161</v>
      </c>
      <c r="D24" s="805" t="s">
        <v>162</v>
      </c>
      <c r="E24" s="794">
        <v>45293</v>
      </c>
      <c r="F24" s="794">
        <v>45657</v>
      </c>
      <c r="G24" s="795">
        <v>8</v>
      </c>
      <c r="H24" s="795" t="s">
        <v>364</v>
      </c>
      <c r="I24" s="783">
        <v>1</v>
      </c>
      <c r="J24" s="784">
        <v>3</v>
      </c>
      <c r="K24" s="783">
        <v>4</v>
      </c>
      <c r="L24" s="806">
        <v>0.3</v>
      </c>
      <c r="M24" s="772">
        <f>$L24*(SUM($H24:H24)/SUM($H24:$K24))</f>
        <v>0</v>
      </c>
      <c r="N24" s="772">
        <f>$L24*(SUM($H24:I24)/SUM($H24:$K24))</f>
        <v>3.7499999999999999E-2</v>
      </c>
      <c r="O24" s="772">
        <f>$L24*(SUM($H24:J24)/SUM($H24:$K24))</f>
        <v>0.15</v>
      </c>
      <c r="P24" s="772">
        <f>$L24*(SUM($H24:K24)/SUM($H24:$K24))</f>
        <v>0.3</v>
      </c>
      <c r="Q24" s="744"/>
      <c r="R24" s="745">
        <v>1</v>
      </c>
      <c r="S24" s="738">
        <v>1</v>
      </c>
      <c r="T24" s="746"/>
      <c r="U24" s="737">
        <f>$L24*SUM($Q24:Q24)/SUM($H24:$K24)</f>
        <v>0</v>
      </c>
      <c r="V24" s="737">
        <f>$L24*SUM($Q24:R24)/SUM($H24:$K24)</f>
        <v>3.7499999999999999E-2</v>
      </c>
      <c r="W24" s="737">
        <f>$L24*SUM($Q24:S24)/SUM($H24:$K24)</f>
        <v>7.4999999999999997E-2</v>
      </c>
      <c r="X24" s="737">
        <f>$L24*SUM($Q24:T24)/SUM($H24:$K24)</f>
        <v>7.4999999999999997E-2</v>
      </c>
      <c r="Y24" s="777" t="s">
        <v>374</v>
      </c>
      <c r="Z24" s="778" t="s">
        <v>316</v>
      </c>
    </row>
    <row r="25" spans="1:26" ht="185.25" x14ac:dyDescent="0.25">
      <c r="A25" s="803"/>
      <c r="B25" s="804" t="s">
        <v>167</v>
      </c>
      <c r="C25" s="744" t="s">
        <v>168</v>
      </c>
      <c r="D25" s="744" t="s">
        <v>169</v>
      </c>
      <c r="E25" s="794">
        <v>45293</v>
      </c>
      <c r="F25" s="794">
        <v>45657</v>
      </c>
      <c r="G25" s="795">
        <v>13</v>
      </c>
      <c r="H25" s="795">
        <v>3</v>
      </c>
      <c r="I25" s="795">
        <v>3</v>
      </c>
      <c r="J25" s="796">
        <v>3</v>
      </c>
      <c r="K25" s="795">
        <v>4</v>
      </c>
      <c r="L25" s="806">
        <v>0.3</v>
      </c>
      <c r="M25" s="772">
        <f>$L25*(SUM($H25:H25)/SUM($H25:$K25))</f>
        <v>6.9230769230769235E-2</v>
      </c>
      <c r="N25" s="772">
        <f>$L25*(SUM($H25:I25)/SUM($H25:$K25))</f>
        <v>0.13846153846153847</v>
      </c>
      <c r="O25" s="772">
        <f>$L25*(SUM($H25:J25)/SUM($H25:$K25))</f>
        <v>0.20769230769230768</v>
      </c>
      <c r="P25" s="772">
        <f>$L25*(SUM($H25:K25)/SUM($H25:$K25))</f>
        <v>0.3</v>
      </c>
      <c r="Q25" s="744">
        <v>3</v>
      </c>
      <c r="R25" s="745">
        <v>3</v>
      </c>
      <c r="S25" s="738">
        <v>3</v>
      </c>
      <c r="T25" s="746"/>
      <c r="U25" s="737">
        <f>$L25*SUM($Q25:Q25)/SUM($H25:$K25)</f>
        <v>6.9230769230769221E-2</v>
      </c>
      <c r="V25" s="737">
        <f>$L25*SUM($Q25:R25)/SUM($H25:$K25)</f>
        <v>0.13846153846153844</v>
      </c>
      <c r="W25" s="737">
        <f>$L25*SUM($Q25:S25)/SUM($H25:$K25)</f>
        <v>0.20769230769230768</v>
      </c>
      <c r="X25" s="737">
        <f>$L25*SUM($Q25:T25)/SUM($H25:$K25)</f>
        <v>0.20769230769230768</v>
      </c>
      <c r="Y25" s="777" t="s">
        <v>375</v>
      </c>
      <c r="Z25" s="778" t="s">
        <v>316</v>
      </c>
    </row>
    <row r="26" spans="1:26" ht="99.75" x14ac:dyDescent="0.25">
      <c r="A26" s="803"/>
      <c r="B26" s="804" t="s">
        <v>170</v>
      </c>
      <c r="C26" s="744" t="s">
        <v>171</v>
      </c>
      <c r="D26" s="744" t="s">
        <v>172</v>
      </c>
      <c r="E26" s="794">
        <v>45293</v>
      </c>
      <c r="F26" s="794">
        <v>45657</v>
      </c>
      <c r="G26" s="795">
        <v>2</v>
      </c>
      <c r="H26" s="795" t="s">
        <v>364</v>
      </c>
      <c r="I26" s="795">
        <v>1</v>
      </c>
      <c r="J26" s="795" t="s">
        <v>364</v>
      </c>
      <c r="K26" s="795">
        <v>1</v>
      </c>
      <c r="L26" s="806">
        <v>0.2</v>
      </c>
      <c r="M26" s="772">
        <f>$L26*(SUM($H26:H26)/SUM($H26:$K26))</f>
        <v>0</v>
      </c>
      <c r="N26" s="772">
        <f>$L26*(SUM($H26:I26)/SUM($H26:$K26))</f>
        <v>0.1</v>
      </c>
      <c r="O26" s="772">
        <f>$L26*(SUM($H26:J26)/SUM($H26:$K26))</f>
        <v>0.1</v>
      </c>
      <c r="P26" s="772">
        <f>$L26*(SUM($H26:K26)/SUM($H26:$K26))</f>
        <v>0.2</v>
      </c>
      <c r="Q26" s="744"/>
      <c r="R26" s="745">
        <v>1</v>
      </c>
      <c r="S26" s="747"/>
      <c r="T26" s="746"/>
      <c r="U26" s="737">
        <f>$L26*SUM($Q26:Q26)/SUM($H26:$K26)</f>
        <v>0</v>
      </c>
      <c r="V26" s="737">
        <f>$L26*SUM($Q26:R26)/SUM($H26:$K26)</f>
        <v>0.1</v>
      </c>
      <c r="W26" s="737">
        <f>$L26*SUM($Q26:S26)/SUM($H26:$K26)</f>
        <v>0.1</v>
      </c>
      <c r="X26" s="737">
        <f>$L26*SUM($Q26:T26)/SUM($H26:$K26)</f>
        <v>0.1</v>
      </c>
      <c r="Y26" s="777" t="s">
        <v>376</v>
      </c>
      <c r="Z26" s="778" t="s">
        <v>316</v>
      </c>
    </row>
    <row r="27" spans="1:26" ht="71.25" x14ac:dyDescent="0.25">
      <c r="A27" s="803"/>
      <c r="B27" s="804" t="s">
        <v>174</v>
      </c>
      <c r="C27" s="744" t="s">
        <v>175</v>
      </c>
      <c r="D27" s="744" t="s">
        <v>176</v>
      </c>
      <c r="E27" s="794">
        <v>45293</v>
      </c>
      <c r="F27" s="794">
        <v>45657</v>
      </c>
      <c r="G27" s="795">
        <v>2</v>
      </c>
      <c r="H27" s="795" t="s">
        <v>364</v>
      </c>
      <c r="I27" s="795">
        <v>1</v>
      </c>
      <c r="J27" s="795" t="s">
        <v>364</v>
      </c>
      <c r="K27" s="795">
        <v>1</v>
      </c>
      <c r="L27" s="806">
        <v>0.2</v>
      </c>
      <c r="M27" s="772">
        <f>$L27*(SUM($H27:H27)/SUM($H27:$K27))</f>
        <v>0</v>
      </c>
      <c r="N27" s="772">
        <f>$L27*(SUM($H27:I27)/SUM($H27:$K27))</f>
        <v>0.1</v>
      </c>
      <c r="O27" s="772">
        <f>$L27*(SUM($H27:J27)/SUM($H27:$K27))</f>
        <v>0.1</v>
      </c>
      <c r="P27" s="772">
        <f>$L27*(SUM($H27:K27)/SUM($H27:$K27))</f>
        <v>0.2</v>
      </c>
      <c r="Q27" s="744"/>
      <c r="R27" s="745">
        <v>1</v>
      </c>
      <c r="S27" s="747"/>
      <c r="T27" s="746"/>
      <c r="U27" s="737">
        <f>$L27*SUM($Q27:Q27)/SUM($H27:$K27)</f>
        <v>0</v>
      </c>
      <c r="V27" s="737">
        <f>$L27*SUM($Q27:R27)/SUM($H27:$K27)</f>
        <v>0.1</v>
      </c>
      <c r="W27" s="737">
        <f>$L27*SUM($Q27:S27)/SUM($H27:$K27)</f>
        <v>0.1</v>
      </c>
      <c r="X27" s="737">
        <f>$L27*SUM($Q27:T27)/SUM($H27:$K27)</f>
        <v>0.1</v>
      </c>
      <c r="Y27" s="777" t="s">
        <v>377</v>
      </c>
      <c r="Z27" s="778" t="s">
        <v>316</v>
      </c>
    </row>
    <row r="28" spans="1:26" ht="212.25" customHeight="1" x14ac:dyDescent="0.25">
      <c r="A28" s="807"/>
      <c r="B28" s="808" t="s">
        <v>177</v>
      </c>
      <c r="C28" s="744" t="s">
        <v>178</v>
      </c>
      <c r="D28" s="744" t="s">
        <v>179</v>
      </c>
      <c r="E28" s="794">
        <v>45306</v>
      </c>
      <c r="F28" s="794">
        <v>45657</v>
      </c>
      <c r="G28" s="795">
        <v>1</v>
      </c>
      <c r="H28" s="795" t="s">
        <v>364</v>
      </c>
      <c r="I28" s="795" t="s">
        <v>364</v>
      </c>
      <c r="J28" s="795" t="s">
        <v>364</v>
      </c>
      <c r="K28" s="795">
        <v>1</v>
      </c>
      <c r="L28" s="806">
        <v>0.1</v>
      </c>
      <c r="M28" s="809" t="s">
        <v>164</v>
      </c>
      <c r="N28" s="809" t="s">
        <v>101</v>
      </c>
      <c r="O28" s="810" t="s">
        <v>180</v>
      </c>
      <c r="P28" s="810" t="s">
        <v>166</v>
      </c>
      <c r="Q28" s="748"/>
      <c r="R28" s="745"/>
      <c r="S28" s="748"/>
      <c r="T28" s="535"/>
      <c r="U28" s="535"/>
      <c r="V28" s="535"/>
      <c r="W28" s="535"/>
      <c r="X28" s="535"/>
      <c r="Y28" s="535"/>
      <c r="Z28" s="811"/>
    </row>
    <row r="29" spans="1:26" ht="14.25" x14ac:dyDescent="0.25">
      <c r="A29" s="785"/>
      <c r="B29" s="786"/>
      <c r="C29" s="786" t="s">
        <v>320</v>
      </c>
      <c r="D29" s="740"/>
      <c r="E29" s="787"/>
      <c r="F29" s="787"/>
      <c r="G29" s="788" t="s">
        <v>364</v>
      </c>
      <c r="H29" s="788" t="s">
        <v>364</v>
      </c>
      <c r="I29" s="788" t="s">
        <v>364</v>
      </c>
      <c r="J29" s="788" t="s">
        <v>364</v>
      </c>
      <c r="K29" s="788" t="s">
        <v>364</v>
      </c>
      <c r="L29" s="789">
        <f>SUM(L24:L27)</f>
        <v>1</v>
      </c>
      <c r="M29" s="790">
        <f>SUM(M24:M27)</f>
        <v>6.9230769230769235E-2</v>
      </c>
      <c r="N29" s="790">
        <f>SUM(N24:N27)</f>
        <v>0.37596153846153846</v>
      </c>
      <c r="O29" s="790">
        <f>SUM(O24:O27)</f>
        <v>0.5576923076923076</v>
      </c>
      <c r="P29" s="790">
        <f>SUM(P24:P27)</f>
        <v>1</v>
      </c>
      <c r="Q29" s="740"/>
      <c r="R29" s="740"/>
      <c r="S29" s="740"/>
      <c r="T29" s="740"/>
      <c r="U29" s="741">
        <f>SUM(U24:U27,)</f>
        <v>6.9230769230769221E-2</v>
      </c>
      <c r="V29" s="741">
        <f>SUM(V24:V27,)</f>
        <v>0.37596153846153846</v>
      </c>
      <c r="W29" s="741">
        <f>SUM(W24:W27,)</f>
        <v>0.48269230769230764</v>
      </c>
      <c r="X29" s="741">
        <f>SUM(X24:X27,)</f>
        <v>0.48269230769230764</v>
      </c>
      <c r="Y29" s="741"/>
      <c r="Z29" s="791"/>
    </row>
    <row r="30" spans="1:26" ht="156.75" x14ac:dyDescent="0.25">
      <c r="A30" s="765">
        <v>4</v>
      </c>
      <c r="B30" s="812" t="s">
        <v>329</v>
      </c>
      <c r="C30" s="813" t="s">
        <v>183</v>
      </c>
      <c r="D30" s="749" t="s">
        <v>184</v>
      </c>
      <c r="E30" s="814">
        <v>45323</v>
      </c>
      <c r="F30" s="769">
        <v>45657</v>
      </c>
      <c r="G30" s="815">
        <v>14</v>
      </c>
      <c r="H30" s="815">
        <v>2</v>
      </c>
      <c r="I30" s="815">
        <v>4</v>
      </c>
      <c r="J30" s="816"/>
      <c r="K30" s="815">
        <v>8</v>
      </c>
      <c r="L30" s="781">
        <v>0.15</v>
      </c>
      <c r="M30" s="772">
        <f>$L30*(SUM($H30:H30)/SUM($H30:$K30))</f>
        <v>2.1428571428571425E-2</v>
      </c>
      <c r="N30" s="772">
        <f>$L30*(SUM($H30:I30)/SUM($H30:$K30))</f>
        <v>6.4285714285714279E-2</v>
      </c>
      <c r="O30" s="772">
        <f>$L30*(SUM($H30:J30)/SUM($H30:$K30))</f>
        <v>6.4285714285714279E-2</v>
      </c>
      <c r="P30" s="772">
        <f>$L30*(SUM($H30:K30)/SUM($H30:$K30))</f>
        <v>0.15</v>
      </c>
      <c r="Q30" s="749">
        <v>2</v>
      </c>
      <c r="R30" s="742">
        <v>4</v>
      </c>
      <c r="S30" s="742"/>
      <c r="T30" s="750"/>
      <c r="U30" s="737">
        <f>$L30*SUM($Q30:Q30)/SUM($H30:$K30)</f>
        <v>2.1428571428571429E-2</v>
      </c>
      <c r="V30" s="737">
        <f>$L30*SUM($Q30:R30)/SUM($H30:$K30)</f>
        <v>6.4285714285714279E-2</v>
      </c>
      <c r="W30" s="737">
        <f>$L30*SUM($Q30:S30)/SUM($H30:$K30)</f>
        <v>6.4285714285714279E-2</v>
      </c>
      <c r="X30" s="737">
        <f>$L30*SUM($Q30:T30)/SUM($H30:$K30)</f>
        <v>6.4285714285714279E-2</v>
      </c>
      <c r="Y30" s="777" t="s">
        <v>378</v>
      </c>
      <c r="Z30" s="778" t="s">
        <v>316</v>
      </c>
    </row>
    <row r="31" spans="1:26" ht="85.5" x14ac:dyDescent="0.25">
      <c r="A31" s="765"/>
      <c r="B31" s="812" t="s">
        <v>331</v>
      </c>
      <c r="C31" s="813" t="s">
        <v>188</v>
      </c>
      <c r="D31" s="813" t="s">
        <v>189</v>
      </c>
      <c r="E31" s="814">
        <v>45293</v>
      </c>
      <c r="F31" s="769">
        <v>45657</v>
      </c>
      <c r="G31" s="815">
        <v>1</v>
      </c>
      <c r="H31" s="779" t="s">
        <v>364</v>
      </c>
      <c r="I31" s="779" t="s">
        <v>364</v>
      </c>
      <c r="J31" s="779" t="s">
        <v>364</v>
      </c>
      <c r="K31" s="779">
        <v>1</v>
      </c>
      <c r="L31" s="781">
        <v>0.1</v>
      </c>
      <c r="M31" s="772">
        <f>$L31*(SUM($H31:H31)/SUM($H31:$K31))</f>
        <v>0</v>
      </c>
      <c r="N31" s="772">
        <f>$L31*(SUM($H31:I31)/SUM($H31:$K31))</f>
        <v>0</v>
      </c>
      <c r="O31" s="772">
        <f>$L31*(SUM($H31:J31)/SUM($H31:$K31))</f>
        <v>0</v>
      </c>
      <c r="P31" s="772">
        <f>$L31*(SUM($H31:K31)/SUM($H31:$K31))</f>
        <v>0.1</v>
      </c>
      <c r="Q31" s="749"/>
      <c r="R31" s="742"/>
      <c r="S31" s="742"/>
      <c r="T31" s="750"/>
      <c r="U31" s="737">
        <f>$L31*SUM($Q31:Q31)/SUM($H31:$K31)</f>
        <v>0</v>
      </c>
      <c r="V31" s="737">
        <f>$L31*SUM($Q31:R31)/SUM($H31:$K31)</f>
        <v>0</v>
      </c>
      <c r="W31" s="737">
        <f>$L31*SUM($Q31:S31)/SUM($H31:$K31)</f>
        <v>0</v>
      </c>
      <c r="X31" s="737">
        <f>$L31*SUM($Q31:T31)/SUM($H31:$K31)</f>
        <v>0</v>
      </c>
      <c r="Y31" s="737"/>
      <c r="Z31" s="817"/>
    </row>
    <row r="32" spans="1:26" ht="85.5" x14ac:dyDescent="0.25">
      <c r="A32" s="765"/>
      <c r="B32" s="812" t="s">
        <v>332</v>
      </c>
      <c r="C32" s="813" t="s">
        <v>191</v>
      </c>
      <c r="D32" s="813" t="s">
        <v>192</v>
      </c>
      <c r="E32" s="814">
        <v>45293</v>
      </c>
      <c r="F32" s="769">
        <v>45657</v>
      </c>
      <c r="G32" s="815">
        <v>1</v>
      </c>
      <c r="H32" s="779" t="s">
        <v>364</v>
      </c>
      <c r="I32" s="779" t="s">
        <v>364</v>
      </c>
      <c r="J32" s="779" t="s">
        <v>364</v>
      </c>
      <c r="K32" s="779">
        <v>1</v>
      </c>
      <c r="L32" s="781">
        <v>0.1</v>
      </c>
      <c r="M32" s="772">
        <f>$L32*(SUM($H32:H32)/SUM($H32:$K32))</f>
        <v>0</v>
      </c>
      <c r="N32" s="772">
        <f>$L32*(SUM($H32:I32)/SUM($H32:$K32))</f>
        <v>0</v>
      </c>
      <c r="O32" s="772">
        <f>$L32*(SUM($H32:J32)/SUM($H32:$K32))</f>
        <v>0</v>
      </c>
      <c r="P32" s="772">
        <f>$L32*(SUM($H32:K32)/SUM($H32:$K32))</f>
        <v>0.1</v>
      </c>
      <c r="Q32" s="749"/>
      <c r="R32" s="742"/>
      <c r="S32" s="742"/>
      <c r="T32" s="750"/>
      <c r="U32" s="737">
        <f>$L32*SUM($Q32:Q32)/SUM($H32:$K32)</f>
        <v>0</v>
      </c>
      <c r="V32" s="737">
        <f>$L32*SUM($Q32:R32)/SUM($H32:$K32)</f>
        <v>0</v>
      </c>
      <c r="W32" s="737">
        <f>$L32*SUM($Q32:S32)/SUM($H32:$K32)</f>
        <v>0</v>
      </c>
      <c r="X32" s="737">
        <f>$L32*SUM($Q32:T32)/SUM($H32:$K32)</f>
        <v>0</v>
      </c>
      <c r="Y32" s="737"/>
      <c r="Z32" s="817"/>
    </row>
    <row r="33" spans="1:26" ht="71.25" x14ac:dyDescent="0.25">
      <c r="A33" s="765"/>
      <c r="B33" s="812" t="s">
        <v>333</v>
      </c>
      <c r="C33" s="749" t="s">
        <v>194</v>
      </c>
      <c r="D33" s="749" t="s">
        <v>195</v>
      </c>
      <c r="E33" s="814">
        <v>45306</v>
      </c>
      <c r="F33" s="814">
        <v>45657</v>
      </c>
      <c r="G33" s="815">
        <v>1</v>
      </c>
      <c r="H33" s="815" t="s">
        <v>364</v>
      </c>
      <c r="I33" s="815" t="s">
        <v>364</v>
      </c>
      <c r="J33" s="815" t="s">
        <v>364</v>
      </c>
      <c r="K33" s="815">
        <v>1</v>
      </c>
      <c r="L33" s="781">
        <v>0.15</v>
      </c>
      <c r="M33" s="772">
        <f>$L33*(SUM($H33:H33)/SUM($H33:$K33))</f>
        <v>0</v>
      </c>
      <c r="N33" s="772">
        <f>$L33*(SUM($H33:I33)/SUM($H33:$K33))</f>
        <v>0</v>
      </c>
      <c r="O33" s="772">
        <f>$L33*(SUM($H33:J33)/SUM($H33:$K33))</f>
        <v>0</v>
      </c>
      <c r="P33" s="772">
        <f>$L33*(SUM($H33:K33)/SUM($H33:$K33))</f>
        <v>0.15</v>
      </c>
      <c r="Q33" s="749"/>
      <c r="R33" s="742"/>
      <c r="S33" s="742"/>
      <c r="T33" s="750"/>
      <c r="U33" s="737">
        <f>$L33*SUM($Q33:Q33)/SUM($H33:$K33)</f>
        <v>0</v>
      </c>
      <c r="V33" s="737">
        <f>$L33*SUM($Q33:R33)/SUM($H33:$K33)</f>
        <v>0</v>
      </c>
      <c r="W33" s="737">
        <f>$L33*SUM($Q33:S33)/SUM($H33:$K33)</f>
        <v>0</v>
      </c>
      <c r="X33" s="737">
        <f>$L33*SUM($Q33:T33)/SUM($H33:$K33)</f>
        <v>0</v>
      </c>
      <c r="Y33" s="737"/>
      <c r="Z33" s="817"/>
    </row>
    <row r="34" spans="1:26" ht="85.5" x14ac:dyDescent="0.25">
      <c r="A34" s="765"/>
      <c r="B34" s="812" t="s">
        <v>334</v>
      </c>
      <c r="C34" s="749" t="s">
        <v>197</v>
      </c>
      <c r="D34" s="749" t="s">
        <v>198</v>
      </c>
      <c r="E34" s="814">
        <v>45306</v>
      </c>
      <c r="F34" s="814">
        <v>45657</v>
      </c>
      <c r="G34" s="815">
        <v>2</v>
      </c>
      <c r="H34" s="815" t="s">
        <v>364</v>
      </c>
      <c r="I34" s="815" t="s">
        <v>364</v>
      </c>
      <c r="J34" s="816"/>
      <c r="K34" s="815">
        <v>2</v>
      </c>
      <c r="L34" s="781">
        <v>0.15</v>
      </c>
      <c r="M34" s="772">
        <f>$L34*(SUM($H34:H34)/SUM($H34:$K34))</f>
        <v>0</v>
      </c>
      <c r="N34" s="772">
        <f>$L34*(SUM($H34:I34)/SUM($H34:$K34))</f>
        <v>0</v>
      </c>
      <c r="O34" s="772">
        <f>$L34*(SUM($H34:J34)/SUM($H34:$K34))</f>
        <v>0</v>
      </c>
      <c r="P34" s="772">
        <f>$L34*(SUM($H34:K34)/SUM($H34:$K34))</f>
        <v>0.15</v>
      </c>
      <c r="Q34" s="749"/>
      <c r="R34" s="742"/>
      <c r="S34" s="742"/>
      <c r="T34" s="750"/>
      <c r="U34" s="737">
        <f>$L34*SUM($Q34:Q34)/SUM($H34:$K34)</f>
        <v>0</v>
      </c>
      <c r="V34" s="737">
        <f>$L34*SUM($Q34:R34)/SUM($H34:$K34)</f>
        <v>0</v>
      </c>
      <c r="W34" s="737">
        <f>$L34*SUM($Q34:S34)/SUM($H34:$K34)</f>
        <v>0</v>
      </c>
      <c r="X34" s="737">
        <f>$L34*SUM($Q34:T34)/SUM($H34:$K34)</f>
        <v>0</v>
      </c>
      <c r="Y34" s="737"/>
      <c r="Z34" s="817"/>
    </row>
    <row r="35" spans="1:26" ht="99.75" x14ac:dyDescent="0.25">
      <c r="A35" s="765"/>
      <c r="B35" s="812" t="s">
        <v>335</v>
      </c>
      <c r="C35" s="749" t="s">
        <v>200</v>
      </c>
      <c r="D35" s="813" t="s">
        <v>201</v>
      </c>
      <c r="E35" s="814">
        <v>45323</v>
      </c>
      <c r="F35" s="769">
        <v>45565</v>
      </c>
      <c r="G35" s="815">
        <v>1</v>
      </c>
      <c r="H35" s="779" t="s">
        <v>364</v>
      </c>
      <c r="I35" s="779" t="s">
        <v>364</v>
      </c>
      <c r="J35" s="818"/>
      <c r="K35" s="779">
        <v>1</v>
      </c>
      <c r="L35" s="781">
        <v>0.15</v>
      </c>
      <c r="M35" s="772">
        <f>$L35*(SUM($H35:H35)/SUM($H35:$K35))</f>
        <v>0</v>
      </c>
      <c r="N35" s="772">
        <f>$L35*(SUM($H35:I35)/SUM($H35:$K35))</f>
        <v>0</v>
      </c>
      <c r="O35" s="772">
        <f>$L35*(SUM($H35:J35)/SUM($H35:$K35))</f>
        <v>0</v>
      </c>
      <c r="P35" s="772">
        <f>$L35*(SUM($H35:K35)/SUM($H35:$K35))</f>
        <v>0.15</v>
      </c>
      <c r="Q35" s="749"/>
      <c r="R35" s="742"/>
      <c r="S35" s="742"/>
      <c r="T35" s="750"/>
      <c r="U35" s="737">
        <f>$L35*SUM($Q35:Q35)/SUM($H35:$K35)</f>
        <v>0</v>
      </c>
      <c r="V35" s="737">
        <f>$L35*SUM($Q35:R35)/SUM($H35:$K35)</f>
        <v>0</v>
      </c>
      <c r="W35" s="737">
        <f>$L35*SUM($Q35:S35)/SUM($H35:$K35)</f>
        <v>0</v>
      </c>
      <c r="X35" s="737">
        <f>$L35*SUM($Q35:T35)/SUM($H35:$K35)</f>
        <v>0</v>
      </c>
      <c r="Y35" s="737"/>
      <c r="Z35" s="817"/>
    </row>
    <row r="36" spans="1:26" ht="142.5" x14ac:dyDescent="0.25">
      <c r="A36" s="765"/>
      <c r="B36" s="812" t="s">
        <v>336</v>
      </c>
      <c r="C36" s="749" t="s">
        <v>203</v>
      </c>
      <c r="D36" s="813" t="s">
        <v>204</v>
      </c>
      <c r="E36" s="814">
        <v>45323</v>
      </c>
      <c r="F36" s="769">
        <v>45657</v>
      </c>
      <c r="G36" s="815">
        <v>2</v>
      </c>
      <c r="H36" s="779" t="s">
        <v>364</v>
      </c>
      <c r="I36" s="779">
        <v>1</v>
      </c>
      <c r="J36" s="779" t="s">
        <v>364</v>
      </c>
      <c r="K36" s="779">
        <v>1</v>
      </c>
      <c r="L36" s="781">
        <v>0.1</v>
      </c>
      <c r="M36" s="772">
        <f>$L36*(SUM($H36:H36)/SUM($H36:$K36))</f>
        <v>0</v>
      </c>
      <c r="N36" s="772">
        <f>$L36*(SUM($H36:I36)/SUM($H36:$K36))</f>
        <v>0.05</v>
      </c>
      <c r="O36" s="772">
        <f>$L36*(SUM($H36:J36)/SUM($H36:$K36))</f>
        <v>0.05</v>
      </c>
      <c r="P36" s="772">
        <f>$L36*(SUM($H36:K36)/SUM($H36:$K36))</f>
        <v>0.1</v>
      </c>
      <c r="Q36" s="749"/>
      <c r="R36" s="742">
        <v>1</v>
      </c>
      <c r="S36" s="742"/>
      <c r="T36" s="750"/>
      <c r="U36" s="737">
        <f>$L36*SUM($Q36:Q36)/SUM($H36:$K36)</f>
        <v>0</v>
      </c>
      <c r="V36" s="737">
        <f>$L36*SUM($Q36:R36)/SUM($H36:$K36)</f>
        <v>0.05</v>
      </c>
      <c r="W36" s="737">
        <f>$L36*SUM($Q36:S36)/SUM($H36:$K36)</f>
        <v>0.05</v>
      </c>
      <c r="X36" s="737">
        <f>$L36*SUM($Q36:T36)/SUM($H36:$K36)</f>
        <v>0.05</v>
      </c>
      <c r="Y36" s="777" t="s">
        <v>379</v>
      </c>
      <c r="Z36" s="778" t="s">
        <v>316</v>
      </c>
    </row>
    <row r="37" spans="1:26" ht="256.5" x14ac:dyDescent="0.25">
      <c r="A37" s="765"/>
      <c r="B37" s="812" t="s">
        <v>337</v>
      </c>
      <c r="C37" s="749" t="s">
        <v>206</v>
      </c>
      <c r="D37" s="749" t="s">
        <v>207</v>
      </c>
      <c r="E37" s="814">
        <v>45323</v>
      </c>
      <c r="F37" s="769">
        <v>45657</v>
      </c>
      <c r="G37" s="815">
        <v>4</v>
      </c>
      <c r="H37" s="815">
        <v>1</v>
      </c>
      <c r="I37" s="815">
        <v>1</v>
      </c>
      <c r="J37" s="813">
        <v>1</v>
      </c>
      <c r="K37" s="815">
        <v>1</v>
      </c>
      <c r="L37" s="781">
        <v>0.1</v>
      </c>
      <c r="M37" s="772">
        <f>$L37*(SUM($H37:H37)/SUM($H37:$K37))</f>
        <v>2.5000000000000001E-2</v>
      </c>
      <c r="N37" s="772">
        <f>$L37*(SUM($H37:I37)/SUM($H37:$K37))</f>
        <v>0.05</v>
      </c>
      <c r="O37" s="772">
        <f>$L37*(SUM($H37:J37)/SUM($H37:$K37))</f>
        <v>7.5000000000000011E-2</v>
      </c>
      <c r="P37" s="772">
        <f>$L37*(SUM($H37:K37)/SUM($H37:$K37))</f>
        <v>0.1</v>
      </c>
      <c r="Q37" s="749">
        <v>1</v>
      </c>
      <c r="R37" s="742">
        <v>1</v>
      </c>
      <c r="S37" s="742">
        <v>1</v>
      </c>
      <c r="T37" s="750"/>
      <c r="U37" s="737">
        <f>$L37*SUM($Q37:Q37)/SUM($H37:$K37)</f>
        <v>2.5000000000000001E-2</v>
      </c>
      <c r="V37" s="737">
        <f>$L37*SUM($Q37:R37)/SUM($H37:$K37)</f>
        <v>0.05</v>
      </c>
      <c r="W37" s="737">
        <f>$L37*SUM($Q37:S37)/SUM($H37:$K37)</f>
        <v>7.5000000000000011E-2</v>
      </c>
      <c r="X37" s="737">
        <f>$L37*SUM($Q37:T37)/SUM($H37:$K37)</f>
        <v>7.5000000000000011E-2</v>
      </c>
      <c r="Y37" s="777" t="s">
        <v>380</v>
      </c>
      <c r="Z37" s="778" t="s">
        <v>316</v>
      </c>
    </row>
    <row r="38" spans="1:26" ht="14.25" x14ac:dyDescent="0.25">
      <c r="A38" s="785"/>
      <c r="B38" s="786"/>
      <c r="C38" s="786" t="s">
        <v>320</v>
      </c>
      <c r="D38" s="740"/>
      <c r="E38" s="787"/>
      <c r="F38" s="787"/>
      <c r="G38" s="788" t="s">
        <v>364</v>
      </c>
      <c r="H38" s="788" t="s">
        <v>364</v>
      </c>
      <c r="I38" s="788" t="s">
        <v>364</v>
      </c>
      <c r="J38" s="788" t="s">
        <v>364</v>
      </c>
      <c r="K38" s="788" t="s">
        <v>364</v>
      </c>
      <c r="L38" s="789">
        <f>SUM(L30:L37)</f>
        <v>1</v>
      </c>
      <c r="M38" s="790">
        <f>SUM(M30:M37)</f>
        <v>4.642857142857143E-2</v>
      </c>
      <c r="N38" s="790">
        <f>SUM(N30:N37)</f>
        <v>0.16428571428571428</v>
      </c>
      <c r="O38" s="790">
        <f>SUM(O30:O37)</f>
        <v>0.18928571428571428</v>
      </c>
      <c r="P38" s="790">
        <f>SUM(P30:P37)</f>
        <v>1</v>
      </c>
      <c r="Q38" s="740"/>
      <c r="R38" s="740"/>
      <c r="S38" s="740"/>
      <c r="T38" s="740"/>
      <c r="U38" s="741">
        <f>SUM(U30:U37)</f>
        <v>4.642857142857143E-2</v>
      </c>
      <c r="V38" s="741">
        <f>SUM(V30:V37)</f>
        <v>0.16428571428571428</v>
      </c>
      <c r="W38" s="741">
        <f>SUM(W30:W37)</f>
        <v>0.18928571428571428</v>
      </c>
      <c r="X38" s="741">
        <f>SUM(X30:X37)</f>
        <v>0.18928571428571428</v>
      </c>
      <c r="Y38" s="741"/>
      <c r="Z38" s="791"/>
    </row>
    <row r="39" spans="1:26" ht="57" x14ac:dyDescent="0.25">
      <c r="A39" s="765">
        <v>5</v>
      </c>
      <c r="B39" s="808" t="s">
        <v>209</v>
      </c>
      <c r="C39" s="751" t="s">
        <v>210</v>
      </c>
      <c r="D39" s="751" t="s">
        <v>339</v>
      </c>
      <c r="E39" s="769">
        <v>45293</v>
      </c>
      <c r="F39" s="769">
        <v>45657</v>
      </c>
      <c r="G39" s="779">
        <v>4</v>
      </c>
      <c r="H39" s="779">
        <v>1</v>
      </c>
      <c r="I39" s="779">
        <v>1</v>
      </c>
      <c r="J39" s="780">
        <v>1</v>
      </c>
      <c r="K39" s="779">
        <v>1</v>
      </c>
      <c r="L39" s="781">
        <v>0.05</v>
      </c>
      <c r="M39" s="772">
        <f>$L39*(SUM($H39:H39)/SUM($H39:$K39))</f>
        <v>1.2500000000000001E-2</v>
      </c>
      <c r="N39" s="772">
        <f>$L39*(SUM($H39:I39)/SUM($H39:$K39))</f>
        <v>2.5000000000000001E-2</v>
      </c>
      <c r="O39" s="772">
        <f>$L39*(SUM($H39:J39)/SUM($H39:$K39))</f>
        <v>3.7500000000000006E-2</v>
      </c>
      <c r="P39" s="819">
        <f>$L39*(SUM($H39:K39)/SUM($H39:$K39))</f>
        <v>0.05</v>
      </c>
      <c r="Q39" s="751">
        <v>1</v>
      </c>
      <c r="R39" s="742">
        <v>1</v>
      </c>
      <c r="S39" s="750">
        <v>1</v>
      </c>
      <c r="T39" s="535"/>
      <c r="U39" s="737">
        <f>$L39*SUM($Q39:Q39)/SUM($H39:$K39)</f>
        <v>1.2500000000000001E-2</v>
      </c>
      <c r="V39" s="737">
        <f>$L39*SUM($Q39:R39)/SUM($H39:$K39)</f>
        <v>2.5000000000000001E-2</v>
      </c>
      <c r="W39" s="737">
        <f>$L39*SUM($Q39:S39)/SUM($H39:$K39)</f>
        <v>3.7500000000000006E-2</v>
      </c>
      <c r="X39" s="737">
        <f>$L39*SUM($Q39:T39)/SUM($H39:$K39)</f>
        <v>3.7500000000000006E-2</v>
      </c>
      <c r="Y39" s="777" t="s">
        <v>381</v>
      </c>
      <c r="Z39" s="778" t="s">
        <v>316</v>
      </c>
    </row>
    <row r="40" spans="1:26" ht="57" x14ac:dyDescent="0.25">
      <c r="A40" s="765"/>
      <c r="B40" s="808" t="s">
        <v>214</v>
      </c>
      <c r="C40" s="820" t="s">
        <v>215</v>
      </c>
      <c r="D40" s="749" t="s">
        <v>216</v>
      </c>
      <c r="E40" s="814">
        <v>45293</v>
      </c>
      <c r="F40" s="814">
        <v>45657</v>
      </c>
      <c r="G40" s="779">
        <v>2</v>
      </c>
      <c r="H40" s="820" t="s">
        <v>364</v>
      </c>
      <c r="I40" s="820">
        <v>1</v>
      </c>
      <c r="J40" s="820" t="s">
        <v>364</v>
      </c>
      <c r="K40" s="820">
        <v>1</v>
      </c>
      <c r="L40" s="821">
        <v>0.1</v>
      </c>
      <c r="M40" s="772">
        <f>$L40*(SUM($H40:H40)/SUM($H40:$K40))</f>
        <v>0</v>
      </c>
      <c r="N40" s="772">
        <f>$L40*(SUM($H40:I40)/SUM($H40:$K40))</f>
        <v>0.05</v>
      </c>
      <c r="O40" s="772">
        <f>$L40*(SUM($H40:J40)/SUM($H40:$K40))</f>
        <v>0.05</v>
      </c>
      <c r="P40" s="819">
        <f>$L40*(SUM($H40:K40)/SUM($H40:$K40))</f>
        <v>0.1</v>
      </c>
      <c r="Q40" s="751"/>
      <c r="R40" s="742">
        <v>1</v>
      </c>
      <c r="S40" s="750"/>
      <c r="T40" s="535"/>
      <c r="U40" s="737">
        <f>$L40*SUM($Q40:Q40)/SUM($H40:$K40)</f>
        <v>0</v>
      </c>
      <c r="V40" s="737">
        <f>$L40*SUM($Q40:R40)/SUM($H40:$K40)</f>
        <v>0.05</v>
      </c>
      <c r="W40" s="737">
        <f>$L40*SUM($Q40:S40)/SUM($H40:$K40)</f>
        <v>0.05</v>
      </c>
      <c r="X40" s="737">
        <f>$L40*SUM($Q40:T40)/SUM($H40:$K40)</f>
        <v>0.05</v>
      </c>
      <c r="Y40" s="777" t="s">
        <v>382</v>
      </c>
      <c r="Z40" s="778" t="s">
        <v>316</v>
      </c>
    </row>
    <row r="41" spans="1:26" ht="99.75" x14ac:dyDescent="0.25">
      <c r="A41" s="765"/>
      <c r="B41" s="808" t="s">
        <v>217</v>
      </c>
      <c r="C41" s="749" t="s">
        <v>218</v>
      </c>
      <c r="D41" s="749" t="s">
        <v>219</v>
      </c>
      <c r="E41" s="814">
        <v>45323</v>
      </c>
      <c r="F41" s="814">
        <v>45641</v>
      </c>
      <c r="G41" s="779">
        <v>2</v>
      </c>
      <c r="H41" s="815" t="s">
        <v>364</v>
      </c>
      <c r="I41" s="815">
        <v>1</v>
      </c>
      <c r="J41" s="815" t="s">
        <v>364</v>
      </c>
      <c r="K41" s="815">
        <v>1</v>
      </c>
      <c r="L41" s="821">
        <v>0.05</v>
      </c>
      <c r="M41" s="772">
        <f>$L41*(SUM($H41:H41)/SUM($H41:$K41))</f>
        <v>0</v>
      </c>
      <c r="N41" s="772">
        <f>$L41*(SUM($H41:I41)/SUM($H41:$K41))</f>
        <v>2.5000000000000001E-2</v>
      </c>
      <c r="O41" s="772">
        <f>$L41*(SUM($H41:J41)/SUM($H41:$K41))</f>
        <v>2.5000000000000001E-2</v>
      </c>
      <c r="P41" s="819">
        <f>$L41*(SUM($H41:K41)/SUM($H41:$K41))</f>
        <v>0.05</v>
      </c>
      <c r="Q41" s="751"/>
      <c r="R41" s="742">
        <v>1</v>
      </c>
      <c r="S41" s="750"/>
      <c r="T41" s="535"/>
      <c r="U41" s="737">
        <f>$L41*SUM($Q41:Q41)/SUM($H41:$K41)</f>
        <v>0</v>
      </c>
      <c r="V41" s="737">
        <f>$L41*SUM($Q41:R41)/SUM($H41:$K41)</f>
        <v>2.5000000000000001E-2</v>
      </c>
      <c r="W41" s="737">
        <f>$L41*SUM($Q41:S41)/SUM($H41:$K41)</f>
        <v>2.5000000000000001E-2</v>
      </c>
      <c r="X41" s="737">
        <f>$L41*SUM($Q41:T41)/SUM($H41:$K41)</f>
        <v>2.5000000000000001E-2</v>
      </c>
      <c r="Y41" s="777" t="s">
        <v>383</v>
      </c>
      <c r="Z41" s="778" t="s">
        <v>316</v>
      </c>
    </row>
    <row r="42" spans="1:26" ht="71.25" x14ac:dyDescent="0.25">
      <c r="A42" s="765"/>
      <c r="B42" s="808" t="s">
        <v>220</v>
      </c>
      <c r="C42" s="749" t="s">
        <v>221</v>
      </c>
      <c r="D42" s="749" t="s">
        <v>222</v>
      </c>
      <c r="E42" s="822">
        <v>45293</v>
      </c>
      <c r="F42" s="822">
        <v>45657</v>
      </c>
      <c r="G42" s="779">
        <v>2</v>
      </c>
      <c r="H42" s="820" t="s">
        <v>364</v>
      </c>
      <c r="I42" s="820">
        <v>1</v>
      </c>
      <c r="J42" s="820" t="s">
        <v>364</v>
      </c>
      <c r="K42" s="820">
        <v>1</v>
      </c>
      <c r="L42" s="821">
        <v>0.1</v>
      </c>
      <c r="M42" s="772">
        <f>$L42*(SUM($H42:H42)/SUM($H42:$K42))</f>
        <v>0</v>
      </c>
      <c r="N42" s="772">
        <f>$L42*(SUM($H42:I42)/SUM($H42:$K42))</f>
        <v>0.05</v>
      </c>
      <c r="O42" s="772">
        <f>$L42*(SUM($H42:J42)/SUM($H42:$K42))</f>
        <v>0.05</v>
      </c>
      <c r="P42" s="819">
        <f>$L42*(SUM($H42:K42)/SUM($H42:$K42))</f>
        <v>0.1</v>
      </c>
      <c r="Q42" s="751"/>
      <c r="R42" s="742">
        <v>1</v>
      </c>
      <c r="S42" s="750"/>
      <c r="T42" s="535"/>
      <c r="U42" s="737">
        <f>$L42*SUM($Q42:Q42)/SUM($H42:$K42)</f>
        <v>0</v>
      </c>
      <c r="V42" s="737">
        <f>$L42*SUM($Q42:R42)/SUM($H42:$K42)</f>
        <v>0.05</v>
      </c>
      <c r="W42" s="737">
        <f>$L42*SUM($Q42:S42)/SUM($H42:$K42)</f>
        <v>0.05</v>
      </c>
      <c r="X42" s="737">
        <f>$L42*SUM($Q42:T42)/SUM($H42:$K42)</f>
        <v>0.05</v>
      </c>
      <c r="Y42" s="777" t="s">
        <v>384</v>
      </c>
      <c r="Z42" s="778" t="s">
        <v>316</v>
      </c>
    </row>
    <row r="43" spans="1:26" ht="71.25" x14ac:dyDescent="0.25">
      <c r="A43" s="765"/>
      <c r="B43" s="808" t="s">
        <v>223</v>
      </c>
      <c r="C43" s="749" t="s">
        <v>224</v>
      </c>
      <c r="D43" s="749" t="s">
        <v>225</v>
      </c>
      <c r="E43" s="814">
        <v>45293</v>
      </c>
      <c r="F43" s="814">
        <v>45626</v>
      </c>
      <c r="G43" s="779">
        <v>2</v>
      </c>
      <c r="H43" s="815" t="s">
        <v>364</v>
      </c>
      <c r="I43" s="815" t="s">
        <v>364</v>
      </c>
      <c r="J43" s="813">
        <v>2</v>
      </c>
      <c r="K43" s="815" t="s">
        <v>364</v>
      </c>
      <c r="L43" s="800">
        <v>0.05</v>
      </c>
      <c r="M43" s="772">
        <f>$L43*(SUM($H43:H43)/SUM($H43:$K43))</f>
        <v>0</v>
      </c>
      <c r="N43" s="772">
        <f>$L43*(SUM($H43:I43)/SUM($H43:$K43))</f>
        <v>0</v>
      </c>
      <c r="O43" s="772">
        <f>$L43*(SUM($H43:J43)/SUM($H43:$K43))</f>
        <v>0.05</v>
      </c>
      <c r="P43" s="819">
        <f>$L43*(SUM($H43:K43)/SUM($H43:$K43))</f>
        <v>0.05</v>
      </c>
      <c r="Q43" s="751"/>
      <c r="R43" s="742"/>
      <c r="S43" s="750">
        <v>2</v>
      </c>
      <c r="T43" s="535"/>
      <c r="U43" s="737">
        <f>$L43*SUM($Q43:Q43)/SUM($H43:$K43)</f>
        <v>0</v>
      </c>
      <c r="V43" s="737">
        <f>$L43*SUM($Q43:R43)/SUM($H43:$K43)</f>
        <v>0</v>
      </c>
      <c r="W43" s="737">
        <f>$L43*SUM($Q43:S43)/SUM($H43:$K43)</f>
        <v>0.05</v>
      </c>
      <c r="X43" s="737">
        <f>$L43*SUM($Q43:T43)/SUM($H43:$K43)</f>
        <v>0.05</v>
      </c>
      <c r="Y43" s="750" t="s">
        <v>691</v>
      </c>
      <c r="Z43" s="801" t="s">
        <v>687</v>
      </c>
    </row>
    <row r="44" spans="1:26" ht="57" x14ac:dyDescent="0.25">
      <c r="A44" s="765"/>
      <c r="B44" s="808" t="s">
        <v>226</v>
      </c>
      <c r="C44" s="749" t="s">
        <v>227</v>
      </c>
      <c r="D44" s="749" t="s">
        <v>228</v>
      </c>
      <c r="E44" s="814">
        <v>45293</v>
      </c>
      <c r="F44" s="814">
        <v>45473</v>
      </c>
      <c r="G44" s="779">
        <v>1</v>
      </c>
      <c r="H44" s="815" t="s">
        <v>364</v>
      </c>
      <c r="I44" s="815">
        <v>1</v>
      </c>
      <c r="J44" s="815" t="s">
        <v>364</v>
      </c>
      <c r="K44" s="815" t="s">
        <v>364</v>
      </c>
      <c r="L44" s="800">
        <v>0.05</v>
      </c>
      <c r="M44" s="772">
        <f>$L44*(SUM($H44:H44)/SUM($H44:$K44))</f>
        <v>0</v>
      </c>
      <c r="N44" s="772">
        <f>$L44*(SUM($H44:I44)/SUM($H44:$K44))</f>
        <v>0.05</v>
      </c>
      <c r="O44" s="772">
        <f>$L44*(SUM($H44:J44)/SUM($H44:$K44))</f>
        <v>0.05</v>
      </c>
      <c r="P44" s="819">
        <f>$L44*(SUM($H44:K44)/SUM($H44:$K44))</f>
        <v>0.05</v>
      </c>
      <c r="Q44" s="751"/>
      <c r="R44" s="742">
        <v>1</v>
      </c>
      <c r="S44" s="750"/>
      <c r="T44" s="535"/>
      <c r="U44" s="737">
        <f>$L44*SUM($Q44:Q44)/SUM($H44:$K44)</f>
        <v>0</v>
      </c>
      <c r="V44" s="737">
        <f>$L44*SUM($Q44:R44)/SUM($H44:$K44)</f>
        <v>0.05</v>
      </c>
      <c r="W44" s="737">
        <f>$L44*SUM($Q44:S44)/SUM($H44:$K44)</f>
        <v>0.05</v>
      </c>
      <c r="X44" s="737">
        <f>$L44*SUM($Q44:T44)/SUM($H44:$K44)</f>
        <v>0.05</v>
      </c>
      <c r="Y44" s="777" t="s">
        <v>385</v>
      </c>
      <c r="Z44" s="778" t="s">
        <v>316</v>
      </c>
    </row>
    <row r="45" spans="1:26" ht="114" x14ac:dyDescent="0.25">
      <c r="A45" s="765"/>
      <c r="B45" s="808" t="s">
        <v>229</v>
      </c>
      <c r="C45" s="749" t="s">
        <v>230</v>
      </c>
      <c r="D45" s="749" t="s">
        <v>231</v>
      </c>
      <c r="E45" s="814">
        <v>45323</v>
      </c>
      <c r="F45" s="814">
        <v>45657</v>
      </c>
      <c r="G45" s="779">
        <v>6</v>
      </c>
      <c r="H45" s="815" t="s">
        <v>364</v>
      </c>
      <c r="I45" s="815" t="s">
        <v>364</v>
      </c>
      <c r="J45" s="813">
        <v>5</v>
      </c>
      <c r="K45" s="815">
        <v>1</v>
      </c>
      <c r="L45" s="800">
        <v>0.05</v>
      </c>
      <c r="M45" s="772">
        <f>$L45*(SUM($H45:H45)/SUM($H45:$K45))</f>
        <v>0</v>
      </c>
      <c r="N45" s="772">
        <f>$L45*(SUM($H45:I45)/SUM($H45:$K45))</f>
        <v>0</v>
      </c>
      <c r="O45" s="772">
        <f>$L45*(SUM($H45:J45)/SUM($H45:$K45))</f>
        <v>4.1666666666666671E-2</v>
      </c>
      <c r="P45" s="819">
        <f>$L45*(SUM($H45:K45)/SUM($H45:$K45))</f>
        <v>0.05</v>
      </c>
      <c r="Q45" s="751"/>
      <c r="R45" s="742"/>
      <c r="S45" s="750">
        <v>5</v>
      </c>
      <c r="T45" s="535"/>
      <c r="U45" s="737">
        <f>$L45*SUM($Q45:Q45)/SUM($H45:$K45)</f>
        <v>0</v>
      </c>
      <c r="V45" s="737">
        <f>$L45*SUM($Q45:R45)/SUM($H45:$K45)</f>
        <v>0</v>
      </c>
      <c r="W45" s="737">
        <f>$L45*SUM($Q45:S45)/SUM($H45:$K45)</f>
        <v>4.1666666666666664E-2</v>
      </c>
      <c r="X45" s="737">
        <f>$L45*SUM($Q45:T45)/SUM($H45:$K45)</f>
        <v>4.1666666666666664E-2</v>
      </c>
      <c r="Y45" s="777" t="s">
        <v>692</v>
      </c>
      <c r="Z45" s="801" t="s">
        <v>316</v>
      </c>
    </row>
    <row r="46" spans="1:26" ht="114" x14ac:dyDescent="0.25">
      <c r="A46" s="765"/>
      <c r="B46" s="808" t="s">
        <v>232</v>
      </c>
      <c r="C46" s="751" t="s">
        <v>233</v>
      </c>
      <c r="D46" s="751" t="s">
        <v>234</v>
      </c>
      <c r="E46" s="769">
        <v>45293</v>
      </c>
      <c r="F46" s="769">
        <v>45657</v>
      </c>
      <c r="G46" s="779">
        <v>3</v>
      </c>
      <c r="H46" s="779">
        <v>1</v>
      </c>
      <c r="I46" s="779">
        <v>1</v>
      </c>
      <c r="J46" s="779" t="s">
        <v>364</v>
      </c>
      <c r="K46" s="779">
        <v>1</v>
      </c>
      <c r="L46" s="823">
        <v>0.05</v>
      </c>
      <c r="M46" s="772">
        <f>$L46*(SUM($H46:H46)/SUM($H46:$K46))</f>
        <v>1.6666666666666666E-2</v>
      </c>
      <c r="N46" s="772">
        <f>$L46*(SUM($H46:I46)/SUM($H46:$K46))</f>
        <v>3.3333333333333333E-2</v>
      </c>
      <c r="O46" s="772">
        <f>$L46*(SUM($H46:J46)/SUM($H46:$K46))</f>
        <v>3.3333333333333333E-2</v>
      </c>
      <c r="P46" s="819">
        <f>$L46*(SUM($H46:K46)/SUM($H46:$K46))</f>
        <v>0.05</v>
      </c>
      <c r="Q46" s="751">
        <v>1</v>
      </c>
      <c r="R46" s="742">
        <v>1</v>
      </c>
      <c r="S46" s="750"/>
      <c r="T46" s="535"/>
      <c r="U46" s="737">
        <f>$L46*SUM($Q46:Q46)/SUM($H46:$K46)</f>
        <v>1.6666666666666666E-2</v>
      </c>
      <c r="V46" s="737">
        <f>$L46*SUM($Q46:R46)/SUM($H46:$K46)</f>
        <v>3.3333333333333333E-2</v>
      </c>
      <c r="W46" s="737">
        <f>$L46*SUM($Q46:S46)/SUM($H46:$K46)</f>
        <v>3.3333333333333333E-2</v>
      </c>
      <c r="X46" s="737">
        <f>$L46*SUM($Q46:T46)/SUM($H46:$K46)</f>
        <v>3.3333333333333333E-2</v>
      </c>
      <c r="Y46" s="777" t="s">
        <v>386</v>
      </c>
      <c r="Z46" s="778" t="s">
        <v>316</v>
      </c>
    </row>
    <row r="47" spans="1:26" ht="313.5" x14ac:dyDescent="0.25">
      <c r="A47" s="765"/>
      <c r="B47" s="808" t="s">
        <v>235</v>
      </c>
      <c r="C47" s="820" t="s">
        <v>342</v>
      </c>
      <c r="D47" s="751" t="s">
        <v>237</v>
      </c>
      <c r="E47" s="769">
        <v>45293</v>
      </c>
      <c r="F47" s="769">
        <v>45657</v>
      </c>
      <c r="G47" s="779">
        <v>6</v>
      </c>
      <c r="H47" s="779" t="s">
        <v>364</v>
      </c>
      <c r="I47" s="779"/>
      <c r="J47" s="779" t="s">
        <v>364</v>
      </c>
      <c r="K47" s="779">
        <v>6</v>
      </c>
      <c r="L47" s="781">
        <v>0.15</v>
      </c>
      <c r="M47" s="772">
        <f>$L47*(SUM($H47:H47)/SUM($H47:$K47))</f>
        <v>0</v>
      </c>
      <c r="N47" s="772">
        <f>$L47*(SUM($H47:I47)/SUM($H47:$K47))</f>
        <v>0</v>
      </c>
      <c r="O47" s="772">
        <f>$L47*(SUM($H47:J47)/SUM($H47:$K47))</f>
        <v>0</v>
      </c>
      <c r="P47" s="819">
        <f>$L47*(SUM($H47:K47)/SUM($H47:$K47))</f>
        <v>0.15</v>
      </c>
      <c r="Q47" s="751"/>
      <c r="R47" s="742"/>
      <c r="S47" s="750"/>
      <c r="T47" s="535"/>
      <c r="U47" s="737">
        <f>$L47*SUM($Q47:Q47)/SUM($H47:$K47)</f>
        <v>0</v>
      </c>
      <c r="V47" s="737">
        <f>$L47*SUM($Q47:R47)/SUM($H47:$K47)</f>
        <v>0</v>
      </c>
      <c r="W47" s="737">
        <f>$L47*SUM($Q47:S47)/SUM($H47:$K47)</f>
        <v>0</v>
      </c>
      <c r="X47" s="737">
        <f>$L47*SUM($Q47:T47)/SUM($H47:$K47)</f>
        <v>0</v>
      </c>
      <c r="Y47" s="777" t="s">
        <v>387</v>
      </c>
      <c r="Z47" s="798"/>
    </row>
    <row r="48" spans="1:26" ht="42.75" x14ac:dyDescent="0.25">
      <c r="A48" s="765"/>
      <c r="B48" s="808" t="s">
        <v>238</v>
      </c>
      <c r="C48" s="820" t="s">
        <v>239</v>
      </c>
      <c r="D48" s="749" t="s">
        <v>240</v>
      </c>
      <c r="E48" s="822">
        <v>45293</v>
      </c>
      <c r="F48" s="769">
        <v>45322</v>
      </c>
      <c r="G48" s="779">
        <v>1</v>
      </c>
      <c r="H48" s="779">
        <v>1</v>
      </c>
      <c r="I48" s="779" t="s">
        <v>364</v>
      </c>
      <c r="J48" s="779" t="s">
        <v>364</v>
      </c>
      <c r="K48" s="779" t="s">
        <v>364</v>
      </c>
      <c r="L48" s="781">
        <v>0.05</v>
      </c>
      <c r="M48" s="772">
        <f>$L48*(SUM($H48:H48)/SUM($H48:$K48))</f>
        <v>0.05</v>
      </c>
      <c r="N48" s="772">
        <f>$L48*(SUM($H48:I48)/SUM($H48:$K48))</f>
        <v>0.05</v>
      </c>
      <c r="O48" s="772">
        <f>$L48*(SUM($H48:J48)/SUM($H48:$K48))</f>
        <v>0.05</v>
      </c>
      <c r="P48" s="819">
        <f>$L48*(SUM($H48:K48)/SUM($H48:$K48))</f>
        <v>0.05</v>
      </c>
      <c r="Q48" s="751">
        <v>1</v>
      </c>
      <c r="R48" s="742"/>
      <c r="S48" s="750"/>
      <c r="T48" s="535"/>
      <c r="U48" s="737">
        <f>$L48*SUM($Q48:Q48)/SUM($H48:$K48)</f>
        <v>0.05</v>
      </c>
      <c r="V48" s="737">
        <f>$L48*SUM($Q48:R48)/SUM($H48:$K48)</f>
        <v>0.05</v>
      </c>
      <c r="W48" s="737">
        <f>$L48*SUM($Q48:S48)/SUM($H48:$K48)</f>
        <v>0.05</v>
      </c>
      <c r="X48" s="737">
        <f>$L48*SUM($Q48:T48)/SUM($H48:$K48)</f>
        <v>0.05</v>
      </c>
      <c r="Y48" s="777"/>
      <c r="Z48" s="778"/>
    </row>
    <row r="49" spans="1:26" ht="99.75" x14ac:dyDescent="0.25">
      <c r="A49" s="765"/>
      <c r="B49" s="808" t="s">
        <v>241</v>
      </c>
      <c r="C49" s="820" t="s">
        <v>242</v>
      </c>
      <c r="D49" s="820" t="s">
        <v>243</v>
      </c>
      <c r="E49" s="822">
        <v>45293</v>
      </c>
      <c r="F49" s="769">
        <v>45641</v>
      </c>
      <c r="G49" s="779">
        <v>2</v>
      </c>
      <c r="H49" s="779">
        <v>1</v>
      </c>
      <c r="I49" s="779" t="s">
        <v>364</v>
      </c>
      <c r="J49" s="779" t="s">
        <v>364</v>
      </c>
      <c r="K49" s="779">
        <v>1</v>
      </c>
      <c r="L49" s="781">
        <v>0.05</v>
      </c>
      <c r="M49" s="772">
        <f>$L49*(SUM($H49:H49)/SUM($H49:$K49))</f>
        <v>2.5000000000000001E-2</v>
      </c>
      <c r="N49" s="772">
        <f>$L49*(SUM($H49:I49)/SUM($H49:$K49))</f>
        <v>2.5000000000000001E-2</v>
      </c>
      <c r="O49" s="772">
        <f>$L49*(SUM($H49:J49)/SUM($H49:$K49))</f>
        <v>2.5000000000000001E-2</v>
      </c>
      <c r="P49" s="819">
        <f>$L49*(SUM($H49:K49)/SUM($H49:$K49))</f>
        <v>0.05</v>
      </c>
      <c r="Q49" s="751">
        <v>1</v>
      </c>
      <c r="R49" s="742"/>
      <c r="S49" s="750"/>
      <c r="T49" s="535"/>
      <c r="U49" s="737">
        <f>$L49*SUM($Q49:Q49)/SUM($H49:$K49)</f>
        <v>2.5000000000000001E-2</v>
      </c>
      <c r="V49" s="737">
        <f>$L49*SUM($Q49:R49)/SUM($H49:$K49)</f>
        <v>2.5000000000000001E-2</v>
      </c>
      <c r="W49" s="737">
        <f>$L49*SUM($Q49:S49)/SUM($H49:$K49)</f>
        <v>2.5000000000000001E-2</v>
      </c>
      <c r="X49" s="737">
        <f>$L49*SUM($Q49:T49)/SUM($H49:$K49)</f>
        <v>2.5000000000000001E-2</v>
      </c>
      <c r="Y49" s="777"/>
      <c r="Z49" s="778"/>
    </row>
    <row r="50" spans="1:26" ht="128.25" x14ac:dyDescent="0.25">
      <c r="A50" s="765"/>
      <c r="B50" s="808" t="s">
        <v>244</v>
      </c>
      <c r="C50" s="820" t="s">
        <v>245</v>
      </c>
      <c r="D50" s="820" t="s">
        <v>345</v>
      </c>
      <c r="E50" s="822">
        <v>45293</v>
      </c>
      <c r="F50" s="769">
        <v>45641</v>
      </c>
      <c r="G50" s="779">
        <v>3</v>
      </c>
      <c r="H50" s="779">
        <v>1</v>
      </c>
      <c r="I50" s="779" t="s">
        <v>364</v>
      </c>
      <c r="J50" s="779" t="s">
        <v>364</v>
      </c>
      <c r="K50" s="779">
        <v>2</v>
      </c>
      <c r="L50" s="781">
        <v>0.05</v>
      </c>
      <c r="M50" s="772">
        <f>$L50*(SUM($H50:H50)/SUM($H50:$K50))</f>
        <v>1.6666666666666666E-2</v>
      </c>
      <c r="N50" s="772">
        <f>$L50*(SUM($H50:I50)/SUM($H50:$K50))</f>
        <v>1.6666666666666666E-2</v>
      </c>
      <c r="O50" s="772">
        <f>$L50*(SUM($H50:J50)/SUM($H50:$K50))</f>
        <v>1.6666666666666666E-2</v>
      </c>
      <c r="P50" s="819">
        <f>$L50*(SUM($H50:K50)/SUM($H50:$K50))</f>
        <v>0.05</v>
      </c>
      <c r="Q50" s="751">
        <v>1</v>
      </c>
      <c r="R50" s="742"/>
      <c r="S50" s="750"/>
      <c r="T50" s="535"/>
      <c r="U50" s="737">
        <f>$L50*SUM($Q50:Q50)/SUM($H50:$K50)</f>
        <v>1.6666666666666666E-2</v>
      </c>
      <c r="V50" s="737">
        <f>$L50*SUM($Q50:R50)/SUM($H50:$K50)</f>
        <v>1.6666666666666666E-2</v>
      </c>
      <c r="W50" s="737">
        <f>$L50*SUM($Q50:S50)/SUM($H50:$K50)</f>
        <v>1.6666666666666666E-2</v>
      </c>
      <c r="X50" s="737">
        <f>$L50*SUM($Q50:T50)/SUM($H50:$K50)</f>
        <v>1.6666666666666666E-2</v>
      </c>
      <c r="Y50" s="777"/>
      <c r="Z50" s="778"/>
    </row>
    <row r="51" spans="1:26" ht="42.75" x14ac:dyDescent="0.25">
      <c r="A51" s="765"/>
      <c r="B51" s="808" t="s">
        <v>247</v>
      </c>
      <c r="C51" s="820" t="s">
        <v>248</v>
      </c>
      <c r="D51" s="820" t="s">
        <v>249</v>
      </c>
      <c r="E51" s="822">
        <v>45323</v>
      </c>
      <c r="F51" s="769">
        <v>45641</v>
      </c>
      <c r="G51" s="779">
        <v>2</v>
      </c>
      <c r="H51" s="779">
        <v>1</v>
      </c>
      <c r="I51" s="779" t="s">
        <v>364</v>
      </c>
      <c r="J51" s="779" t="s">
        <v>364</v>
      </c>
      <c r="K51" s="779">
        <v>1</v>
      </c>
      <c r="L51" s="781">
        <v>0.05</v>
      </c>
      <c r="M51" s="772">
        <f>$L51*(SUM($H51:H51)/SUM($H51:$K51))</f>
        <v>2.5000000000000001E-2</v>
      </c>
      <c r="N51" s="772">
        <f>$L51*(SUM($H51:I51)/SUM($H51:$K51))</f>
        <v>2.5000000000000001E-2</v>
      </c>
      <c r="O51" s="772">
        <f>$L51*(SUM($H51:J51)/SUM($H51:$K51))</f>
        <v>2.5000000000000001E-2</v>
      </c>
      <c r="P51" s="819">
        <f>$L51*(SUM($H51:K51)/SUM($H51:$K51))</f>
        <v>0.05</v>
      </c>
      <c r="Q51" s="751">
        <v>1</v>
      </c>
      <c r="R51" s="742"/>
      <c r="S51" s="750"/>
      <c r="T51" s="535"/>
      <c r="U51" s="737">
        <f>$L51*SUM($Q51:Q51)/SUM($H51:$K51)</f>
        <v>2.5000000000000001E-2</v>
      </c>
      <c r="V51" s="737">
        <f>$L51*SUM($Q51:R51)/SUM($H51:$K51)</f>
        <v>2.5000000000000001E-2</v>
      </c>
      <c r="W51" s="737">
        <f>$L51*SUM($Q51:S51)/SUM($H51:$K51)</f>
        <v>2.5000000000000001E-2</v>
      </c>
      <c r="X51" s="737">
        <f>$L51*SUM($Q51:T51)/SUM($H51:$K51)</f>
        <v>2.5000000000000001E-2</v>
      </c>
      <c r="Y51" s="777"/>
      <c r="Z51" s="778"/>
    </row>
    <row r="52" spans="1:26" ht="57" x14ac:dyDescent="0.25">
      <c r="A52" s="765"/>
      <c r="B52" s="808" t="s">
        <v>250</v>
      </c>
      <c r="C52" s="820" t="s">
        <v>251</v>
      </c>
      <c r="D52" s="820" t="s">
        <v>252</v>
      </c>
      <c r="E52" s="822">
        <v>45323</v>
      </c>
      <c r="F52" s="822">
        <v>45641</v>
      </c>
      <c r="G52" s="779">
        <v>3</v>
      </c>
      <c r="H52" s="820">
        <v>1</v>
      </c>
      <c r="I52" s="820" t="s">
        <v>364</v>
      </c>
      <c r="J52" s="820" t="s">
        <v>364</v>
      </c>
      <c r="K52" s="820">
        <v>2</v>
      </c>
      <c r="L52" s="781">
        <v>0.05</v>
      </c>
      <c r="M52" s="772">
        <f>$L52*(SUM($H52:H52)/SUM($H52:$K52))</f>
        <v>1.6666666666666666E-2</v>
      </c>
      <c r="N52" s="772">
        <f>$L52*(SUM($H52:I52)/SUM($H52:$K52))</f>
        <v>1.6666666666666666E-2</v>
      </c>
      <c r="O52" s="772">
        <f>$L52*(SUM($H52:J52)/SUM($H52:$K52))</f>
        <v>1.6666666666666666E-2</v>
      </c>
      <c r="P52" s="819">
        <f>$L52*(SUM($H52:K52)/SUM($H52:$K52))</f>
        <v>0.05</v>
      </c>
      <c r="Q52" s="751">
        <v>1</v>
      </c>
      <c r="R52" s="742"/>
      <c r="S52" s="750"/>
      <c r="T52" s="535"/>
      <c r="U52" s="737">
        <f>$L52*SUM($Q52:Q52)/SUM($H52:$K52)</f>
        <v>1.6666666666666666E-2</v>
      </c>
      <c r="V52" s="737">
        <f>$L52*SUM($Q52:R52)/SUM($H52:$K52)</f>
        <v>1.6666666666666666E-2</v>
      </c>
      <c r="W52" s="737">
        <f>$L52*SUM($Q52:S52)/SUM($H52:$K52)</f>
        <v>1.6666666666666666E-2</v>
      </c>
      <c r="X52" s="737">
        <f>$L52*SUM($Q52:T52)/SUM($H52:$K52)</f>
        <v>1.6666666666666666E-2</v>
      </c>
      <c r="Y52" s="777"/>
      <c r="Z52" s="778"/>
    </row>
    <row r="53" spans="1:26" ht="99.75" x14ac:dyDescent="0.25">
      <c r="A53" s="765"/>
      <c r="B53" s="808" t="s">
        <v>253</v>
      </c>
      <c r="C53" s="820" t="s">
        <v>254</v>
      </c>
      <c r="D53" s="820" t="s">
        <v>349</v>
      </c>
      <c r="E53" s="822">
        <v>45323</v>
      </c>
      <c r="F53" s="769">
        <v>45641</v>
      </c>
      <c r="G53" s="779">
        <v>4</v>
      </c>
      <c r="H53" s="779">
        <v>2</v>
      </c>
      <c r="I53" s="779" t="s">
        <v>364</v>
      </c>
      <c r="J53" s="780">
        <v>1</v>
      </c>
      <c r="K53" s="779">
        <v>1</v>
      </c>
      <c r="L53" s="781">
        <v>0.1</v>
      </c>
      <c r="M53" s="772">
        <f>$L53*(SUM($H53:H53)/SUM($H53:$K53))</f>
        <v>0.05</v>
      </c>
      <c r="N53" s="772">
        <f>$L53*(SUM($H53:I53)/SUM($H53:$K53))</f>
        <v>0.05</v>
      </c>
      <c r="O53" s="772">
        <f>$L53*(SUM($H53:J53)/SUM($H53:$K53))</f>
        <v>7.5000000000000011E-2</v>
      </c>
      <c r="P53" s="819">
        <f>$L53*(SUM($H53:K53)/SUM($H53:$K53))</f>
        <v>0.1</v>
      </c>
      <c r="Q53" s="751">
        <v>2</v>
      </c>
      <c r="R53" s="742"/>
      <c r="S53" s="750">
        <v>1</v>
      </c>
      <c r="T53" s="535"/>
      <c r="U53" s="737">
        <f>$L53*SUM($Q53:Q53)/SUM($H53:$K53)</f>
        <v>0.05</v>
      </c>
      <c r="V53" s="737">
        <f>$L53*SUM($Q53:R53)/SUM($H53:$K53)</f>
        <v>0.05</v>
      </c>
      <c r="W53" s="737">
        <f>$L53*SUM($Q53:S53)/SUM($H53:$K53)</f>
        <v>7.5000000000000011E-2</v>
      </c>
      <c r="X53" s="737">
        <f>$L53*SUM($Q53:T53)/SUM($H53:$K53)</f>
        <v>7.5000000000000011E-2</v>
      </c>
      <c r="Y53" s="777" t="s">
        <v>693</v>
      </c>
      <c r="Z53" s="778" t="s">
        <v>687</v>
      </c>
    </row>
    <row r="54" spans="1:26" ht="14.25" x14ac:dyDescent="0.25">
      <c r="A54" s="785"/>
      <c r="B54" s="786"/>
      <c r="C54" s="786" t="s">
        <v>320</v>
      </c>
      <c r="D54" s="740"/>
      <c r="E54" s="787"/>
      <c r="F54" s="787"/>
      <c r="G54" s="788" t="s">
        <v>364</v>
      </c>
      <c r="H54" s="788" t="s">
        <v>364</v>
      </c>
      <c r="I54" s="788" t="s">
        <v>364</v>
      </c>
      <c r="J54" s="788" t="s">
        <v>364</v>
      </c>
      <c r="K54" s="788" t="s">
        <v>364</v>
      </c>
      <c r="L54" s="789">
        <f>SUM(L39:L53)</f>
        <v>1.0000000000000002</v>
      </c>
      <c r="M54" s="790">
        <f>SUM(M39:M53)</f>
        <v>0.21249999999999997</v>
      </c>
      <c r="N54" s="790">
        <f>SUM(N39:N53)</f>
        <v>0.41666666666666669</v>
      </c>
      <c r="O54" s="790">
        <f>SUM(O39:O53)</f>
        <v>0.54583333333333339</v>
      </c>
      <c r="P54" s="790">
        <f>SUM(P39:P53)</f>
        <v>1.0000000000000002</v>
      </c>
      <c r="Q54" s="740"/>
      <c r="R54" s="740"/>
      <c r="S54" s="740"/>
      <c r="T54" s="740"/>
      <c r="U54" s="741">
        <f>SUM(U39:U53)</f>
        <v>0.21249999999999997</v>
      </c>
      <c r="V54" s="741">
        <f>SUM(V39:V53)</f>
        <v>0.41666666666666669</v>
      </c>
      <c r="W54" s="741">
        <f>SUM(W39:W53)</f>
        <v>0.54583333333333339</v>
      </c>
      <c r="X54" s="741">
        <f>SUM(X39:X53)</f>
        <v>0.54583333333333339</v>
      </c>
      <c r="Y54" s="741"/>
      <c r="Z54" s="791"/>
    </row>
    <row r="55" spans="1:26" ht="114" x14ac:dyDescent="0.25">
      <c r="A55" s="765">
        <v>6</v>
      </c>
      <c r="B55" s="812" t="s">
        <v>257</v>
      </c>
      <c r="C55" s="742" t="s">
        <v>351</v>
      </c>
      <c r="D55" s="799" t="s">
        <v>259</v>
      </c>
      <c r="E55" s="794">
        <v>45293</v>
      </c>
      <c r="F55" s="794">
        <v>45657</v>
      </c>
      <c r="G55" s="795">
        <v>4</v>
      </c>
      <c r="H55" s="795" t="s">
        <v>364</v>
      </c>
      <c r="I55" s="795">
        <v>1</v>
      </c>
      <c r="J55" s="796">
        <v>1</v>
      </c>
      <c r="K55" s="795">
        <v>2</v>
      </c>
      <c r="L55" s="797">
        <v>0.15</v>
      </c>
      <c r="M55" s="772">
        <f>$L55*(SUM($H55:H55)/SUM($H55:$K55))</f>
        <v>0</v>
      </c>
      <c r="N55" s="772">
        <f>$L55*(SUM($H55:I55)/SUM($H55:$K55))</f>
        <v>3.7499999999999999E-2</v>
      </c>
      <c r="O55" s="772">
        <f>$L55*(SUM($H55:J55)/SUM($H55:$K55))</f>
        <v>7.4999999999999997E-2</v>
      </c>
      <c r="P55" s="772">
        <f>$L55*(SUM($H55:K55)/SUM($H55:$K55))</f>
        <v>0.15</v>
      </c>
      <c r="Q55" s="742"/>
      <c r="R55" s="742">
        <v>1</v>
      </c>
      <c r="S55" s="750">
        <v>1</v>
      </c>
      <c r="T55" s="750"/>
      <c r="U55" s="737">
        <f>$L55*SUM($Q55:Q55)/SUM($H55:$K55)</f>
        <v>0</v>
      </c>
      <c r="V55" s="737">
        <f>$L55*SUM($Q55:R55)/SUM($H55:$K55)</f>
        <v>3.7499999999999999E-2</v>
      </c>
      <c r="W55" s="737">
        <f>$L55*SUM($Q55:S55)/SUM($H55:$K55)</f>
        <v>7.4999999999999997E-2</v>
      </c>
      <c r="X55" s="737">
        <f>$L55*SUM($Q55:T55)/SUM($H55:$K55)</f>
        <v>7.4999999999999997E-2</v>
      </c>
      <c r="Y55" s="777" t="s">
        <v>388</v>
      </c>
      <c r="Z55" s="778" t="s">
        <v>316</v>
      </c>
    </row>
    <row r="56" spans="1:26" ht="85.5" x14ac:dyDescent="0.25">
      <c r="A56" s="765"/>
      <c r="B56" s="812" t="s">
        <v>263</v>
      </c>
      <c r="C56" s="742" t="s">
        <v>264</v>
      </c>
      <c r="D56" s="742" t="s">
        <v>265</v>
      </c>
      <c r="E56" s="794">
        <v>45383</v>
      </c>
      <c r="F56" s="794">
        <v>45626</v>
      </c>
      <c r="G56" s="795">
        <v>3</v>
      </c>
      <c r="H56" s="795" t="s">
        <v>364</v>
      </c>
      <c r="I56" s="795" t="s">
        <v>364</v>
      </c>
      <c r="J56" s="796">
        <v>1</v>
      </c>
      <c r="K56" s="795">
        <v>2</v>
      </c>
      <c r="L56" s="797">
        <v>0.15</v>
      </c>
      <c r="M56" s="772">
        <f>$L56*(SUM($H56:H56)/SUM($H56:$K56))</f>
        <v>0</v>
      </c>
      <c r="N56" s="772">
        <f>$L56*(SUM($H56:I56)/SUM($H56:$K56))</f>
        <v>0</v>
      </c>
      <c r="O56" s="772">
        <f>$L56*(SUM($H56:J56)/SUM($H56:$K56))</f>
        <v>4.9999999999999996E-2</v>
      </c>
      <c r="P56" s="772">
        <f>$L56*(SUM($H56:K56)/SUM($H56:$K56))</f>
        <v>0.15</v>
      </c>
      <c r="Q56" s="742"/>
      <c r="R56" s="742"/>
      <c r="S56" s="750">
        <v>0</v>
      </c>
      <c r="T56" s="750"/>
      <c r="U56" s="737">
        <f>$L56*SUM($Q56:Q56)/SUM($H56:$K56)</f>
        <v>0</v>
      </c>
      <c r="V56" s="737">
        <f>$L56*SUM($Q56:R56)/SUM($H56:$K56)</f>
        <v>0</v>
      </c>
      <c r="W56" s="737">
        <f>$L56*SUM($Q56:S56)/SUM($H56:$K56)</f>
        <v>0</v>
      </c>
      <c r="X56" s="737">
        <f>$L56*SUM($Q56:T56)/SUM($H56:$K56)</f>
        <v>0</v>
      </c>
      <c r="Y56" s="737"/>
      <c r="Z56" s="798"/>
    </row>
    <row r="57" spans="1:26" ht="213.75" x14ac:dyDescent="0.25">
      <c r="A57" s="765"/>
      <c r="B57" s="812" t="s">
        <v>266</v>
      </c>
      <c r="C57" s="742" t="s">
        <v>267</v>
      </c>
      <c r="D57" s="742" t="s">
        <v>268</v>
      </c>
      <c r="E57" s="794">
        <v>45324</v>
      </c>
      <c r="F57" s="794">
        <v>45641</v>
      </c>
      <c r="G57" s="795">
        <v>8</v>
      </c>
      <c r="H57" s="795">
        <v>2</v>
      </c>
      <c r="I57" s="795">
        <v>2</v>
      </c>
      <c r="J57" s="796">
        <v>2</v>
      </c>
      <c r="K57" s="795">
        <v>2</v>
      </c>
      <c r="L57" s="797">
        <v>0.15</v>
      </c>
      <c r="M57" s="772">
        <f>$L57*(SUM($H57:H57)/SUM($H57:$K57))</f>
        <v>3.7499999999999999E-2</v>
      </c>
      <c r="N57" s="772">
        <f>$L57*(SUM($H57:I57)/SUM($H57:$K57))</f>
        <v>7.4999999999999997E-2</v>
      </c>
      <c r="O57" s="772">
        <f>$L57*(SUM($H57:J57)/SUM($H57:$K57))</f>
        <v>0.11249999999999999</v>
      </c>
      <c r="P57" s="772">
        <f>$L57*(SUM($H57:K57)/SUM($H57:$K57))</f>
        <v>0.15</v>
      </c>
      <c r="Q57" s="742">
        <v>2</v>
      </c>
      <c r="R57" s="742">
        <v>2</v>
      </c>
      <c r="S57" s="750">
        <v>2</v>
      </c>
      <c r="T57" s="750"/>
      <c r="U57" s="737">
        <f>$L57*SUM($Q57:Q57)/SUM($H57:$K57)</f>
        <v>3.7499999999999999E-2</v>
      </c>
      <c r="V57" s="737">
        <f>$L57*SUM($Q57:R57)/SUM($H57:$K57)</f>
        <v>7.4999999999999997E-2</v>
      </c>
      <c r="W57" s="737">
        <f>$L57*SUM($Q57:S57)/SUM($H57:$K57)</f>
        <v>0.11249999999999999</v>
      </c>
      <c r="X57" s="737">
        <f>$L57*SUM($Q57:T57)/SUM($H57:$K57)</f>
        <v>0.11249999999999999</v>
      </c>
      <c r="Y57" s="777" t="s">
        <v>389</v>
      </c>
      <c r="Z57" s="778" t="s">
        <v>316</v>
      </c>
    </row>
    <row r="58" spans="1:26" ht="85.5" x14ac:dyDescent="0.25">
      <c r="A58" s="765"/>
      <c r="B58" s="812" t="s">
        <v>269</v>
      </c>
      <c r="C58" s="742" t="s">
        <v>270</v>
      </c>
      <c r="D58" s="742" t="s">
        <v>271</v>
      </c>
      <c r="E58" s="794">
        <v>45323</v>
      </c>
      <c r="F58" s="794">
        <v>45626</v>
      </c>
      <c r="G58" s="795">
        <v>5</v>
      </c>
      <c r="H58" s="795" t="s">
        <v>364</v>
      </c>
      <c r="I58" s="795">
        <v>2</v>
      </c>
      <c r="J58" s="796">
        <v>1</v>
      </c>
      <c r="K58" s="795">
        <v>2</v>
      </c>
      <c r="L58" s="797">
        <v>0.1</v>
      </c>
      <c r="M58" s="772">
        <f>$L58*(SUM($H58:H58)/SUM($H58:$K58))</f>
        <v>0</v>
      </c>
      <c r="N58" s="772">
        <f>$L58*(SUM($H58:I58)/SUM($H58:$K58))</f>
        <v>4.0000000000000008E-2</v>
      </c>
      <c r="O58" s="772">
        <f>$L58*(SUM($H58:J58)/SUM($H58:$K58))</f>
        <v>0.06</v>
      </c>
      <c r="P58" s="772">
        <f>$L58*(SUM($H58:K58)/SUM($H58:$K58))</f>
        <v>0.1</v>
      </c>
      <c r="Q58" s="742"/>
      <c r="R58" s="742">
        <v>2</v>
      </c>
      <c r="S58" s="750">
        <v>1</v>
      </c>
      <c r="T58" s="750"/>
      <c r="U58" s="737">
        <f>$L58*SUM($Q58:Q58)/SUM($H58:$K58)</f>
        <v>0</v>
      </c>
      <c r="V58" s="737">
        <f>$L58*SUM($Q58:R58)/SUM($H58:$K58)</f>
        <v>0.04</v>
      </c>
      <c r="W58" s="737">
        <f>$L58*SUM($Q58:S58)/SUM($H58:$K58)</f>
        <v>6.0000000000000012E-2</v>
      </c>
      <c r="X58" s="737">
        <f>$L58*SUM($Q58:T58)/SUM($H58:$K58)</f>
        <v>6.0000000000000012E-2</v>
      </c>
      <c r="Y58" s="777" t="s">
        <v>390</v>
      </c>
      <c r="Z58" s="778" t="s">
        <v>316</v>
      </c>
    </row>
    <row r="59" spans="1:26" ht="85.5" x14ac:dyDescent="0.25">
      <c r="A59" s="765"/>
      <c r="B59" s="812" t="s">
        <v>272</v>
      </c>
      <c r="C59" s="742" t="s">
        <v>353</v>
      </c>
      <c r="D59" s="742" t="s">
        <v>354</v>
      </c>
      <c r="E59" s="794">
        <v>45352</v>
      </c>
      <c r="F59" s="794">
        <v>45626</v>
      </c>
      <c r="G59" s="795">
        <v>6</v>
      </c>
      <c r="H59" s="795">
        <v>2</v>
      </c>
      <c r="I59" s="795">
        <v>2</v>
      </c>
      <c r="J59" s="796">
        <v>1</v>
      </c>
      <c r="K59" s="795">
        <v>1</v>
      </c>
      <c r="L59" s="797">
        <v>0.05</v>
      </c>
      <c r="M59" s="772">
        <f>$L59*(SUM($H59:H59)/SUM($H59:$K59))</f>
        <v>1.6666666666666666E-2</v>
      </c>
      <c r="N59" s="772">
        <f>$L59*(SUM($H59:I59)/SUM($H59:$K59))</f>
        <v>3.3333333333333333E-2</v>
      </c>
      <c r="O59" s="772">
        <f>$L59*(SUM($H59:J59)/SUM($H59:$K59))</f>
        <v>4.1666666666666671E-2</v>
      </c>
      <c r="P59" s="772">
        <f>$L59*(SUM($H59:K59)/SUM($H59:$K59))</f>
        <v>0.05</v>
      </c>
      <c r="Q59" s="742">
        <v>2</v>
      </c>
      <c r="R59" s="742">
        <v>2</v>
      </c>
      <c r="S59" s="750">
        <v>1</v>
      </c>
      <c r="T59" s="750"/>
      <c r="U59" s="737">
        <f>$L59*SUM($Q59:Q59)/SUM($H59:$K59)</f>
        <v>1.6666666666666666E-2</v>
      </c>
      <c r="V59" s="737">
        <f>$L59*SUM($Q59:R59)/SUM($H59:$K59)</f>
        <v>3.3333333333333333E-2</v>
      </c>
      <c r="W59" s="737">
        <f>$L59*SUM($Q59:S59)/SUM($H59:$K59)</f>
        <v>4.1666666666666664E-2</v>
      </c>
      <c r="X59" s="737">
        <f>$L59*SUM($Q59:T59)/SUM($H59:$K59)</f>
        <v>4.1666666666666664E-2</v>
      </c>
      <c r="Y59" s="777" t="s">
        <v>391</v>
      </c>
      <c r="Z59" s="778" t="s">
        <v>316</v>
      </c>
    </row>
    <row r="60" spans="1:26" ht="85.5" x14ac:dyDescent="0.25">
      <c r="A60" s="765"/>
      <c r="B60" s="812" t="s">
        <v>275</v>
      </c>
      <c r="C60" s="742" t="s">
        <v>276</v>
      </c>
      <c r="D60" s="742" t="s">
        <v>277</v>
      </c>
      <c r="E60" s="794">
        <v>45352</v>
      </c>
      <c r="F60" s="794">
        <v>45626</v>
      </c>
      <c r="G60" s="795">
        <v>6</v>
      </c>
      <c r="H60" s="795">
        <v>1</v>
      </c>
      <c r="I60" s="795">
        <v>3</v>
      </c>
      <c r="J60" s="796">
        <v>1</v>
      </c>
      <c r="K60" s="795">
        <v>1</v>
      </c>
      <c r="L60" s="797">
        <v>0.05</v>
      </c>
      <c r="M60" s="772">
        <f>$L60*(SUM($H60:H60)/SUM($H60:$K60))</f>
        <v>8.3333333333333332E-3</v>
      </c>
      <c r="N60" s="772">
        <f>$L60*(SUM($H60:I60)/SUM($H60:$K60))</f>
        <v>3.3333333333333333E-2</v>
      </c>
      <c r="O60" s="772">
        <f>$L60*(SUM($H60:J60)/SUM($H60:$K60))</f>
        <v>4.1666666666666671E-2</v>
      </c>
      <c r="P60" s="772">
        <f>$L60*(SUM($H60:K60)/SUM($H60:$K60))</f>
        <v>0.05</v>
      </c>
      <c r="Q60" s="742">
        <v>1</v>
      </c>
      <c r="R60" s="742">
        <v>3</v>
      </c>
      <c r="S60" s="750">
        <v>1</v>
      </c>
      <c r="T60" s="750"/>
      <c r="U60" s="737">
        <f>$L60*SUM($Q60:Q60)/SUM($H60:$K60)</f>
        <v>8.3333333333333332E-3</v>
      </c>
      <c r="V60" s="737">
        <f>$L60*SUM($Q60:R60)/SUM($H60:$K60)</f>
        <v>3.3333333333333333E-2</v>
      </c>
      <c r="W60" s="737">
        <f>$L60*SUM($Q60:S60)/SUM($H60:$K60)</f>
        <v>4.1666666666666664E-2</v>
      </c>
      <c r="X60" s="737">
        <f>$L60*SUM($Q60:T60)/SUM($H60:$K60)</f>
        <v>4.1666666666666664E-2</v>
      </c>
      <c r="Y60" s="777" t="s">
        <v>392</v>
      </c>
      <c r="Z60" s="778" t="s">
        <v>316</v>
      </c>
    </row>
    <row r="61" spans="1:26" ht="85.5" x14ac:dyDescent="0.25">
      <c r="A61" s="765"/>
      <c r="B61" s="812" t="s">
        <v>278</v>
      </c>
      <c r="C61" s="742" t="s">
        <v>357</v>
      </c>
      <c r="D61" s="742" t="s">
        <v>280</v>
      </c>
      <c r="E61" s="794">
        <v>45352</v>
      </c>
      <c r="F61" s="794">
        <v>45626</v>
      </c>
      <c r="G61" s="795">
        <v>6</v>
      </c>
      <c r="H61" s="795">
        <v>1</v>
      </c>
      <c r="I61" s="795">
        <v>3</v>
      </c>
      <c r="J61" s="796">
        <v>1</v>
      </c>
      <c r="K61" s="795">
        <v>1</v>
      </c>
      <c r="L61" s="797">
        <v>0.1</v>
      </c>
      <c r="M61" s="772">
        <f>$L61*(SUM($H61:H61)/SUM($H61:$K61))</f>
        <v>1.6666666666666666E-2</v>
      </c>
      <c r="N61" s="772">
        <f>$L61*(SUM($H61:I61)/SUM($H61:$K61))</f>
        <v>6.6666666666666666E-2</v>
      </c>
      <c r="O61" s="772">
        <f>$L61*(SUM($H61:J61)/SUM($H61:$K61))</f>
        <v>8.3333333333333343E-2</v>
      </c>
      <c r="P61" s="772">
        <f>$L61*(SUM($H61:K61)/SUM($H61:$K61))</f>
        <v>0.1</v>
      </c>
      <c r="Q61" s="742">
        <v>1</v>
      </c>
      <c r="R61" s="742">
        <v>3</v>
      </c>
      <c r="S61" s="750">
        <v>1</v>
      </c>
      <c r="T61" s="750"/>
      <c r="U61" s="737">
        <f>$L61*SUM($Q61:Q61)/SUM($H61:$K61)</f>
        <v>1.6666666666666666E-2</v>
      </c>
      <c r="V61" s="737">
        <f>$L61*SUM($Q61:R61)/SUM($H61:$K61)</f>
        <v>6.6666666666666666E-2</v>
      </c>
      <c r="W61" s="737">
        <f>$L61*SUM($Q61:S61)/SUM($H61:$K61)</f>
        <v>8.3333333333333329E-2</v>
      </c>
      <c r="X61" s="737">
        <f>$L61*SUM($Q61:T61)/SUM($H61:$K61)</f>
        <v>8.3333333333333329E-2</v>
      </c>
      <c r="Y61" s="777" t="s">
        <v>393</v>
      </c>
      <c r="Z61" s="778" t="s">
        <v>316</v>
      </c>
    </row>
    <row r="62" spans="1:26" ht="85.5" x14ac:dyDescent="0.25">
      <c r="A62" s="765"/>
      <c r="B62" s="812" t="s">
        <v>281</v>
      </c>
      <c r="C62" s="742" t="s">
        <v>282</v>
      </c>
      <c r="D62" s="742" t="s">
        <v>283</v>
      </c>
      <c r="E62" s="794">
        <v>45293</v>
      </c>
      <c r="F62" s="794">
        <v>45657</v>
      </c>
      <c r="G62" s="795">
        <v>3</v>
      </c>
      <c r="H62" s="795" t="s">
        <v>364</v>
      </c>
      <c r="I62" s="795">
        <v>2</v>
      </c>
      <c r="J62" s="795" t="s">
        <v>364</v>
      </c>
      <c r="K62" s="795">
        <v>1</v>
      </c>
      <c r="L62" s="797">
        <v>0.05</v>
      </c>
      <c r="M62" s="772">
        <f>$L62*(SUM($H62:H62)/SUM($H62:$K62))</f>
        <v>0</v>
      </c>
      <c r="N62" s="772">
        <f>$L62*(SUM($H62:I62)/SUM($H62:$K62))</f>
        <v>3.3333333333333333E-2</v>
      </c>
      <c r="O62" s="772">
        <f>$L62*(SUM($H62:J62)/SUM($H62:$K62))</f>
        <v>3.3333333333333333E-2</v>
      </c>
      <c r="P62" s="772">
        <f>$L62*(SUM($H62:K62)/SUM($H62:$K62))</f>
        <v>0.05</v>
      </c>
      <c r="Q62" s="742"/>
      <c r="R62" s="742">
        <v>2</v>
      </c>
      <c r="S62" s="750"/>
      <c r="T62" s="750"/>
      <c r="U62" s="737">
        <f>$L62*SUM($Q62:Q62)/SUM($H62:$K62)</f>
        <v>0</v>
      </c>
      <c r="V62" s="737">
        <f>$L62*SUM($Q62:R62)/SUM($H62:$K62)</f>
        <v>3.3333333333333333E-2</v>
      </c>
      <c r="W62" s="737">
        <f>$L62*SUM($Q62:S62)/SUM($H62:$K62)</f>
        <v>3.3333333333333333E-2</v>
      </c>
      <c r="X62" s="737">
        <f>$L62*SUM($Q62:T62)/SUM($H62:$K62)</f>
        <v>3.3333333333333333E-2</v>
      </c>
      <c r="Y62" s="777" t="s">
        <v>394</v>
      </c>
      <c r="Z62" s="778" t="s">
        <v>316</v>
      </c>
    </row>
    <row r="63" spans="1:26" ht="85.5" x14ac:dyDescent="0.25">
      <c r="A63" s="765"/>
      <c r="B63" s="812" t="s">
        <v>284</v>
      </c>
      <c r="C63" s="799" t="s">
        <v>285</v>
      </c>
      <c r="D63" s="742" t="s">
        <v>286</v>
      </c>
      <c r="E63" s="794">
        <v>45306</v>
      </c>
      <c r="F63" s="794">
        <v>45657</v>
      </c>
      <c r="G63" s="795">
        <v>3</v>
      </c>
      <c r="H63" s="795">
        <v>1</v>
      </c>
      <c r="I63" s="795">
        <v>1</v>
      </c>
      <c r="J63" s="795" t="s">
        <v>364</v>
      </c>
      <c r="K63" s="795">
        <v>1</v>
      </c>
      <c r="L63" s="797">
        <v>0.05</v>
      </c>
      <c r="M63" s="772">
        <f>$L63*(SUM($H63:H63)/SUM($H63:$K63))</f>
        <v>1.6666666666666666E-2</v>
      </c>
      <c r="N63" s="772">
        <f>$L63*(SUM($H63:I63)/SUM($H63:$K63))</f>
        <v>3.3333333333333333E-2</v>
      </c>
      <c r="O63" s="772">
        <f>$L63*(SUM($H63:J63)/SUM($H63:$K63))</f>
        <v>3.3333333333333333E-2</v>
      </c>
      <c r="P63" s="772">
        <f>$L63*(SUM($H63:K63)/SUM($H63:$K63))</f>
        <v>0.05</v>
      </c>
      <c r="Q63" s="742">
        <v>1</v>
      </c>
      <c r="R63" s="742">
        <v>1</v>
      </c>
      <c r="S63" s="750"/>
      <c r="T63" s="750"/>
      <c r="U63" s="737">
        <f>$L63*SUM($Q63:Q63)/SUM($H63:$K63)</f>
        <v>1.6666666666666666E-2</v>
      </c>
      <c r="V63" s="737">
        <f>$L63*SUM($Q63:R63)/SUM($H63:$K63)</f>
        <v>3.3333333333333333E-2</v>
      </c>
      <c r="W63" s="737">
        <f>$L63*SUM($Q63:S63)/SUM($H63:$K63)</f>
        <v>3.3333333333333333E-2</v>
      </c>
      <c r="X63" s="737">
        <f>$L63*SUM($Q63:T63)/SUM($H63:$K63)</f>
        <v>3.3333333333333333E-2</v>
      </c>
      <c r="Y63" s="777" t="s">
        <v>395</v>
      </c>
      <c r="Z63" s="778" t="s">
        <v>316</v>
      </c>
    </row>
    <row r="64" spans="1:26" ht="57" x14ac:dyDescent="0.25">
      <c r="A64" s="765"/>
      <c r="B64" s="812" t="s">
        <v>287</v>
      </c>
      <c r="C64" s="742" t="s">
        <v>359</v>
      </c>
      <c r="D64" s="742" t="s">
        <v>360</v>
      </c>
      <c r="E64" s="794">
        <v>45293</v>
      </c>
      <c r="F64" s="794">
        <v>45657</v>
      </c>
      <c r="G64" s="795">
        <v>3</v>
      </c>
      <c r="H64" s="795">
        <v>1</v>
      </c>
      <c r="I64" s="795">
        <v>1</v>
      </c>
      <c r="J64" s="795" t="s">
        <v>364</v>
      </c>
      <c r="K64" s="795">
        <v>1</v>
      </c>
      <c r="L64" s="797">
        <v>0.1</v>
      </c>
      <c r="M64" s="772">
        <f>$L64*(SUM($H64:H64)/SUM($H64:$K64))</f>
        <v>3.3333333333333333E-2</v>
      </c>
      <c r="N64" s="772">
        <f>$L64*(SUM($H64:I64)/SUM($H64:$K64))</f>
        <v>6.6666666666666666E-2</v>
      </c>
      <c r="O64" s="772">
        <f>$L64*(SUM($H64:J64)/SUM($H64:$K64))</f>
        <v>6.6666666666666666E-2</v>
      </c>
      <c r="P64" s="772">
        <f>$L64*(SUM($H64:K64)/SUM($H64:$K64))</f>
        <v>0.1</v>
      </c>
      <c r="Q64" s="742">
        <v>1</v>
      </c>
      <c r="R64" s="742">
        <v>1</v>
      </c>
      <c r="S64" s="750"/>
      <c r="T64" s="750"/>
      <c r="U64" s="737">
        <f>$L64*SUM($Q64:Q64)/SUM($H64:$K64)</f>
        <v>3.3333333333333333E-2</v>
      </c>
      <c r="V64" s="737">
        <f>$L64*SUM($Q64:R64)/SUM($H64:$K64)</f>
        <v>6.6666666666666666E-2</v>
      </c>
      <c r="W64" s="737">
        <f>$L64*SUM($Q64:S64)/SUM($H64:$K64)</f>
        <v>6.6666666666666666E-2</v>
      </c>
      <c r="X64" s="737">
        <f>$L64*SUM($Q64:T64)/SUM($H64:$K64)</f>
        <v>6.6666666666666666E-2</v>
      </c>
      <c r="Y64" s="777" t="s">
        <v>396</v>
      </c>
      <c r="Z64" s="778" t="s">
        <v>316</v>
      </c>
    </row>
    <row r="65" spans="1:26" ht="114" x14ac:dyDescent="0.25">
      <c r="A65" s="765"/>
      <c r="B65" s="812" t="s">
        <v>290</v>
      </c>
      <c r="C65" s="751" t="s">
        <v>291</v>
      </c>
      <c r="D65" s="742" t="s">
        <v>292</v>
      </c>
      <c r="E65" s="794">
        <v>45306</v>
      </c>
      <c r="F65" s="794">
        <v>45641</v>
      </c>
      <c r="G65" s="795">
        <v>3</v>
      </c>
      <c r="H65" s="779" t="s">
        <v>364</v>
      </c>
      <c r="I65" s="779">
        <v>1</v>
      </c>
      <c r="J65" s="780">
        <v>1</v>
      </c>
      <c r="K65" s="779">
        <v>1</v>
      </c>
      <c r="L65" s="781">
        <v>0.05</v>
      </c>
      <c r="M65" s="772">
        <f>$L65*(SUM($H65:H65)/SUM($H65:$K65))</f>
        <v>0</v>
      </c>
      <c r="N65" s="772">
        <f>$L65*(SUM($H65:I65)/SUM($H65:$K65))</f>
        <v>1.6666666666666666E-2</v>
      </c>
      <c r="O65" s="772">
        <f>$L65*(SUM($H65:J65)/SUM($H65:$K65))</f>
        <v>3.3333333333333333E-2</v>
      </c>
      <c r="P65" s="772">
        <f>$L65*(SUM($H65:K65)/SUM($H65:$K65))</f>
        <v>0.05</v>
      </c>
      <c r="Q65" s="742"/>
      <c r="R65" s="742">
        <v>1</v>
      </c>
      <c r="S65" s="750">
        <v>1</v>
      </c>
      <c r="T65" s="750"/>
      <c r="U65" s="737">
        <f>$L65*SUM($Q65:Q65)/SUM($H65:$K65)</f>
        <v>0</v>
      </c>
      <c r="V65" s="737">
        <f>$L65*SUM($Q65:R65)/SUM($H65:$K65)</f>
        <v>1.6666666666666666E-2</v>
      </c>
      <c r="W65" s="737">
        <f>$L65*SUM($Q65:S65)/SUM($H65:$K65)</f>
        <v>3.3333333333333333E-2</v>
      </c>
      <c r="X65" s="737">
        <f>$L65*SUM($Q65:T65)/SUM($H65:$K65)</f>
        <v>3.3333333333333333E-2</v>
      </c>
      <c r="Y65" s="777" t="s">
        <v>397</v>
      </c>
      <c r="Z65" s="778" t="s">
        <v>316</v>
      </c>
    </row>
    <row r="66" spans="1:26" thickBot="1" x14ac:dyDescent="0.3">
      <c r="A66" s="824"/>
      <c r="B66" s="825"/>
      <c r="C66" s="825" t="s">
        <v>320</v>
      </c>
      <c r="D66" s="826"/>
      <c r="E66" s="827"/>
      <c r="F66" s="827"/>
      <c r="G66" s="826"/>
      <c r="H66" s="826"/>
      <c r="I66" s="826"/>
      <c r="J66" s="826"/>
      <c r="K66" s="826"/>
      <c r="L66" s="828">
        <f>SUM(L55:L65)</f>
        <v>1</v>
      </c>
      <c r="M66" s="829">
        <f>SUM(M55:M65)</f>
        <v>0.12916666666666665</v>
      </c>
      <c r="N66" s="829">
        <f>SUM(N55:N65)</f>
        <v>0.43583333333333329</v>
      </c>
      <c r="O66" s="829">
        <f>SUM(O55:O65)</f>
        <v>0.63083333333333336</v>
      </c>
      <c r="P66" s="829">
        <f>SUM(P55:P65)</f>
        <v>1</v>
      </c>
      <c r="Q66" s="826"/>
      <c r="R66" s="826"/>
      <c r="S66" s="826"/>
      <c r="T66" s="826"/>
      <c r="U66" s="829">
        <f>SUM(U55:U65)</f>
        <v>0.12916666666666665</v>
      </c>
      <c r="V66" s="829">
        <f>SUM(V55:V65)</f>
        <v>0.43583333333333329</v>
      </c>
      <c r="W66" s="829">
        <f>SUM(W55:W65)</f>
        <v>0.58083333333333331</v>
      </c>
      <c r="X66" s="829">
        <f>SUM(X55:X65)</f>
        <v>0.58083333333333331</v>
      </c>
      <c r="Y66" s="829"/>
      <c r="Z66" s="830"/>
    </row>
    <row r="67" spans="1:26" ht="14.25" x14ac:dyDescent="0.25"/>
  </sheetData>
  <sheetProtection algorithmName="SHA-512" hashValue="XL14cTgAezAbOF9yuxskhLw5+ZJ7d9w44Yyu3FKy7+rVMATwNwUY5BQuxtMjYfPOkVtOfxZNaJLEEnTik7eYZQ==" saltValue="moFnWqlZCJYF3mEaJHecjw==" spinCount="100000" sheet="1" objects="1" scenarios="1"/>
  <autoFilter ref="A3:Z66" xr:uid="{A8520A94-74F1-4000-BCBC-39549540BBE9}"/>
  <mergeCells count="8">
    <mergeCell ref="A1:B1"/>
    <mergeCell ref="C1:D1"/>
    <mergeCell ref="E1:Z1"/>
    <mergeCell ref="A2:A3"/>
    <mergeCell ref="B2:D2"/>
    <mergeCell ref="E2:F2"/>
    <mergeCell ref="G2:L2"/>
    <mergeCell ref="Q2:Z2"/>
  </mergeCells>
  <hyperlinks>
    <hyperlink ref="Z6" r:id="rId1" xr:uid="{63315791-E44D-42DD-835A-3C3594FA61BB}"/>
    <hyperlink ref="Z9" r:id="rId2" xr:uid="{1232A262-C4E8-41F9-A75F-F42F0A15BB7E}"/>
    <hyperlink ref="Z10" r:id="rId3" xr:uid="{5A339A57-4043-45A8-B61B-8908D6E85241}"/>
    <hyperlink ref="Z14" r:id="rId4" xr:uid="{6EA6EE8B-2DED-4ED3-8AED-56C3CA623F63}"/>
    <hyperlink ref="Z15" r:id="rId5" xr:uid="{1C4F9F85-1D9D-4A52-AAAA-BFB636A47CF7}"/>
    <hyperlink ref="Z16" r:id="rId6" xr:uid="{857AA40F-3D5D-452F-8EB5-64B72EA71645}"/>
    <hyperlink ref="Z17" r:id="rId7" xr:uid="{5AD34EE0-7424-4FAF-B726-F2AE6EE76A3C}"/>
    <hyperlink ref="Z18" r:id="rId8" xr:uid="{E06876B4-0C8B-4AE2-A3C0-0764EA6EBD94}"/>
    <hyperlink ref="Z19" r:id="rId9" xr:uid="{84483360-B528-42F7-88ED-8C6D95884AB1}"/>
    <hyperlink ref="Z24" r:id="rId10" xr:uid="{9F2C42D9-7030-4FE2-8472-CAAB64BCA130}"/>
    <hyperlink ref="Z25" r:id="rId11" xr:uid="{1BC3A2BE-E151-46FA-B0C6-B1DAB52D3BAE}"/>
    <hyperlink ref="Z26" r:id="rId12" xr:uid="{73C03A58-9291-4DA8-8E30-C1BFD90FC37C}"/>
    <hyperlink ref="Z27" r:id="rId13" xr:uid="{94E0F8D1-B3EF-4CB3-A4B7-83F0FA308C50}"/>
    <hyperlink ref="Z30" r:id="rId14" xr:uid="{A25247A3-6E54-4CBA-926F-D43FEDE95952}"/>
    <hyperlink ref="Z36" r:id="rId15" xr:uid="{F7D92F9F-3328-4478-B6AE-567FE8CECC49}"/>
    <hyperlink ref="Z37" r:id="rId16" xr:uid="{C637AA01-5EC3-4F1C-BD70-095F6B221FE9}"/>
    <hyperlink ref="Z39" r:id="rId17" xr:uid="{B63C93A1-EFA1-41CD-9DC6-9672EB4C8A68}"/>
    <hyperlink ref="Z40" r:id="rId18" xr:uid="{17DBC482-3703-4001-9AD2-D6590086C305}"/>
    <hyperlink ref="Z41" r:id="rId19" xr:uid="{4225A62A-A5F7-4E31-8B93-9BA7A589DBCE}"/>
    <hyperlink ref="Z42" r:id="rId20" xr:uid="{72D25852-C2E0-4135-B1D3-2DFF028B4A22}"/>
    <hyperlink ref="Z44" r:id="rId21" xr:uid="{E76F6FCF-BC88-41F0-92C0-2D0610EE0A28}"/>
    <hyperlink ref="Z46" r:id="rId22" xr:uid="{439906C6-BFB3-4462-AE0D-C520DF3BE937}"/>
    <hyperlink ref="Z55" r:id="rId23" xr:uid="{C0546324-6006-4061-AC19-8E1A1078CAF2}"/>
    <hyperlink ref="Z57" r:id="rId24" xr:uid="{785E09AB-01B2-4B5D-AE8A-10634B192364}"/>
    <hyperlink ref="Z58" r:id="rId25" xr:uid="{6B4AE46C-1F6E-41BF-84CA-03AC897EB703}"/>
    <hyperlink ref="Z59" r:id="rId26" xr:uid="{1D004EC7-F877-4BF0-91D8-242354173A53}"/>
    <hyperlink ref="Z60" r:id="rId27" xr:uid="{71EB343A-A688-44C0-B8C9-73DEEBD657AE}"/>
    <hyperlink ref="Z61" r:id="rId28" xr:uid="{66F2AE39-4734-4020-9C17-CD7F0FFFE464}"/>
    <hyperlink ref="Z62" r:id="rId29" xr:uid="{65BBE5B9-9B94-495F-97F7-11178144A57C}"/>
    <hyperlink ref="Z63" r:id="rId30" xr:uid="{05502009-5F2C-4F97-BE8E-4A9D9E1B131D}"/>
    <hyperlink ref="Z64" r:id="rId31" xr:uid="{4EA2E0F7-E4DF-408C-83AD-8CD7D1B250C0}"/>
    <hyperlink ref="Z65" r:id="rId32" xr:uid="{2C5BD091-A71F-4458-AD0E-84C2F361D933}"/>
    <hyperlink ref="Z22" r:id="rId33" xr:uid="{9695FC39-3D6D-4B3D-B80F-88F40AC8F5A3}"/>
    <hyperlink ref="Z43" r:id="rId34" xr:uid="{0715CB69-EF3D-4850-BC7A-D3A723738CF9}"/>
    <hyperlink ref="Z45" r:id="rId35" xr:uid="{9F053DD0-514B-4EA2-A940-DC31894A00C3}"/>
  </hyperlinks>
  <pageMargins left="0.7" right="0.7" top="0.75" bottom="0.75" header="0" footer="0"/>
  <pageSetup paperSize="9" orientation="portrait" r:id="rId36"/>
  <drawing r:id="rId3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B96AE896C5A94E4587A709DBA5BB2D3C" ma:contentTypeVersion="18" ma:contentTypeDescription="Crear nuevo documento." ma:contentTypeScope="" ma:versionID="696b6caeac2332f78bb17334842244a9">
  <xsd:schema xmlns:xsd="http://www.w3.org/2001/XMLSchema" xmlns:xs="http://www.w3.org/2001/XMLSchema" xmlns:p="http://schemas.microsoft.com/office/2006/metadata/properties" xmlns:ns2="3e82ca5b-96cf-4758-bde1-7c773396b7ec" xmlns:ns3="078d6b7f-86fb-47aa-a5fb-45a141d09143" targetNamespace="http://schemas.microsoft.com/office/2006/metadata/properties" ma:root="true" ma:fieldsID="303549c7a9ed0e218de53c14170e0cdc" ns2:_="" ns3:_="">
    <xsd:import namespace="3e82ca5b-96cf-4758-bde1-7c773396b7ec"/>
    <xsd:import namespace="078d6b7f-86fb-47aa-a5fb-45a141d0914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82ca5b-96cf-4758-bde1-7c773396b7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Length (seconds)"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d11a0eb6-ad86-4071-a759-4f0356bdcc6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78d6b7f-86fb-47aa-a5fb-45a141d09143"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21890397-b1df-41b4-8b7c-1b8234b2c9c1}" ma:internalName="TaxCatchAll" ma:showField="CatchAllData" ma:web="078d6b7f-86fb-47aa-a5fb-45a141d0914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078d6b7f-86fb-47aa-a5fb-45a141d09143" xsi:nil="true"/>
    <lcf76f155ced4ddcb4097134ff3c332f xmlns="3e82ca5b-96cf-4758-bde1-7c773396b7e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9B3CC1B-E3F8-41EE-95AB-A31392539AEB}">
  <ds:schemaRefs>
    <ds:schemaRef ds:uri="http://schemas.microsoft.com/sharepoint/v3/contenttype/forms"/>
  </ds:schemaRefs>
</ds:datastoreItem>
</file>

<file path=customXml/itemProps2.xml><?xml version="1.0" encoding="utf-8"?>
<ds:datastoreItem xmlns:ds="http://schemas.openxmlformats.org/officeDocument/2006/customXml" ds:itemID="{3618E9F8-99B1-4AB8-8F73-F54138393E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82ca5b-96cf-4758-bde1-7c773396b7ec"/>
    <ds:schemaRef ds:uri="078d6b7f-86fb-47aa-a5fb-45a141d091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4AA7437-E6B8-479C-BDD3-09F29D42F416}">
  <ds:schemaRefs>
    <ds:schemaRef ds:uri="http://purl.org/dc/elements/1.1/"/>
    <ds:schemaRef ds:uri="http://www.w3.org/XML/1998/namespace"/>
    <ds:schemaRef ds:uri="078d6b7f-86fb-47aa-a5fb-45a141d09143"/>
    <ds:schemaRef ds:uri="3e82ca5b-96cf-4758-bde1-7c773396b7ec"/>
    <ds:schemaRef ds:uri="http://schemas.microsoft.com/office/2006/metadata/properties"/>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2</vt:i4>
      </vt:variant>
    </vt:vector>
  </HeadingPairs>
  <TitlesOfParts>
    <vt:vector size="13" baseType="lpstr">
      <vt:lpstr>1. PAI</vt:lpstr>
      <vt:lpstr>2. Objetivos Estratégicos</vt:lpstr>
      <vt:lpstr>3. PAI 2024</vt:lpstr>
      <vt:lpstr>acciones Q3</vt:lpstr>
      <vt:lpstr>tablas q3</vt:lpstr>
      <vt:lpstr>4. Control de Ajustes PAI</vt:lpstr>
      <vt:lpstr> Seguimiento PAI Q1</vt:lpstr>
      <vt:lpstr> Seguimiento PAI Q2</vt:lpstr>
      <vt:lpstr> Seguimiento PAI Q3</vt:lpstr>
      <vt:lpstr>Control de Formato</vt:lpstr>
      <vt:lpstr>Plataforma Estratégica</vt:lpstr>
      <vt:lpstr>'2. Objetivos Estratégicos'!Área_de_impresión</vt:lpstr>
      <vt:lpstr>Objetivos_</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FSC</dc:creator>
  <cp:keywords/>
  <dc:description/>
  <cp:lastModifiedBy>Maria Teresa Paez Diaz</cp:lastModifiedBy>
  <cp:revision/>
  <dcterms:created xsi:type="dcterms:W3CDTF">2023-12-14T00:58:08Z</dcterms:created>
  <dcterms:modified xsi:type="dcterms:W3CDTF">2024-10-23T19:55:09Z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0x010100B96AE896C5A94E4587A709DBA5BB2D3C</vt:lpwstr>
  </property>
  <property fmtid="{D5CDD505-2E9C-101B-9397-08002B2CF9AE}" pid="3" name="MediaServiceImageTags">
    <vt:lpwstr/>
  </property>
</Properties>
</file>