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7.xml.rels" ContentType="application/vnd.openxmlformats-package.relationships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3"/>
  </bookViews>
  <sheets>
    <sheet name="SolCotizacion" sheetId="1" state="visible" r:id="rId2"/>
    <sheet name="Anexo" sheetId="2" state="visible" r:id="rId3"/>
    <sheet name="ResumenCotizacion" sheetId="3" state="visible" r:id="rId4"/>
    <sheet name="Cotizacion" sheetId="4" state="visible" r:id="rId5"/>
    <sheet name="CSV" sheetId="5" state="hidden" r:id="rId6"/>
    <sheet name="Categorias" sheetId="6" state="hidden" r:id="rId7"/>
    <sheet name="Consolidado" sheetId="7" state="hidden" r:id="rId8"/>
    <sheet name="ProXCat" sheetId="8" state="hidden" r:id="rId9"/>
    <sheet name="Cuadro Totales" sheetId="9" state="hidden" r:id="rId10"/>
    <sheet name="Listas" sheetId="10" state="hidden" r:id="rId11"/>
    <sheet name="minimo" sheetId="11" state="hidden" r:id="rId12"/>
    <sheet name="temp" sheetId="12" state="hidden" r:id="rId13"/>
    <sheet name="tempListas" sheetId="13" state="hidden" r:id="rId14"/>
  </sheets>
  <externalReferences>
    <externalReference r:id="rId15"/>
  </externalReferences>
  <definedNames>
    <definedName function="false" hidden="true" localSheetId="6" name="_xlnm._FilterDatabase" vbProcedure="false">Consolidado!$A$1:$U$1</definedName>
    <definedName function="false" hidden="false" name="Categoria" vbProcedure="false">Listas!$A$2:$A$3</definedName>
    <definedName function="false" hidden="false" localSheetId="4" name="Categoria" vbProcedure="false">[1]Listas!$A$2:$A$8</definedName>
    <definedName function="false" hidden="false" localSheetId="11" name="_xlnm._FilterDatabase" vbProcedure="false">temp!#ref!</definedName>
    <definedName function="true" hidden="false" name="ModLimpiar.limpiarTodo" vbProcedure="true"/>
    <definedName function="true" hidden="false" name="ModGenerar.Generar" vbProcedure="true"/>
    <definedName function="true" hidden="false" name="ModFilas.agregarfilas" vbProcedure="true"/>
    <definedName function="true" hidden="false" name="ModFilas.elimfilas" vbProcedure="true"/>
    <definedName function="true" hidden="false" name="ModGravamenes.agregargrav" vbProcedure="true"/>
    <definedName function="true" hidden="false" name="ModGravamenes.Elimagrav" vbProcedure="true"/>
    <definedName function="true" hidden="false" name="ModGenerarCSV.resumenCSV" vbProcedure="true"/>
  </definedNames>
  <calcPr iterateCount="100" refMode="A1" iterate="false" iterateDelta="0.0001"/>
  <pivotCaches>
    <pivotCache cacheId="1" r:id="rId17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<sst xmlns="http://schemas.openxmlformats.org/spreadsheetml/2006/main" count="8525" uniqueCount="321">
  <si>
    <t xml:space="preserve">Solicitud de Cotización
Software Google</t>
  </si>
  <si>
    <t xml:space="preserve">Versión: 5</t>
  </si>
  <si>
    <t xml:space="preserve">Información de la Entidad Compradora</t>
  </si>
  <si>
    <t xml:space="preserve">Nombre de la Entidad</t>
  </si>
  <si>
    <t xml:space="preserve">Fondo Adaptación</t>
  </si>
  <si>
    <t xml:space="preserve">NIT</t>
  </si>
  <si>
    <t xml:space="preserve">900.450.205 8</t>
  </si>
  <si>
    <t xml:space="preserve">Dirección de la Entidad</t>
  </si>
  <si>
    <t xml:space="preserve">Calle 16 N° 6-66</t>
  </si>
  <si>
    <t xml:space="preserve">Correo de contacto</t>
  </si>
  <si>
    <t xml:space="preserve">alejandrovenegas@fondoadaptacion.gov.co</t>
  </si>
  <si>
    <t xml:space="preserve">Municipio</t>
  </si>
  <si>
    <t xml:space="preserve">Bogotá</t>
  </si>
  <si>
    <t xml:space="preserve">Teléfono de contacto</t>
  </si>
  <si>
    <t xml:space="preserve">432 54 00</t>
  </si>
  <si>
    <t xml:space="preserve">Nombre funcionario Comprador</t>
  </si>
  <si>
    <t xml:space="preserve">Victor Alejandro Venegas</t>
  </si>
  <si>
    <t xml:space="preserve">Solicitud de Cotización</t>
  </si>
  <si>
    <t xml:space="preserve">Categoría</t>
  </si>
  <si>
    <t xml:space="preserve">G-Suite</t>
  </si>
  <si>
    <t xml:space="preserve">Valor TRM</t>
  </si>
  <si>
    <t xml:space="preserve">Fecha de lanzamiento del evento de cotización</t>
  </si>
  <si>
    <t xml:space="preserve">Escribir hasta dos cifras decimales. Tenga en cuenta
que el simulador aproxima al entero más cercano.</t>
  </si>
  <si>
    <t xml:space="preserve">Productos</t>
  </si>
  <si>
    <t xml:space="preserve">*Libros, revistas, cartillas y/o catálogo Segmento 1.</t>
  </si>
  <si>
    <t xml:space="preserve">Cantidad de filas:</t>
  </si>
  <si>
    <t xml:space="preserve">Item</t>
  </si>
  <si>
    <t xml:space="preserve">Código Catálogo</t>
  </si>
  <si>
    <t xml:space="preserve">Descripción del Producto</t>
  </si>
  <si>
    <t xml:space="preserve">Tipo</t>
  </si>
  <si>
    <t xml:space="preserve">Unidad</t>
  </si>
  <si>
    <t xml:space="preserve">Zona</t>
  </si>
  <si>
    <t xml:space="preserve">Asistencia</t>
  </si>
  <si>
    <t xml:space="preserve">Perfil</t>
  </si>
  <si>
    <t xml:space="preserve">Número de parte</t>
  </si>
  <si>
    <t xml:space="preserve">Forma de Pago</t>
  </si>
  <si>
    <t xml:space="preserve">cantidad</t>
  </si>
  <si>
    <t xml:space="preserve">IT-GO-GS-00-04</t>
  </si>
  <si>
    <t xml:space="preserve">IT-GO-GS-00-03</t>
  </si>
  <si>
    <t xml:space="preserve">IT-GO-GS-00-06</t>
  </si>
  <si>
    <t xml:space="preserve">IT-GO-GS-00-05</t>
  </si>
  <si>
    <t xml:space="preserve">1. Si requiere agregue o elimine fila</t>
  </si>
  <si>
    <t xml:space="preserve">Gravámenes adicionales*</t>
  </si>
  <si>
    <r>
      <rPr>
        <sz val="11"/>
        <rFont val="Arial"/>
        <family val="2"/>
        <charset val="1"/>
      </rPr>
      <t xml:space="preserve">Si los hay, indique los gravámenes adicionales a los que está sujeta la Orden de Compra. Son gravámenes adicionales por ejemplo; estampillas y demás impuestos territoriales. 
</t>
    </r>
    <r>
      <rPr>
        <sz val="11"/>
        <color rgb="FFFF0000"/>
        <rFont val="Arial"/>
        <family val="2"/>
        <charset val="1"/>
      </rPr>
      <t xml:space="preserve">Los impuestos como ICA y retención en la fuente NO son gravámenes adicionales.
</t>
    </r>
  </si>
  <si>
    <t xml:space="preserve">Gravámenes adicionales (estampillas)</t>
  </si>
  <si>
    <t xml:space="preserve">No</t>
  </si>
  <si>
    <t xml:space="preserve">Descripción</t>
  </si>
  <si>
    <t xml:space="preserve">Porcentaje</t>
  </si>
  <si>
    <t xml:space="preserve">Total porcentaje:</t>
  </si>
  <si>
    <t xml:space="preserve">Filas a agregar o eliminar Gravámenes:</t>
  </si>
  <si>
    <t xml:space="preserve">Con el objetivo de complementar el entendimiento sobre la solicitud de Productos y Servicios Google , por favor diligencie la totalidad de la información que se pide a continuación.</t>
  </si>
  <si>
    <t xml:space="preserve">Tenga en cuenta que esta información es de utilidad para que el Proveedor pueda cotizar de la manera más precisa posible los Productos y Servicios Google solicitados, por lo cual la exactitud y completitud es muy importante.</t>
  </si>
  <si>
    <t xml:space="preserve">Requerimiento adicional</t>
  </si>
  <si>
    <t xml:space="preserve">Descripción </t>
  </si>
  <si>
    <t xml:space="preserve">INFORMACION SUMINISTRADA POR LA ENTIDAD COMPRADORA</t>
  </si>
  <si>
    <t xml:space="preserve">Nombre y Nit de la Entidad Estatal a la cual se le entregará la titularidad de las licencias adquiridas.</t>
  </si>
  <si>
    <t xml:space="preserve">Lugar de entrega de los Productos y Servicios Google. (Especificar dirección y ciudad de entrega).</t>
  </si>
  <si>
    <t xml:space="preserve">Datos Contacto de entrega (Especificar nombre, teléfono y correo electrónico).</t>
  </si>
  <si>
    <t xml:space="preserve">Funciones a realizar el soporte en sitio.</t>
  </si>
  <si>
    <t xml:space="preserve">Área de conocimiento de las personas que prestan el servicio de soporte técnico proactivo.</t>
  </si>
  <si>
    <t xml:space="preserve">Área de conocimiento de las personas que prestan el servicio de soporte técnico reactivo.</t>
  </si>
  <si>
    <t xml:space="preserve">Mecanismo de solicitud del soporte reactivo.</t>
  </si>
  <si>
    <t xml:space="preserve">Especificar que información o que bases de datos se van a migrar. Aplica en el caso que la Entidad Compradora solicite el servicio de migración de información o de bases de datos.</t>
  </si>
  <si>
    <t xml:space="preserve">Actividades del gerente de cuenta.</t>
  </si>
  <si>
    <t xml:space="preserve">Indique número de personas que requieren de capacitación. En caso que la Entidad Compradora solicite el servicio de capacitación usuario final o usuario técnico.</t>
  </si>
  <si>
    <t xml:space="preserve">Especificar características de configuración y descripción de las tareas a realizar. En caso que la Entidad Compradora solicite el servicio de configuración y parametrización. </t>
  </si>
  <si>
    <t xml:space="preserve">Establecer las políticas de respaldo de información.</t>
  </si>
  <si>
    <t xml:space="preserve">Fecha</t>
  </si>
  <si>
    <t xml:space="preserve">Precio Unitario</t>
  </si>
  <si>
    <t xml:space="preserve">Precio Unitario + Gravamen</t>
  </si>
  <si>
    <t xml:space="preserve">Subtotal</t>
  </si>
  <si>
    <t xml:space="preserve">IVA</t>
  </si>
  <si>
    <t xml:space="preserve">Precio Total</t>
  </si>
  <si>
    <t xml:space="preserve">Licencia G Suite Business año por usuarioN/A</t>
  </si>
  <si>
    <t xml:space="preserve">Licencia G Suite Business año por usuario</t>
  </si>
  <si>
    <t xml:space="preserve">Producto</t>
  </si>
  <si>
    <t xml:space="preserve">NA</t>
  </si>
  <si>
    <t xml:space="preserve">N/A</t>
  </si>
  <si>
    <t xml:space="preserve">Suscripción anual</t>
  </si>
  <si>
    <t xml:space="preserve">Licencia G Suite Business mensual por usuarioN/A</t>
  </si>
  <si>
    <t xml:space="preserve">Licencia G Suite Business mensual por usuario</t>
  </si>
  <si>
    <t xml:space="preserve">Mensual</t>
  </si>
  <si>
    <t xml:space="preserve">Licencia G Suite Enterprise anual por usuarioN/A</t>
  </si>
  <si>
    <t xml:space="preserve">Licencia G Suite Enterprise anual por usuario</t>
  </si>
  <si>
    <t xml:space="preserve">Licencia G Suite Enterprise mensual por usuarioN/A</t>
  </si>
  <si>
    <t xml:space="preserve">Licencia G Suite Enterprise mensual por usuario</t>
  </si>
  <si>
    <t xml:space="preserve">Valor Total</t>
  </si>
  <si>
    <t xml:space="preserve">Si los hay, indique los gravámenes adicionales a los que está sujeta la Orden de Compra. Son gravámenes adicionales por ejemplo; estampillas y demás impuestos territoriales. 
Los impuestos como ICA y retención en la fuente NO son gravámenes adicionales.
</t>
  </si>
  <si>
    <t xml:space="preserve">Proveedor</t>
  </si>
  <si>
    <t xml:space="preserve">Servinformación</t>
  </si>
  <si>
    <t xml:space="preserve">Descuento adicional</t>
  </si>
  <si>
    <t xml:space="preserve">Precio con Descuento</t>
  </si>
  <si>
    <t xml:space="preserve">Vr IVA</t>
  </si>
  <si>
    <t xml:space="preserve">Cantidad</t>
  </si>
  <si>
    <t xml:space="preserve">CÃ³digo de unidad de medida*</t>
  </si>
  <si>
    <t xml:space="preserve">PosiciÃ³n</t>
  </si>
  <si>
    <t xml:space="preserve">Precio base</t>
  </si>
  <si>
    <t xml:space="preserve">Divisa</t>
  </si>
  <si>
    <t xml:space="preserve">DescripciÃ³n</t>
  </si>
  <si>
    <t xml:space="preserve">MercancÃ­a</t>
  </si>
  <si>
    <t xml:space="preserve">item</t>
  </si>
  <si>
    <t xml:space="preserve">Und</t>
  </si>
  <si>
    <t xml:space="preserve">"1300000"</t>
  </si>
  <si>
    <t xml:space="preserve">COP</t>
  </si>
  <si>
    <t xml:space="preserve">wor01--IT-SW-02-05 CapacitaciÃ³n para usuario final hasta 20 Personas.</t>
  </si>
  <si>
    <t xml:space="preserve">"0"</t>
  </si>
  <si>
    <t xml:space="preserve">wor01--IVA</t>
  </si>
  <si>
    <t xml:space="preserve">Categoría 1</t>
  </si>
  <si>
    <t xml:space="preserve">Sistema Operativo, Plataforma, Nube e Infraestructura y Desarrollo Aplicaciones (Open – CSP)</t>
  </si>
  <si>
    <t xml:space="preserve">Categoría 2</t>
  </si>
  <si>
    <t xml:space="preserve">Productividad Administración y análisis de datos (Open - CSP)</t>
  </si>
  <si>
    <t xml:space="preserve">Categoría 3</t>
  </si>
  <si>
    <t xml:space="preserve">Movilidad (Open - CSP)</t>
  </si>
  <si>
    <t xml:space="preserve">Categoría 4</t>
  </si>
  <si>
    <t xml:space="preserve">Aplicaciones empresariales (Open - CSP)</t>
  </si>
  <si>
    <t xml:space="preserve">Categoría 5</t>
  </si>
  <si>
    <t xml:space="preserve">Campus (Educativo)</t>
  </si>
  <si>
    <t xml:space="preserve">Categoría 6</t>
  </si>
  <si>
    <t xml:space="preserve">OVS (Educativo)</t>
  </si>
  <si>
    <t xml:space="preserve">Categoría 7</t>
  </si>
  <si>
    <t xml:space="preserve">Open - CSP (Educativo)</t>
  </si>
  <si>
    <t xml:space="preserve">LLAVE</t>
  </si>
  <si>
    <t xml:space="preserve">TEMP1</t>
  </si>
  <si>
    <t xml:space="preserve">TEMP2</t>
  </si>
  <si>
    <t xml:space="preserve">PROVEEDOR</t>
  </si>
  <si>
    <t xml:space="preserve">Código matriz Colombia Compra Eficiente</t>
  </si>
  <si>
    <t xml:space="preserve">categoria</t>
  </si>
  <si>
    <t xml:space="preserve">PROVEEDOR2</t>
  </si>
  <si>
    <t xml:space="preserve">Moneda</t>
  </si>
  <si>
    <t xml:space="preserve">Parametrización de los Servicios</t>
  </si>
  <si>
    <t xml:space="preserve">Nombre Producto</t>
  </si>
  <si>
    <t xml:space="preserve">Unidad de Medida</t>
  </si>
  <si>
    <t xml:space="preserve">Unidad TVEC</t>
  </si>
  <si>
    <t xml:space="preserve">Precio</t>
  </si>
  <si>
    <t xml:space="preserve">Activo</t>
  </si>
  <si>
    <t xml:space="preserve">Catalogo principal</t>
  </si>
  <si>
    <t xml:space="preserve">IT-GO-GS-00-01</t>
  </si>
  <si>
    <t xml:space="preserve">USD</t>
  </si>
  <si>
    <t xml:space="preserve">Licencia G Suite Basic mensual por usuario</t>
  </si>
  <si>
    <t xml:space="preserve">IT-GO-GS-00-02</t>
  </si>
  <si>
    <t xml:space="preserve">Licencia G Suite Basic año por usuario</t>
  </si>
  <si>
    <t xml:space="preserve">IT-GO-GS-00-07</t>
  </si>
  <si>
    <t xml:space="preserve">Licencia Google Vault mensual por usuario</t>
  </si>
  <si>
    <t xml:space="preserve">IT-GO-GS-00-08</t>
  </si>
  <si>
    <t xml:space="preserve">Licencia Google Vault año por usuario</t>
  </si>
  <si>
    <t xml:space="preserve">IT-GO-GS-00-09</t>
  </si>
  <si>
    <t xml:space="preserve">Google Drive Storage mensual por usuario 20GB</t>
  </si>
  <si>
    <t xml:space="preserve">IT-GO-GS-00-10</t>
  </si>
  <si>
    <t xml:space="preserve">Google Drive Storage anual por usuario 20GB</t>
  </si>
  <si>
    <t xml:space="preserve">IT-GO-GS-00-11</t>
  </si>
  <si>
    <t xml:space="preserve">Google Drive Storage mensual por usuario 50GB</t>
  </si>
  <si>
    <t xml:space="preserve">IT-GO-GS-00-12</t>
  </si>
  <si>
    <t xml:space="preserve">Google Drive Storage anual por usuario 50GB</t>
  </si>
  <si>
    <t xml:space="preserve">IT-GO-GS-00-13</t>
  </si>
  <si>
    <t xml:space="preserve">Google Drive Storage mensual por usuario 200GB</t>
  </si>
  <si>
    <t xml:space="preserve">IT-GO-GS-00-14</t>
  </si>
  <si>
    <t xml:space="preserve">Google Drive Storage anual por usuario 200GB</t>
  </si>
  <si>
    <t xml:space="preserve">IT-GO-GS-00-15</t>
  </si>
  <si>
    <t xml:space="preserve">Google Drive Storage mensual por usuario 400GB</t>
  </si>
  <si>
    <t xml:space="preserve">IT-GO-GS-00-16</t>
  </si>
  <si>
    <t xml:space="preserve">Google Drive Storage anual por usuario 400GB</t>
  </si>
  <si>
    <t xml:space="preserve">IT-GO-GS-00-17</t>
  </si>
  <si>
    <t xml:space="preserve">Google Drive Storage mensual por usuario 1TB</t>
  </si>
  <si>
    <t xml:space="preserve">IT-GO-GS-00-18</t>
  </si>
  <si>
    <t xml:space="preserve">Google Drive Storage anual por usuario 1T GB</t>
  </si>
  <si>
    <t xml:space="preserve">IT-GO-GS-00-19</t>
  </si>
  <si>
    <t xml:space="preserve">Google Drive Storage mensual por usuario 2 TB</t>
  </si>
  <si>
    <t xml:space="preserve">IT-GO-GS-00-20</t>
  </si>
  <si>
    <t xml:space="preserve">Google Drive Storage anual por usuario  2 TB</t>
  </si>
  <si>
    <t xml:space="preserve">IT-GO-GS-00-21</t>
  </si>
  <si>
    <t xml:space="preserve">Google Drive Storage mensual por usuario 4 TB</t>
  </si>
  <si>
    <t xml:space="preserve">IT-GO-GS-00-22</t>
  </si>
  <si>
    <t xml:space="preserve">Google Drive Storage anual por usuario 4TB</t>
  </si>
  <si>
    <t xml:space="preserve">IT-GO-GS-00-23</t>
  </si>
  <si>
    <t xml:space="preserve">Google Drive Storage mensual por usuario 8 TB</t>
  </si>
  <si>
    <t xml:space="preserve">IT-GO-GS-00-24</t>
  </si>
  <si>
    <t xml:space="preserve">Google Drive Storage anual por usuario 8TB</t>
  </si>
  <si>
    <t xml:space="preserve">IT-GO-GS-00-25</t>
  </si>
  <si>
    <t xml:space="preserve">Google Drive Storage mensual por usuario 16 TB</t>
  </si>
  <si>
    <t xml:space="preserve">IT-GO-GS-00-26</t>
  </si>
  <si>
    <t xml:space="preserve">Google Drive Storage anual por usuario 16TB</t>
  </si>
  <si>
    <t xml:space="preserve">APPS-STARTER-1USER-1MO</t>
  </si>
  <si>
    <t xml:space="preserve">Licencia Workspace Business Starter mensual por usuario</t>
  </si>
  <si>
    <t xml:space="preserve">APPS-STARTER-1USER-12MO</t>
  </si>
  <si>
    <t xml:space="preserve">Licencia Workspace Business Starter anual por usuario </t>
  </si>
  <si>
    <t xml:space="preserve">APPS-BUS-STD-1USER-1MO</t>
  </si>
  <si>
    <t xml:space="preserve">Licencia Workspace Business Standard mensual por usuario </t>
  </si>
  <si>
    <t xml:space="preserve">APPS-BUS-STD-1USER-12MO</t>
  </si>
  <si>
    <t xml:space="preserve">Licencia Workspace Business Standard anual por usuario </t>
  </si>
  <si>
    <t xml:space="preserve">APPS-BUS-PLUS-1USER-1MO</t>
  </si>
  <si>
    <t xml:space="preserve">Licencia Workspace Business Plus mensual por usuario </t>
  </si>
  <si>
    <t xml:space="preserve">APPS-BUS-PLUS-1USER-12MO</t>
  </si>
  <si>
    <t xml:space="preserve">Licencia Workspace Business Plus anual por usuario </t>
  </si>
  <si>
    <t xml:space="preserve">APPS-ENT-ESSENTIALS-1USER-1MO</t>
  </si>
  <si>
    <t xml:space="preserve">Licencia Workspace Enterprise Essentials mensual por usuario</t>
  </si>
  <si>
    <t xml:space="preserve">APPS-ENT-ESSENTIALS-1USER-12MO</t>
  </si>
  <si>
    <t xml:space="preserve">Licencia Workspace Enterprise Essentials anual por usuario</t>
  </si>
  <si>
    <t xml:space="preserve">APPS-ENT-STD-1USER-1MO</t>
  </si>
  <si>
    <t xml:space="preserve">Licencia Workspace Enterprise Standard mensual por usuario </t>
  </si>
  <si>
    <t xml:space="preserve">APPS-ENT-STD-1USER-12MO</t>
  </si>
  <si>
    <t xml:space="preserve">Licencia Workspace Enterprise Standard anual por usuario </t>
  </si>
  <si>
    <t xml:space="preserve">APPS-ENT-PLUS-1USER-1MO</t>
  </si>
  <si>
    <t xml:space="preserve">Licencia Workspace Enterprise Plus mensual por usuario </t>
  </si>
  <si>
    <t xml:space="preserve">APPS-ENT-PLUS-1USER-12MO</t>
  </si>
  <si>
    <t xml:space="preserve">Licencia Workspace Enterprise Plus anual por usuario </t>
  </si>
  <si>
    <t xml:space="preserve">IT-SW-01-01</t>
  </si>
  <si>
    <t xml:space="preserve">Canal</t>
  </si>
  <si>
    <t xml:space="preserve">Capacitación para usuario final - hasta 10 Personas.  </t>
  </si>
  <si>
    <t xml:space="preserve">Por sesión de capacitación de 4 horas para un grupo de hasta 10 personas.</t>
  </si>
  <si>
    <t xml:space="preserve">Servicio</t>
  </si>
  <si>
    <t xml:space="preserve">Zona 1</t>
  </si>
  <si>
    <t xml:space="preserve">Remoto</t>
  </si>
  <si>
    <t xml:space="preserve">Capacitador</t>
  </si>
  <si>
    <t xml:space="preserve">Mensual por servicios efectivamente prestados</t>
  </si>
  <si>
    <t xml:space="preserve">IT-SW-01-02</t>
  </si>
  <si>
    <t xml:space="preserve">Sitio</t>
  </si>
  <si>
    <t xml:space="preserve">IT-SW-01-03</t>
  </si>
  <si>
    <t xml:space="preserve">Zona 2</t>
  </si>
  <si>
    <t xml:space="preserve">IT-SW-01-04</t>
  </si>
  <si>
    <t xml:space="preserve">IT-SW-01-05</t>
  </si>
  <si>
    <t xml:space="preserve">Zona 3</t>
  </si>
  <si>
    <t xml:space="preserve">IT-SW-01-06</t>
  </si>
  <si>
    <t xml:space="preserve">IT-SW-02-01</t>
  </si>
  <si>
    <t xml:space="preserve">Capacitación para usuario final hasta 20 Personas.  </t>
  </si>
  <si>
    <t xml:space="preserve">Por sesión de capacitación de 4 horas para un grupo de hasta 20 personas.</t>
  </si>
  <si>
    <t xml:space="preserve">IT-SW-02-02</t>
  </si>
  <si>
    <t xml:space="preserve">IT-SW-02-03</t>
  </si>
  <si>
    <t xml:space="preserve">IT-SW-02-04</t>
  </si>
  <si>
    <t xml:space="preserve">IT-SW-02-05</t>
  </si>
  <si>
    <t xml:space="preserve">IT-SW-02-06</t>
  </si>
  <si>
    <t xml:space="preserve">IT-SW-03-01</t>
  </si>
  <si>
    <t xml:space="preserve">Capacitación para usuario técnico o administrador - hasta 10 Personas.  </t>
  </si>
  <si>
    <t xml:space="preserve">IT-SW-03-02</t>
  </si>
  <si>
    <t xml:space="preserve">IT-SW-03-03</t>
  </si>
  <si>
    <t xml:space="preserve">IT-SW-03-04</t>
  </si>
  <si>
    <t xml:space="preserve">IT-SW-03-05</t>
  </si>
  <si>
    <t xml:space="preserve">IT-SW-03-06</t>
  </si>
  <si>
    <t xml:space="preserve">IT-SW-04-01</t>
  </si>
  <si>
    <t xml:space="preserve">Capacitación para usuario técnico o administrador hasta 20 Personas.  </t>
  </si>
  <si>
    <t xml:space="preserve">IT-SW-04-02</t>
  </si>
  <si>
    <t xml:space="preserve">IT-SW-04-03</t>
  </si>
  <si>
    <t xml:space="preserve">IT-SW-04-04</t>
  </si>
  <si>
    <t xml:space="preserve">IT-SW-04-05</t>
  </si>
  <si>
    <t xml:space="preserve">IT-SW-04-06</t>
  </si>
  <si>
    <t xml:space="preserve">IT-SW-05-01</t>
  </si>
  <si>
    <t xml:space="preserve">Configuración y parametrización de los Productos </t>
  </si>
  <si>
    <t xml:space="preserve">Hora</t>
  </si>
  <si>
    <t xml:space="preserve">Profesional</t>
  </si>
  <si>
    <t xml:space="preserve">IT-SW-05-02</t>
  </si>
  <si>
    <t xml:space="preserve">IT-SW-05-03</t>
  </si>
  <si>
    <t xml:space="preserve">IT-SW-05-04</t>
  </si>
  <si>
    <t xml:space="preserve">IT-SW-05-05</t>
  </si>
  <si>
    <t xml:space="preserve">IT-SW-05-06</t>
  </si>
  <si>
    <t xml:space="preserve">IT-SW-06-01</t>
  </si>
  <si>
    <t xml:space="preserve">Gerente de cuenta (soporte) </t>
  </si>
  <si>
    <t xml:space="preserve">Mes</t>
  </si>
  <si>
    <t xml:space="preserve">IT-SW-06-02</t>
  </si>
  <si>
    <t xml:space="preserve">IT-SW-06-03</t>
  </si>
  <si>
    <t xml:space="preserve">IT-SW-07-01</t>
  </si>
  <si>
    <t xml:space="preserve">Instalación de Licencia o Suscripción Anual, o afínes </t>
  </si>
  <si>
    <t xml:space="preserve">Técnico/Tecnólogo ó Profesional</t>
  </si>
  <si>
    <t xml:space="preserve">IT-SW-07-02</t>
  </si>
  <si>
    <t xml:space="preserve">IT-SW-07-03</t>
  </si>
  <si>
    <t xml:space="preserve">IT-SW-07-04</t>
  </si>
  <si>
    <t xml:space="preserve">IT-SW-07-05</t>
  </si>
  <si>
    <t xml:space="preserve">IT-SW-07-06</t>
  </si>
  <si>
    <t xml:space="preserve">IT-SW-08-01</t>
  </si>
  <si>
    <t xml:space="preserve">Migración de información por volumen de datos almacenados </t>
  </si>
  <si>
    <t xml:space="preserve">GB</t>
  </si>
  <si>
    <t xml:space="preserve">IT-SW-08-02</t>
  </si>
  <si>
    <t xml:space="preserve">IT-SW-08-03</t>
  </si>
  <si>
    <t xml:space="preserve">IT-SW-08-04</t>
  </si>
  <si>
    <t xml:space="preserve">IT-SW-08-05</t>
  </si>
  <si>
    <t xml:space="preserve">IT-SW-08-06</t>
  </si>
  <si>
    <t xml:space="preserve">IT-SW-09-01</t>
  </si>
  <si>
    <t xml:space="preserve">Soporte técnico en sitio </t>
  </si>
  <si>
    <t xml:space="preserve">IT-SW-09-02</t>
  </si>
  <si>
    <t xml:space="preserve">IT-SW-09-03</t>
  </si>
  <si>
    <t xml:space="preserve">IT-SW-10-01</t>
  </si>
  <si>
    <t xml:space="preserve">Soporte técnico proactivo </t>
  </si>
  <si>
    <t xml:space="preserve">IT-SW-10-02</t>
  </si>
  <si>
    <t xml:space="preserve">IT-SW-10-03</t>
  </si>
  <si>
    <t xml:space="preserve">IT-SW-10-04</t>
  </si>
  <si>
    <t xml:space="preserve">IT-SW-10-05</t>
  </si>
  <si>
    <t xml:space="preserve">IT-SW-10-06</t>
  </si>
  <si>
    <t xml:space="preserve">IT-SW-11-01</t>
  </si>
  <si>
    <t xml:space="preserve">Soporte técnico reactivo </t>
  </si>
  <si>
    <t xml:space="preserve">IT-SW-11-02</t>
  </si>
  <si>
    <t xml:space="preserve">IT-SW-11-03</t>
  </si>
  <si>
    <t xml:space="preserve">IT-SW-11-04</t>
  </si>
  <si>
    <t xml:space="preserve">IT-SW-11-05</t>
  </si>
  <si>
    <t xml:space="preserve">IT-SW-11-06</t>
  </si>
  <si>
    <t xml:space="preserve">ITO Software</t>
  </si>
  <si>
    <t xml:space="preserve">Soluciones Orión</t>
  </si>
  <si>
    <t xml:space="preserve">Eforcers</t>
  </si>
  <si>
    <t xml:space="preserve">Etiquetas de fila</t>
  </si>
  <si>
    <t xml:space="preserve">Controles Empresariales S.A.S.</t>
  </si>
  <si>
    <t xml:space="preserve">The Best Experience in Technology S.A</t>
  </si>
  <si>
    <t xml:space="preserve">UT Soft-IG</t>
  </si>
  <si>
    <t xml:space="preserve">UT Soluciones Microsoft 2017</t>
  </si>
  <si>
    <t xml:space="preserve">Total 1</t>
  </si>
  <si>
    <t xml:space="preserve">Dell Colombia INC</t>
  </si>
  <si>
    <t xml:space="preserve">Total 2</t>
  </si>
  <si>
    <t xml:space="preserve">Total 3</t>
  </si>
  <si>
    <t xml:space="preserve">Total 4</t>
  </si>
  <si>
    <t xml:space="preserve">Vision Software S.A.S.</t>
  </si>
  <si>
    <t xml:space="preserve">Total 5</t>
  </si>
  <si>
    <t xml:space="preserve">Total 6</t>
  </si>
  <si>
    <t xml:space="preserve">Total 7</t>
  </si>
  <si>
    <t xml:space="preserve">Total general</t>
  </si>
  <si>
    <t xml:space="preserve"> </t>
  </si>
  <si>
    <t xml:space="preserve">Categoria</t>
  </si>
  <si>
    <t xml:space="preserve">Marca</t>
  </si>
  <si>
    <t xml:space="preserve">ProductoInicial</t>
  </si>
  <si>
    <t xml:space="preserve">Proveedores</t>
  </si>
  <si>
    <t xml:space="preserve">Suma de total</t>
  </si>
  <si>
    <t xml:space="preserve">Total Result</t>
  </si>
  <si>
    <t xml:space="preserve">cant</t>
  </si>
  <si>
    <t xml:space="preserve">valor base</t>
  </si>
  <si>
    <t xml:space="preserve">valor con gravamenes</t>
  </si>
  <si>
    <t xml:space="preserve">total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</si>
</sst>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@"/>
    <numFmt numFmtId="166" formatCode="_(\$* #,##0_);_(\$* \(#,##0\);_(\$* \-_);_(@_)"/>
    <numFmt numFmtId="167" formatCode="_(\$* #,##0.00_);_(\$* \(#,##0.00\);_(\$* \-??_);_(@_)"/>
    <numFmt numFmtId="168" formatCode="0%"/>
    <numFmt numFmtId="169" formatCode="m/d/yyyy"/>
    <numFmt numFmtId="170" formatCode="[$-240A]d&quot; de &quot;mmmm&quot; de &quot;yyyy;@"/>
    <numFmt numFmtId="171" formatCode="[$-F800]dddd&quot;, &quot;mmmm\ dd&quot;, &quot;yyyy"/>
    <numFmt numFmtId="172" formatCode="General"/>
    <numFmt numFmtId="173" formatCode="0_);\(0\)"/>
    <numFmt numFmtId="174" formatCode="0.0000%"/>
    <numFmt numFmtId="175" formatCode="0.00"/>
    <numFmt numFmtId="176" formatCode="_-&quot;$ &quot;* #,##0.00_-;&quot;-$ &quot;* #,##0.00_-;_-&quot;$ &quot;* \-_-;_-@_-"/>
    <numFmt numFmtId="177" formatCode="0.0000"/>
    <numFmt numFmtId="178" formatCode="[&lt;1]0.0000;[&lt;5]0.00;#,###"/>
    <numFmt numFmtId="179" formatCode="[&lt;1]0.0000;[&lt;5]0.00;#,###.00"/>
    <numFmt numFmtId="180" formatCode="[&lt;5]0.00;[&gt;5]#,###;General"/>
    <numFmt numFmtId="181" formatCode="\$#,##0.00"/>
    <numFmt numFmtId="182" formatCode="0"/>
    <numFmt numFmtId="183" formatCode="[&lt;1]0.0000;[&lt;=5]#,###.00;#,###"/>
  </numFmts>
  <fonts count="29">
    <font>
      <sz val="11"/>
      <color rgb="FF1A1818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b val="true"/>
      <sz val="10"/>
      <name val="Verdana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10"/>
      <name val="MS Sans Serif"/>
      <family val="2"/>
      <charset val="1"/>
    </font>
    <font>
      <sz val="11"/>
      <color rgb="FF000000"/>
      <name val="Calibri"/>
      <family val="2"/>
      <charset val="1"/>
    </font>
    <font>
      <sz val="11"/>
      <name val="돋움"/>
      <family val="3"/>
      <charset val="129"/>
    </font>
    <font>
      <b val="true"/>
      <sz val="11"/>
      <color rgb="FF1A1818"/>
      <name val="Arial"/>
      <family val="2"/>
      <charset val="1"/>
    </font>
    <font>
      <sz val="11"/>
      <name val="Arial"/>
      <family val="2"/>
      <charset val="1"/>
    </font>
    <font>
      <b val="true"/>
      <sz val="11"/>
      <color rgb="FF4E4D4D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11"/>
      <color rgb="FF1A1818"/>
      <name val="Calibri"/>
      <family val="2"/>
      <charset val="1"/>
    </font>
    <font>
      <sz val="11"/>
      <color rgb="FFFF0000"/>
      <name val="Calibri"/>
      <family val="2"/>
      <charset val="1"/>
    </font>
    <font>
      <sz val="16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1"/>
      <name val="Arial"/>
      <family val="2"/>
      <charset val="1"/>
    </font>
    <font>
      <sz val="11"/>
      <color rgb="FF4E4D4D"/>
      <name val="Arial"/>
      <family val="2"/>
      <charset val="1"/>
    </font>
    <font>
      <sz val="11"/>
      <color rgb="FF0070C0"/>
      <name val="Arial"/>
      <family val="2"/>
      <charset val="1"/>
    </font>
    <font>
      <sz val="11"/>
      <color rgb="FFFF0000"/>
      <name val="Arial"/>
      <family val="2"/>
      <charset val="1"/>
    </font>
    <font>
      <b val="true"/>
      <sz val="16"/>
      <color rgb="FF333333"/>
      <name val="Arial"/>
      <family val="0"/>
      <charset val="1"/>
    </font>
    <font>
      <b val="true"/>
      <sz val="16"/>
      <color rgb="FF1A1818"/>
      <name val="Arial"/>
      <family val="0"/>
      <charset val="1"/>
    </font>
    <font>
      <b val="true"/>
      <sz val="11"/>
      <color rgb="FF333333"/>
      <name val="Arial"/>
      <family val="0"/>
      <charset val="1"/>
    </font>
    <font>
      <sz val="10"/>
      <color rgb="FF1A1818"/>
      <name val="Arial"/>
      <family val="2"/>
      <charset val="1"/>
    </font>
    <font>
      <sz val="8"/>
      <color rgb="FF1A1818"/>
      <name val="Arial"/>
      <family val="2"/>
      <charset val="1"/>
    </font>
    <font>
      <b val="true"/>
      <sz val="12"/>
      <color rgb="FFFFFFFF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DBE5F1"/>
        <bgColor rgb="FFF2F2F2"/>
      </patternFill>
    </fill>
    <fill>
      <patternFill patternType="solid">
        <fgColor rgb="FF808080"/>
        <bgColor rgb="FFA6A6A6"/>
      </patternFill>
    </fill>
    <fill>
      <patternFill patternType="solid">
        <fgColor rgb="FFEEDC82"/>
        <bgColor rgb="FFFFFF99"/>
      </patternFill>
    </fill>
    <fill>
      <patternFill patternType="solid">
        <fgColor rgb="FFE2CEEF"/>
        <bgColor rgb="FFCDCCCC"/>
      </patternFill>
    </fill>
    <fill>
      <patternFill patternType="solid">
        <fgColor rgb="FFF2F2F2"/>
        <bgColor rgb="FFEEF5FF"/>
      </patternFill>
    </fill>
    <fill>
      <patternFill patternType="solid">
        <fgColor rgb="FF4E4D4D"/>
        <bgColor rgb="FF333333"/>
      </patternFill>
    </fill>
    <fill>
      <patternFill patternType="solid">
        <fgColor rgb="FFEEF5FF"/>
        <bgColor rgb="FFEBF8FF"/>
      </patternFill>
    </fill>
    <fill>
      <patternFill patternType="solid">
        <fgColor rgb="FFFFFFFF"/>
        <bgColor rgb="FFEEF5FF"/>
      </patternFill>
    </fill>
    <fill>
      <patternFill patternType="solid">
        <fgColor rgb="FF131313"/>
        <bgColor rgb="FF1A1818"/>
      </patternFill>
    </fill>
    <fill>
      <patternFill patternType="solid">
        <fgColor rgb="FFEBF8FF"/>
        <bgColor rgb="FFEEF5FF"/>
      </patternFill>
    </fill>
    <fill>
      <patternFill patternType="solid">
        <fgColor rgb="FFA6A6A6"/>
        <bgColor rgb="FFBFBFB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CDCCCC"/>
      </left>
      <right style="thin">
        <color rgb="FFCDCCCC"/>
      </right>
      <top style="thin">
        <color rgb="FFCDCCCC"/>
      </top>
      <bottom style="thin">
        <color rgb="FFCDCCCC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/>
      <right/>
      <top style="thin">
        <color rgb="FFCDCCCC"/>
      </top>
      <bottom/>
      <diagonal/>
    </border>
    <border diagonalUp="false" diagonalDown="false">
      <left/>
      <right/>
      <top/>
      <bottom style="thin">
        <color rgb="FFCDCCCC"/>
      </bottom>
      <diagonal/>
    </border>
    <border diagonalUp="false" diagonalDown="false">
      <left style="thin">
        <color rgb="FFCDCCCC"/>
      </left>
      <right/>
      <top style="thin">
        <color rgb="FFCDCCCC"/>
      </top>
      <bottom style="thin">
        <color rgb="FFCDCCCC"/>
      </bottom>
      <diagonal/>
    </border>
    <border diagonalUp="false" diagonalDown="false">
      <left/>
      <right style="thin">
        <color rgb="FFCDCCCC"/>
      </right>
      <top style="thin">
        <color rgb="FFCDCCCC"/>
      </top>
      <bottom style="thin">
        <color rgb="FFCDCCCC"/>
      </bottom>
      <diagonal/>
    </border>
    <border diagonalUp="false" diagonalDown="false">
      <left style="thin">
        <color rgb="FFCDCCCC"/>
      </left>
      <right style="thin">
        <color rgb="FFCDCCCC"/>
      </right>
      <top style="thin">
        <color rgb="FFCDCCCC"/>
      </top>
      <bottom/>
      <diagonal/>
    </border>
    <border diagonalUp="false" diagonalDown="false"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 diagonalUp="false" diagonalDown="false">
      <left style="medium">
        <color rgb="FFBFBFBF"/>
      </left>
      <right/>
      <top style="medium">
        <color rgb="FFBFBFBF"/>
      </top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>
        <color rgb="FFCDCCCC"/>
      </left>
      <right/>
      <top/>
      <bottom style="thin">
        <color rgb="FFCDCCCC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4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11" fillId="0" borderId="0" applyFont="true" applyBorder="false" applyAlignment="true" applyProtection="false">
      <alignment horizontal="left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6" borderId="1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7" borderId="0" xfId="3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8" borderId="2" xfId="3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7" borderId="0" xfId="3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0" xfId="3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3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0" xfId="31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0" xfId="3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0" fontId="12" fillId="0" borderId="0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2" fillId="0" borderId="0" xfId="3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7" borderId="1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8" borderId="1" xfId="3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7" borderId="1" xfId="3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2" fillId="8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2" fillId="8" borderId="1" xfId="3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6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4" xfId="3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13" fillId="6" borderId="5" xfId="3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6" borderId="6" xfId="3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9" borderId="0" xfId="3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2" fillId="8" borderId="1" xfId="2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7" borderId="5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6" borderId="1" xfId="3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3" xfId="3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0" fillId="0" borderId="1" xfId="3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2" fillId="8" borderId="1" xfId="3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12" fillId="8" borderId="7" xfId="38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3" fillId="0" borderId="2" xfId="3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13" fillId="0" borderId="2" xfId="3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6" fillId="0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10" borderId="10" xfId="47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7" fillId="0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7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5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3" fillId="0" borderId="0" xfId="3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13" fillId="6" borderId="1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7" borderId="0" xfId="3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5" fontId="12" fillId="0" borderId="2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7" borderId="0" xfId="3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14" fillId="0" borderId="0" xfId="3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5" fontId="14" fillId="0" borderId="0" xfId="3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12" fillId="0" borderId="0" xfId="31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12" fillId="0" borderId="0" xfId="31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2" fillId="0" borderId="0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2" fillId="0" borderId="0" xfId="31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31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4" fillId="7" borderId="1" xfId="3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2" fillId="0" borderId="1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7" borderId="1" xfId="31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71" fontId="12" fillId="0" borderId="1" xfId="3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13" fillId="6" borderId="5" xfId="3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13" fillId="6" borderId="6" xfId="3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19" fillId="9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12" fillId="0" borderId="1" xfId="26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4" fillId="7" borderId="5" xfId="3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3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20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0" fillId="0" borderId="0" xfId="3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20" fillId="0" borderId="1" xfId="17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6" borderId="1" xfId="3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2" fillId="0" borderId="3" xfId="31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13" fillId="6" borderId="1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7" borderId="1" xfId="3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0" fillId="0" borderId="1" xfId="31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12" fillId="0" borderId="1" xfId="38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4" fontId="12" fillId="0" borderId="7" xfId="38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2" xfId="3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13" fillId="0" borderId="2" xfId="38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3" fontId="12" fillId="0" borderId="1" xfId="26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7" borderId="0" xfId="3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2" fillId="0" borderId="2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7" borderId="0" xfId="3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4" fillId="0" borderId="0" xfId="3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4" fillId="0" borderId="0" xfId="3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2" fillId="0" borderId="0" xfId="31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0" fontId="12" fillId="0" borderId="0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12" fillId="0" borderId="0" xfId="31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0" borderId="1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7" borderId="1" xfId="31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72" fontId="12" fillId="0" borderId="1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2" fontId="13" fillId="6" borderId="5" xfId="3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3" fillId="6" borderId="6" xfId="3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9" fillId="9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2" fillId="11" borderId="1" xfId="3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7" borderId="5" xfId="3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20" fillId="11" borderId="1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8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76" fontId="0" fillId="0" borderId="0" xfId="4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1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1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18" fillId="1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8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9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9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0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0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2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12" fillId="0" borderId="0" xfId="3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3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9" fontId="12" fillId="0" borderId="0" xfId="3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0" fontId="12" fillId="0" borderId="0" xfId="3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0" fontId="12" fillId="0" borderId="0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12" fillId="0" borderId="0" xfId="3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3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0" fillId="0" borderId="0" xfId="4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0" borderId="0" xfId="17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4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4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4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4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7" xfId="4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4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9" xfId="4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4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1" xfId="4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11" fillId="0" borderId="22" xfId="4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3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3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odyStyle" xfId="20"/>
    <cellStyle name="Currency [0]" xfId="21"/>
    <cellStyle name="Currency [0] 2" xfId="22"/>
    <cellStyle name="HeaderStyle" xfId="23"/>
    <cellStyle name="HeaderTopStyle" xfId="24"/>
    <cellStyle name="IsSelectedStyle" xfId="25"/>
    <cellStyle name="Moneda 2" xfId="26"/>
    <cellStyle name="Moneda 3" xfId="27"/>
    <cellStyle name="Moneda 3 2" xfId="28"/>
    <cellStyle name="Normal 10 2" xfId="29"/>
    <cellStyle name="Normal 12" xfId="30"/>
    <cellStyle name="Normal 2" xfId="31"/>
    <cellStyle name="Normal 3" xfId="32"/>
    <cellStyle name="Normal 3 2" xfId="33"/>
    <cellStyle name="Normal 4" xfId="34"/>
    <cellStyle name="Normal 5" xfId="35"/>
    <cellStyle name="Normal 5 3" xfId="36"/>
    <cellStyle name="Normal 63" xfId="37"/>
    <cellStyle name="Porcentaje 2" xfId="38"/>
    <cellStyle name="표준 4" xfId="39"/>
    <cellStyle name="표준_SEA Price List.(VER1)" xfId="40"/>
    <cellStyle name="Pivot Table Field" xfId="41"/>
    <cellStyle name="Pivot Table Corner" xfId="42"/>
    <cellStyle name="Pivot Table Value" xfId="43"/>
    <cellStyle name="Pivot Table Category" xfId="44"/>
    <cellStyle name="Pivot Table Title" xfId="45"/>
    <cellStyle name="Pivot Table Result" xfId="46"/>
    <cellStyle name="Excel Built-in 20% - Accent5" xfId="47"/>
    <cellStyle name="Excel Built-in Currency [0]" xfId="48"/>
  </cellStyles>
  <dxfs count="66">
    <dxf>
      <font>
        <color rgb="FFF2F2F2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EBF8FF"/>
      <rgbColor rgb="FF660066"/>
      <rgbColor rgb="FFFF8080"/>
      <rgbColor rgb="FF0070C0"/>
      <rgbColor rgb="FFE2CEE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F5FF"/>
      <rgbColor rgb="FFDBE5F1"/>
      <rgbColor rgb="FFFFFF99"/>
      <rgbColor rgb="FFCDCCCC"/>
      <rgbColor rgb="FFFFC7CE"/>
      <rgbColor rgb="FFCC99FF"/>
      <rgbColor rgb="FFEEDC82"/>
      <rgbColor rgb="FF3366FF"/>
      <rgbColor rgb="FF33CCCC"/>
      <rgbColor rgb="FF99CC00"/>
      <rgbColor rgb="FFFFCC00"/>
      <rgbColor rgb="FFFF9900"/>
      <rgbColor rgb="FFFF6600"/>
      <rgbColor rgb="FF4E4D4D"/>
      <rgbColor rgb="FFA6A6A6"/>
      <rgbColor rgb="FF003366"/>
      <rgbColor rgb="FF339966"/>
      <rgbColor rgb="FF131313"/>
      <rgbColor rgb="FF1A1818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7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utton 4" descr="Limpiar&#10;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Limpiar
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utton 5" descr="Generar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Generar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utton 7" descr="Agregar filas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Agregar filas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utton 8" descr="Eliminar filas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filas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utton 2" descr="Agregar filas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Agregar filas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utton 3" descr="Eliminar filas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filas</a:t>
              </a:r>
            </a:p>
          </xdr:txBody>
        </xdr:sp>
        <xdr:clientData/>
      </xdr:twoCellAnchor>
    </mc:Choice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utton 4" descr="Generar CSV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Generar CSV</a:t>
              </a:r>
            </a:p>
          </xdr:txBody>
        </xdr:sp>
        <xdr:clientData/>
      </xdr:twoCellAnchor>
    </mc:Choice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smb://192.168.10.101/negocios/Users/michel.lopez/OneDrive%20-%20Colombia%20Compra%20Eficiente/Cotizador%20General%20AMP/48.AMP-Microsoft2G/versiones/48.amp-microsoft2gv41-08-04-2019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Cotizacion"/>
      <sheetName val="Anexo"/>
      <sheetName val="ResumenCotizacion"/>
      <sheetName val="Cotizacion"/>
      <sheetName val="Categorias"/>
      <sheetName val="Consolidado"/>
      <sheetName val="ProXCat"/>
      <sheetName val="CSV"/>
      <sheetName val="Cuadro Totales"/>
      <sheetName val="Listas"/>
      <sheetName val="minimo"/>
      <sheetName val="temp"/>
      <sheetName val="temp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78" createdVersion="3">
  <cacheSource type="worksheet">
    <worksheetSource ref="A1:Y279" sheet="temp"/>
  </cacheSource>
  <cacheFields count="25">
    <cacheField name="LLAVE" numFmtId="0">
      <sharedItems count="278">
        <s v="Catalogo principalG-SuiteAPPS-BUS-PLUS-1USER-12MO"/>
        <s v="Catalogo principalG-SuiteAPPS-BUS-PLUS-1USER-1MO"/>
        <s v="Catalogo principalG-SuiteAPPS-BUS-STD-1USER-12MO"/>
        <s v="Catalogo principalG-SuiteAPPS-BUS-STD-1USER-1MO"/>
        <s v="Catalogo principalG-SuiteAPPS-ENT-ESSENTIALS-1USER-12MO"/>
        <s v="Catalogo principalG-SuiteAPPS-ENT-ESSENTIALS-1USER-1MO"/>
        <s v="Catalogo principalG-SuiteAPPS-ENT-PLUS-1USER-12MO"/>
        <s v="Catalogo principalG-SuiteAPPS-ENT-PLUS-1USER-1MO"/>
        <s v="Catalogo principalG-SuiteAPPS-ENT-STD-1USER-12MO"/>
        <s v="Catalogo principalG-SuiteAPPS-ENT-STD-1USER-1MO"/>
        <s v="Catalogo principalG-SuiteAPPS-STARTER-1USER-12MO"/>
        <s v="Catalogo principalG-SuiteAPPS-STARTER-1USER-1MO"/>
        <s v="Catalogo principalG-SuiteIT-GO-GS-00-01"/>
        <s v="Catalogo principalG-SuiteIT-GO-GS-00-02"/>
        <s v="Catalogo principalG-SuiteIT-GO-GS-00-03"/>
        <s v="Catalogo principalG-SuiteIT-GO-GS-00-04"/>
        <s v="Catalogo principalG-SuiteIT-GO-GS-00-05"/>
        <s v="Catalogo principalG-SuiteIT-GO-GS-00-06"/>
        <s v="Catalogo principalG-SuiteIT-GO-GS-00-07"/>
        <s v="Catalogo principalG-SuiteIT-GO-GS-00-08"/>
        <s v="Catalogo principalG-SuiteIT-GO-GS-00-09"/>
        <s v="Catalogo principalG-SuiteIT-GO-GS-00-10"/>
        <s v="Catalogo principalG-SuiteIT-GO-GS-00-11"/>
        <s v="Catalogo principalG-SuiteIT-GO-GS-00-12"/>
        <s v="Catalogo principalG-SuiteIT-GO-GS-00-13"/>
        <s v="Catalogo principalG-SuiteIT-GO-GS-00-14"/>
        <s v="Catalogo principalG-SuiteIT-GO-GS-00-15"/>
        <s v="Catalogo principalG-SuiteIT-GO-GS-00-16"/>
        <s v="Catalogo principalG-SuiteIT-GO-GS-00-17"/>
        <s v="Catalogo principalG-SuiteIT-GO-GS-00-18"/>
        <s v="Catalogo principalG-SuiteIT-GO-GS-00-19"/>
        <s v="Catalogo principalG-SuiteIT-GO-GS-00-20"/>
        <s v="Catalogo principalG-SuiteIT-GO-GS-00-21"/>
        <s v="Catalogo principalG-SuiteIT-GO-GS-00-22"/>
        <s v="Catalogo principalG-SuiteIT-GO-GS-00-23"/>
        <s v="Catalogo principalG-SuiteIT-GO-GS-00-24"/>
        <s v="Catalogo principalG-SuiteIT-GO-GS-00-25"/>
        <s v="Catalogo principalG-SuiteIT-GO-GS-00-26"/>
        <s v="EforcersCanalIT-SW-01-01"/>
        <s v="EforcersCanalIT-SW-01-02"/>
        <s v="EforcersCanalIT-SW-01-03"/>
        <s v="EforcersCanalIT-SW-01-04"/>
        <s v="EforcersCanalIT-SW-01-05"/>
        <s v="EforcersCanalIT-SW-01-06"/>
        <s v="EforcersCanalIT-SW-02-01"/>
        <s v="EforcersCanalIT-SW-02-02"/>
        <s v="EforcersCanalIT-SW-02-03"/>
        <s v="EforcersCanalIT-SW-02-04"/>
        <s v="EforcersCanalIT-SW-02-05"/>
        <s v="EforcersCanalIT-SW-02-06"/>
        <s v="EforcersCanalIT-SW-03-01"/>
        <s v="EforcersCanalIT-SW-03-02"/>
        <s v="EforcersCanalIT-SW-03-03"/>
        <s v="EforcersCanalIT-SW-03-04"/>
        <s v="EforcersCanalIT-SW-03-05"/>
        <s v="EforcersCanalIT-SW-03-06"/>
        <s v="EforcersCanalIT-SW-04-01"/>
        <s v="EforcersCanalIT-SW-04-02"/>
        <s v="EforcersCanalIT-SW-04-03"/>
        <s v="EforcersCanalIT-SW-04-04"/>
        <s v="EforcersCanalIT-SW-04-05"/>
        <s v="EforcersCanalIT-SW-04-06"/>
        <s v="EforcersCanalIT-SW-05-01"/>
        <s v="EforcersCanalIT-SW-05-02"/>
        <s v="EforcersCanalIT-SW-05-03"/>
        <s v="EforcersCanalIT-SW-05-04"/>
        <s v="EforcersCanalIT-SW-05-05"/>
        <s v="EforcersCanalIT-SW-05-06"/>
        <s v="EforcersCanalIT-SW-06-01"/>
        <s v="EforcersCanalIT-SW-06-02"/>
        <s v="EforcersCanalIT-SW-06-03"/>
        <s v="EforcersCanalIT-SW-07-01"/>
        <s v="EforcersCanalIT-SW-07-02"/>
        <s v="EforcersCanalIT-SW-07-03"/>
        <s v="EforcersCanalIT-SW-07-04"/>
        <s v="EforcersCanalIT-SW-07-05"/>
        <s v="EforcersCanalIT-SW-07-06"/>
        <s v="EforcersCanalIT-SW-08-01"/>
        <s v="EforcersCanalIT-SW-08-02"/>
        <s v="EforcersCanalIT-SW-08-03"/>
        <s v="EforcersCanalIT-SW-08-04"/>
        <s v="EforcersCanalIT-SW-08-05"/>
        <s v="EforcersCanalIT-SW-08-06"/>
        <s v="EforcersCanalIT-SW-09-01"/>
        <s v="EforcersCanalIT-SW-09-02"/>
        <s v="EforcersCanalIT-SW-09-03"/>
        <s v="EforcersCanalIT-SW-10-01"/>
        <s v="EforcersCanalIT-SW-10-02"/>
        <s v="EforcersCanalIT-SW-10-03"/>
        <s v="EforcersCanalIT-SW-10-04"/>
        <s v="EforcersCanalIT-SW-10-05"/>
        <s v="EforcersCanalIT-SW-10-06"/>
        <s v="EforcersCanalIT-SW-11-01"/>
        <s v="EforcersCanalIT-SW-11-02"/>
        <s v="EforcersCanalIT-SW-11-03"/>
        <s v="EforcersCanalIT-SW-11-04"/>
        <s v="EforcersCanalIT-SW-11-05"/>
        <s v="EforcersCanalIT-SW-11-06"/>
        <s v="ITO SoftwareCanalIT-SW-01-01"/>
        <s v="ITO SoftwareCanalIT-SW-01-02"/>
        <s v="ITO SoftwareCanalIT-SW-01-03"/>
        <s v="ITO SoftwareCanalIT-SW-01-04"/>
        <s v="ITO SoftwareCanalIT-SW-01-05"/>
        <s v="ITO SoftwareCanalIT-SW-01-06"/>
        <s v="ITO SoftwareCanalIT-SW-02-01"/>
        <s v="ITO SoftwareCanalIT-SW-02-02"/>
        <s v="ITO SoftwareCanalIT-SW-02-03"/>
        <s v="ITO SoftwareCanalIT-SW-02-04"/>
        <s v="ITO SoftwareCanalIT-SW-02-05"/>
        <s v="ITO SoftwareCanalIT-SW-02-06"/>
        <s v="ITO SoftwareCanalIT-SW-03-01"/>
        <s v="ITO SoftwareCanalIT-SW-03-02"/>
        <s v="ITO SoftwareCanalIT-SW-03-03"/>
        <s v="ITO SoftwareCanalIT-SW-03-04"/>
        <s v="ITO SoftwareCanalIT-SW-03-05"/>
        <s v="ITO SoftwareCanalIT-SW-03-06"/>
        <s v="ITO SoftwareCanalIT-SW-04-01"/>
        <s v="ITO SoftwareCanalIT-SW-04-02"/>
        <s v="ITO SoftwareCanalIT-SW-04-03"/>
        <s v="ITO SoftwareCanalIT-SW-04-04"/>
        <s v="ITO SoftwareCanalIT-SW-04-05"/>
        <s v="ITO SoftwareCanalIT-SW-04-06"/>
        <s v="ITO SoftwareCanalIT-SW-05-01"/>
        <s v="ITO SoftwareCanalIT-SW-05-02"/>
        <s v="ITO SoftwareCanalIT-SW-05-03"/>
        <s v="ITO SoftwareCanalIT-SW-05-04"/>
        <s v="ITO SoftwareCanalIT-SW-05-05"/>
        <s v="ITO SoftwareCanalIT-SW-05-06"/>
        <s v="ITO SoftwareCanalIT-SW-06-01"/>
        <s v="ITO SoftwareCanalIT-SW-06-02"/>
        <s v="ITO SoftwareCanalIT-SW-06-03"/>
        <s v="ITO SoftwareCanalIT-SW-07-01"/>
        <s v="ITO SoftwareCanalIT-SW-07-02"/>
        <s v="ITO SoftwareCanalIT-SW-07-03"/>
        <s v="ITO SoftwareCanalIT-SW-07-04"/>
        <s v="ITO SoftwareCanalIT-SW-07-05"/>
        <s v="ITO SoftwareCanalIT-SW-07-06"/>
        <s v="ITO SoftwareCanalIT-SW-08-01"/>
        <s v="ITO SoftwareCanalIT-SW-08-02"/>
        <s v="ITO SoftwareCanalIT-SW-08-03"/>
        <s v="ITO SoftwareCanalIT-SW-08-04"/>
        <s v="ITO SoftwareCanalIT-SW-08-05"/>
        <s v="ITO SoftwareCanalIT-SW-08-06"/>
        <s v="ITO SoftwareCanalIT-SW-09-01"/>
        <s v="ITO SoftwareCanalIT-SW-09-02"/>
        <s v="ITO SoftwareCanalIT-SW-09-03"/>
        <s v="ITO SoftwareCanalIT-SW-10-01"/>
        <s v="ITO SoftwareCanalIT-SW-10-02"/>
        <s v="ITO SoftwareCanalIT-SW-10-03"/>
        <s v="ITO SoftwareCanalIT-SW-10-04"/>
        <s v="ITO SoftwareCanalIT-SW-10-05"/>
        <s v="ITO SoftwareCanalIT-SW-10-06"/>
        <s v="ITO SoftwareCanalIT-SW-11-01"/>
        <s v="ITO SoftwareCanalIT-SW-11-02"/>
        <s v="ITO SoftwareCanalIT-SW-11-03"/>
        <s v="ITO SoftwareCanalIT-SW-11-04"/>
        <s v="ITO SoftwareCanalIT-SW-11-05"/>
        <s v="ITO SoftwareCanalIT-SW-11-06"/>
        <s v="ServinformaciónCanalIT-SW-01-01"/>
        <s v="ServinformaciónCanalIT-SW-01-02"/>
        <s v="ServinformaciónCanalIT-SW-01-03"/>
        <s v="ServinformaciónCanalIT-SW-01-04"/>
        <s v="ServinformaciónCanalIT-SW-01-05"/>
        <s v="ServinformaciónCanalIT-SW-01-06"/>
        <s v="ServinformaciónCanalIT-SW-02-01"/>
        <s v="ServinformaciónCanalIT-SW-02-02"/>
        <s v="ServinformaciónCanalIT-SW-02-03"/>
        <s v="ServinformaciónCanalIT-SW-02-04"/>
        <s v="ServinformaciónCanalIT-SW-02-05"/>
        <s v="ServinformaciónCanalIT-SW-02-06"/>
        <s v="ServinformaciónCanalIT-SW-03-01"/>
        <s v="ServinformaciónCanalIT-SW-03-02"/>
        <s v="ServinformaciónCanalIT-SW-03-03"/>
        <s v="ServinformaciónCanalIT-SW-03-04"/>
        <s v="ServinformaciónCanalIT-SW-03-05"/>
        <s v="ServinformaciónCanalIT-SW-03-06"/>
        <s v="ServinformaciónCanalIT-SW-04-01"/>
        <s v="ServinformaciónCanalIT-SW-04-02"/>
        <s v="ServinformaciónCanalIT-SW-04-03"/>
        <s v="ServinformaciónCanalIT-SW-04-04"/>
        <s v="ServinformaciónCanalIT-SW-04-05"/>
        <s v="ServinformaciónCanalIT-SW-04-06"/>
        <s v="ServinformaciónCanalIT-SW-05-01"/>
        <s v="ServinformaciónCanalIT-SW-05-02"/>
        <s v="ServinformaciónCanalIT-SW-05-03"/>
        <s v="ServinformaciónCanalIT-SW-05-04"/>
        <s v="ServinformaciónCanalIT-SW-05-05"/>
        <s v="ServinformaciónCanalIT-SW-05-06"/>
        <s v="ServinformaciónCanalIT-SW-06-01"/>
        <s v="ServinformaciónCanalIT-SW-06-02"/>
        <s v="ServinformaciónCanalIT-SW-06-03"/>
        <s v="ServinformaciónCanalIT-SW-07-01"/>
        <s v="ServinformaciónCanalIT-SW-07-02"/>
        <s v="ServinformaciónCanalIT-SW-07-03"/>
        <s v="ServinformaciónCanalIT-SW-07-04"/>
        <s v="ServinformaciónCanalIT-SW-07-05"/>
        <s v="ServinformaciónCanalIT-SW-07-06"/>
        <s v="ServinformaciónCanalIT-SW-08-01"/>
        <s v="ServinformaciónCanalIT-SW-08-02"/>
        <s v="ServinformaciónCanalIT-SW-08-03"/>
        <s v="ServinformaciónCanalIT-SW-08-04"/>
        <s v="ServinformaciónCanalIT-SW-08-05"/>
        <s v="ServinformaciónCanalIT-SW-08-06"/>
        <s v="ServinformaciónCanalIT-SW-09-01"/>
        <s v="ServinformaciónCanalIT-SW-09-02"/>
        <s v="ServinformaciónCanalIT-SW-09-03"/>
        <s v="ServinformaciónCanalIT-SW-10-01"/>
        <s v="ServinformaciónCanalIT-SW-10-02"/>
        <s v="ServinformaciónCanalIT-SW-10-03"/>
        <s v="ServinformaciónCanalIT-SW-10-04"/>
        <s v="ServinformaciónCanalIT-SW-10-05"/>
        <s v="ServinformaciónCanalIT-SW-10-06"/>
        <s v="ServinformaciónCanalIT-SW-11-01"/>
        <s v="ServinformaciónCanalIT-SW-11-02"/>
        <s v="ServinformaciónCanalIT-SW-11-03"/>
        <s v="ServinformaciónCanalIT-SW-11-04"/>
        <s v="ServinformaciónCanalIT-SW-11-05"/>
        <s v="ServinformaciónCanalIT-SW-11-06"/>
        <s v="Soluciones OriónCanalIT-SW-01-01"/>
        <s v="Soluciones OriónCanalIT-SW-01-02"/>
        <s v="Soluciones OriónCanalIT-SW-01-03"/>
        <s v="Soluciones OriónCanalIT-SW-01-04"/>
        <s v="Soluciones OriónCanalIT-SW-01-05"/>
        <s v="Soluciones OriónCanalIT-SW-01-06"/>
        <s v="Soluciones OriónCanalIT-SW-02-01"/>
        <s v="Soluciones OriónCanalIT-SW-02-02"/>
        <s v="Soluciones OriónCanalIT-SW-02-03"/>
        <s v="Soluciones OriónCanalIT-SW-02-04"/>
        <s v="Soluciones OriónCanalIT-SW-02-05"/>
        <s v="Soluciones OriónCanalIT-SW-02-06"/>
        <s v="Soluciones OriónCanalIT-SW-03-01"/>
        <s v="Soluciones OriónCanalIT-SW-03-02"/>
        <s v="Soluciones OriónCanalIT-SW-03-03"/>
        <s v="Soluciones OriónCanalIT-SW-03-04"/>
        <s v="Soluciones OriónCanalIT-SW-03-05"/>
        <s v="Soluciones OriónCanalIT-SW-03-06"/>
        <s v="Soluciones OriónCanalIT-SW-04-01"/>
        <s v="Soluciones OriónCanalIT-SW-04-02"/>
        <s v="Soluciones OriónCanalIT-SW-04-03"/>
        <s v="Soluciones OriónCanalIT-SW-04-04"/>
        <s v="Soluciones OriónCanalIT-SW-04-05"/>
        <s v="Soluciones OriónCanalIT-SW-04-06"/>
        <s v="Soluciones OriónCanalIT-SW-05-01"/>
        <s v="Soluciones OriónCanalIT-SW-05-02"/>
        <s v="Soluciones OriónCanalIT-SW-05-03"/>
        <s v="Soluciones OriónCanalIT-SW-05-04"/>
        <s v="Soluciones OriónCanalIT-SW-05-05"/>
        <s v="Soluciones OriónCanalIT-SW-05-06"/>
        <s v="Soluciones OriónCanalIT-SW-06-01"/>
        <s v="Soluciones OriónCanalIT-SW-06-02"/>
        <s v="Soluciones OriónCanalIT-SW-06-03"/>
        <s v="Soluciones OriónCanalIT-SW-07-01"/>
        <s v="Soluciones OriónCanalIT-SW-07-02"/>
        <s v="Soluciones OriónCanalIT-SW-07-03"/>
        <s v="Soluciones OriónCanalIT-SW-07-04"/>
        <s v="Soluciones OriónCanalIT-SW-07-05"/>
        <s v="Soluciones OriónCanalIT-SW-07-06"/>
        <s v="Soluciones OriónCanalIT-SW-08-01"/>
        <s v="Soluciones OriónCanalIT-SW-08-02"/>
        <s v="Soluciones OriónCanalIT-SW-08-03"/>
        <s v="Soluciones OriónCanalIT-SW-08-04"/>
        <s v="Soluciones OriónCanalIT-SW-08-05"/>
        <s v="Soluciones OriónCanalIT-SW-08-06"/>
        <s v="Soluciones OriónCanalIT-SW-09-01"/>
        <s v="Soluciones OriónCanalIT-SW-09-02"/>
        <s v="Soluciones OriónCanalIT-SW-09-03"/>
        <s v="Soluciones OriónCanalIT-SW-10-01"/>
        <s v="Soluciones OriónCanalIT-SW-10-02"/>
        <s v="Soluciones OriónCanalIT-SW-10-03"/>
        <s v="Soluciones OriónCanalIT-SW-10-04"/>
        <s v="Soluciones OriónCanalIT-SW-10-05"/>
        <s v="Soluciones OriónCanalIT-SW-10-06"/>
        <s v="Soluciones OriónCanalIT-SW-11-01"/>
        <s v="Soluciones OriónCanalIT-SW-11-02"/>
        <s v="Soluciones OriónCanalIT-SW-11-03"/>
        <s v="Soluciones OriónCanalIT-SW-11-04"/>
        <s v="Soluciones OriónCanalIT-SW-11-05"/>
        <s v="Soluciones OriónCanalIT-SW-11-06"/>
      </sharedItems>
    </cacheField>
    <cacheField name="TEMP1" numFmtId="0">
      <sharedItems count="98">
        <s v="APPS-BUS-PLUS-1USER-12MOG-Suite"/>
        <s v="APPS-BUS-PLUS-1USER-1MOG-Suite"/>
        <s v="APPS-BUS-STD-1USER-12MOG-Suite"/>
        <s v="APPS-BUS-STD-1USER-1MOG-Suite"/>
        <s v="APPS-ENT-ESSENTIALS-1USER-12MOG-Suite"/>
        <s v="APPS-ENT-ESSENTIALS-1USER-1MOG-Suite"/>
        <s v="APPS-ENT-PLUS-1USER-12MOG-Suite"/>
        <s v="APPS-ENT-PLUS-1USER-1MOG-Suite"/>
        <s v="APPS-ENT-STD-1USER-12MOG-Suite"/>
        <s v="APPS-ENT-STD-1USER-1MOG-Suite"/>
        <s v="APPS-STARTER-1USER-12MOG-Suite"/>
        <s v="APPS-STARTER-1USER-1MOG-Suite"/>
        <s v="IT-GO-GS-00-01G-Suite"/>
        <s v="IT-GO-GS-00-02G-Suite"/>
        <s v="IT-GO-GS-00-03G-Suite"/>
        <s v="IT-GO-GS-00-04G-Suite"/>
        <s v="IT-GO-GS-00-05G-Suite"/>
        <s v="IT-GO-GS-00-06G-Suite"/>
        <s v="IT-GO-GS-00-07G-Suite"/>
        <s v="IT-GO-GS-00-08G-Suite"/>
        <s v="IT-GO-GS-00-09G-Suite"/>
        <s v="IT-GO-GS-00-10G-Suite"/>
        <s v="IT-GO-GS-00-11G-Suite"/>
        <s v="IT-GO-GS-00-12G-Suite"/>
        <s v="IT-GO-GS-00-13G-Suite"/>
        <s v="IT-GO-GS-00-14G-Suite"/>
        <s v="IT-GO-GS-00-15G-Suite"/>
        <s v="IT-GO-GS-00-16G-Suite"/>
        <s v="IT-GO-GS-00-17G-Suite"/>
        <s v="IT-GO-GS-00-18G-Suite"/>
        <s v="IT-GO-GS-00-19G-Suite"/>
        <s v="IT-GO-GS-00-20G-Suite"/>
        <s v="IT-GO-GS-00-21G-Suite"/>
        <s v="IT-GO-GS-00-22G-Suite"/>
        <s v="IT-GO-GS-00-23G-Suite"/>
        <s v="IT-GO-GS-00-24G-Suite"/>
        <s v="IT-GO-GS-00-25G-Suite"/>
        <s v="IT-GO-GS-00-26G-Suite"/>
        <s v="IT-SW-01-01Canal"/>
        <s v="IT-SW-01-02Canal"/>
        <s v="IT-SW-01-03Canal"/>
        <s v="IT-SW-01-04Canal"/>
        <s v="IT-SW-01-05Canal"/>
        <s v="IT-SW-01-06Canal"/>
        <s v="IT-SW-02-01Canal"/>
        <s v="IT-SW-02-02Canal"/>
        <s v="IT-SW-02-03Canal"/>
        <s v="IT-SW-02-04Canal"/>
        <s v="IT-SW-02-05Canal"/>
        <s v="IT-SW-02-06Canal"/>
        <s v="IT-SW-03-01Canal"/>
        <s v="IT-SW-03-02Canal"/>
        <s v="IT-SW-03-03Canal"/>
        <s v="IT-SW-03-04Canal"/>
        <s v="IT-SW-03-05Canal"/>
        <s v="IT-SW-03-06Canal"/>
        <s v="IT-SW-04-01Canal"/>
        <s v="IT-SW-04-02Canal"/>
        <s v="IT-SW-04-03Canal"/>
        <s v="IT-SW-04-04Canal"/>
        <s v="IT-SW-04-05Canal"/>
        <s v="IT-SW-04-06Canal"/>
        <s v="IT-SW-05-01Canal"/>
        <s v="IT-SW-05-02Canal"/>
        <s v="IT-SW-05-03Canal"/>
        <s v="IT-SW-05-04Canal"/>
        <s v="IT-SW-05-05Canal"/>
        <s v="IT-SW-05-06Canal"/>
        <s v="IT-SW-06-01Canal"/>
        <s v="IT-SW-06-02Canal"/>
        <s v="IT-SW-06-03Canal"/>
        <s v="IT-SW-07-01Canal"/>
        <s v="IT-SW-07-02Canal"/>
        <s v="IT-SW-07-03Canal"/>
        <s v="IT-SW-07-04Canal"/>
        <s v="IT-SW-07-05Canal"/>
        <s v="IT-SW-07-06Canal"/>
        <s v="IT-SW-08-01Canal"/>
        <s v="IT-SW-08-02Canal"/>
        <s v="IT-SW-08-03Canal"/>
        <s v="IT-SW-08-04Canal"/>
        <s v="IT-SW-08-05Canal"/>
        <s v="IT-SW-08-06Canal"/>
        <s v="IT-SW-09-01Canal"/>
        <s v="IT-SW-09-02Canal"/>
        <s v="IT-SW-09-03Canal"/>
        <s v="IT-SW-10-01Canal"/>
        <s v="IT-SW-10-02Canal"/>
        <s v="IT-SW-10-03Canal"/>
        <s v="IT-SW-10-04Canal"/>
        <s v="IT-SW-10-05Canal"/>
        <s v="IT-SW-10-06Canal"/>
        <s v="IT-SW-11-01Canal"/>
        <s v="IT-SW-11-02Canal"/>
        <s v="IT-SW-11-03Canal"/>
        <s v="IT-SW-11-04Canal"/>
        <s v="IT-SW-11-05Canal"/>
        <s v="IT-SW-11-06Canal"/>
      </sharedItems>
    </cacheField>
    <cacheField name="TEMP2" numFmtId="0">
      <sharedItems containsString="0" containsBlank="1" count="1">
        <m/>
      </sharedItems>
    </cacheField>
    <cacheField name="PROVEEDOR" numFmtId="0">
      <sharedItems count="5">
        <s v="Catalogo principal"/>
        <s v="Eforcers"/>
        <s v="ITO Software"/>
        <s v="Servinformación"/>
        <s v="Soluciones Orión"/>
      </sharedItems>
    </cacheField>
    <cacheField name="Código matriz Colombia Compra Eficiente" numFmtId="0">
      <sharedItems count="98">
        <s v="APPS-BUS-PLUS-1USER-12MO"/>
        <s v="APPS-BUS-PLUS-1USER-1MO"/>
        <s v="APPS-BUS-STD-1USER-12MO"/>
        <s v="APPS-BUS-STD-1USER-1MO"/>
        <s v="APPS-ENT-ESSENTIALS-1USER-12MO"/>
        <s v="APPS-ENT-ESSENTIALS-1USER-1MO"/>
        <s v="APPS-ENT-PLUS-1USER-12MO"/>
        <s v="APPS-ENT-PLUS-1USER-1MO"/>
        <s v="APPS-ENT-STD-1USER-12MO"/>
        <s v="APPS-ENT-STD-1USER-1MO"/>
        <s v="APPS-STARTER-1USER-12MO"/>
        <s v="APPS-STARTER-1USER-1MO"/>
        <s v="IT-GO-GS-00-01"/>
        <s v="IT-GO-GS-00-02"/>
        <s v="IT-GO-GS-00-03"/>
        <s v="IT-GO-GS-00-04"/>
        <s v="IT-GO-GS-00-05"/>
        <s v="IT-GO-GS-00-06"/>
        <s v="IT-GO-GS-00-07"/>
        <s v="IT-GO-GS-00-08"/>
        <s v="IT-GO-GS-00-09"/>
        <s v="IT-GO-GS-00-10"/>
        <s v="IT-GO-GS-00-11"/>
        <s v="IT-GO-GS-00-12"/>
        <s v="IT-GO-GS-00-13"/>
        <s v="IT-GO-GS-00-14"/>
        <s v="IT-GO-GS-00-15"/>
        <s v="IT-GO-GS-00-16"/>
        <s v="IT-GO-GS-00-17"/>
        <s v="IT-GO-GS-00-18"/>
        <s v="IT-GO-GS-00-19"/>
        <s v="IT-GO-GS-00-20"/>
        <s v="IT-GO-GS-00-21"/>
        <s v="IT-GO-GS-00-22"/>
        <s v="IT-GO-GS-00-23"/>
        <s v="IT-GO-GS-00-24"/>
        <s v="IT-GO-GS-00-25"/>
        <s v="IT-GO-GS-00-26"/>
        <s v="IT-SW-01-01"/>
        <s v="IT-SW-01-02"/>
        <s v="IT-SW-01-03"/>
        <s v="IT-SW-01-04"/>
        <s v="IT-SW-01-05"/>
        <s v="IT-SW-01-06"/>
        <s v="IT-SW-02-01"/>
        <s v="IT-SW-02-02"/>
        <s v="IT-SW-02-03"/>
        <s v="IT-SW-02-04"/>
        <s v="IT-SW-02-05"/>
        <s v="IT-SW-02-06"/>
        <s v="IT-SW-03-01"/>
        <s v="IT-SW-03-02"/>
        <s v="IT-SW-03-03"/>
        <s v="IT-SW-03-04"/>
        <s v="IT-SW-03-05"/>
        <s v="IT-SW-03-06"/>
        <s v="IT-SW-04-01"/>
        <s v="IT-SW-04-02"/>
        <s v="IT-SW-04-03"/>
        <s v="IT-SW-04-04"/>
        <s v="IT-SW-04-05"/>
        <s v="IT-SW-04-06"/>
        <s v="IT-SW-05-01"/>
        <s v="IT-SW-05-02"/>
        <s v="IT-SW-05-03"/>
        <s v="IT-SW-05-04"/>
        <s v="IT-SW-05-05"/>
        <s v="IT-SW-05-06"/>
        <s v="IT-SW-06-01"/>
        <s v="IT-SW-06-02"/>
        <s v="IT-SW-06-03"/>
        <s v="IT-SW-07-01"/>
        <s v="IT-SW-07-02"/>
        <s v="IT-SW-07-03"/>
        <s v="IT-SW-07-04"/>
        <s v="IT-SW-07-05"/>
        <s v="IT-SW-07-06"/>
        <s v="IT-SW-08-01"/>
        <s v="IT-SW-08-02"/>
        <s v="IT-SW-08-03"/>
        <s v="IT-SW-08-04"/>
        <s v="IT-SW-08-05"/>
        <s v="IT-SW-08-06"/>
        <s v="IT-SW-09-01"/>
        <s v="IT-SW-09-02"/>
        <s v="IT-SW-09-03"/>
        <s v="IT-SW-10-01"/>
        <s v="IT-SW-10-02"/>
        <s v="IT-SW-10-03"/>
        <s v="IT-SW-10-04"/>
        <s v="IT-SW-10-05"/>
        <s v="IT-SW-10-06"/>
        <s v="IT-SW-11-01"/>
        <s v="IT-SW-11-02"/>
        <s v="IT-SW-11-03"/>
        <s v="IT-SW-11-04"/>
        <s v="IT-SW-11-05"/>
        <s v="IT-SW-11-06"/>
      </sharedItems>
    </cacheField>
    <cacheField name="categoria" numFmtId="0">
      <sharedItems count="2">
        <s v="Canal"/>
        <s v="G-Suite"/>
      </sharedItems>
    </cacheField>
    <cacheField name="PROVEEDOR2" numFmtId="0">
      <sharedItems count="5">
        <s v="Catalogo principal"/>
        <s v="Eforcers"/>
        <s v="ITO Software"/>
        <s v="Servinformación"/>
        <s v="Soluciones Orión"/>
      </sharedItems>
    </cacheField>
    <cacheField name="Moneda" numFmtId="0">
      <sharedItems count="2">
        <s v="COP"/>
        <s v="USD"/>
      </sharedItems>
    </cacheField>
    <cacheField name="Parametrización de los Servicios" numFmtId="0">
      <sharedItems count="1">
        <s v="N/A"/>
      </sharedItems>
    </cacheField>
    <cacheField name="Nombre Producto" numFmtId="0">
      <sharedItems count="49">
        <s v="Capacitación para usuario final - hasta 10 Personas.  "/>
        <s v="Capacitación para usuario final hasta 20 Personas.  "/>
        <s v="Capacitación para usuario técnico o administrador - hasta 10 Personas.  "/>
        <s v="Capacitación para usuario técnico o administrador hasta 20 Personas.  "/>
        <s v="Configuración y parametrización de los Productos "/>
        <s v="Gerente de cuenta (soporte) "/>
        <s v="Google Drive Storage anual por usuario  2 TB"/>
        <s v="Google Drive Storage anual por usuario 16TB"/>
        <s v="Google Drive Storage anual por usuario 1T GB"/>
        <s v="Google Drive Storage anual por usuario 200GB"/>
        <s v="Google Drive Storage anual por usuario 20GB"/>
        <s v="Google Drive Storage anual por usuario 400GB"/>
        <s v="Google Drive Storage anual por usuario 4TB"/>
        <s v="Google Drive Storage anual por usuario 50GB"/>
        <s v="Google Drive Storage anual por usuario 8TB"/>
        <s v="Google Drive Storage mensual por usuario 16 TB"/>
        <s v="Google Drive Storage mensual por usuario 1TB"/>
        <s v="Google Drive Storage mensual por usuario 2 TB"/>
        <s v="Google Drive Storage mensual por usuario 200GB"/>
        <s v="Google Drive Storage mensual por usuario 20GB"/>
        <s v="Google Drive Storage mensual por usuario 4 TB"/>
        <s v="Google Drive Storage mensual por usuario 400GB"/>
        <s v="Google Drive Storage mensual por usuario 50GB"/>
        <s v="Google Drive Storage mensual por usuario 8 TB"/>
        <s v="Instalación de Licencia o Suscripción Anual, o afínes "/>
        <s v="Licencia G Suite Basic año por usuario"/>
        <s v="Licencia G Suite Basic mensual por usuario"/>
        <s v="Licencia G Suite Business año por usuario"/>
        <s v="Licencia G Suite Business mensual por usuario"/>
        <s v="Licencia G Suite Enterprise anual por usuario"/>
        <s v="Licencia G Suite Enterprise mensual por usuario"/>
        <s v="Licencia Google Vault año por usuario"/>
        <s v="Licencia Google Vault mensual por usuario"/>
        <s v="Licencia Workspace Business Plus anual por usuario "/>
        <s v="Licencia Workspace Business Plus mensual por usuario "/>
        <s v="Licencia Workspace Business Standard anual por usuario "/>
        <s v="Licencia Workspace Business Standard mensual por usuario "/>
        <s v="Licencia Workspace Business Starter anual por usuario "/>
        <s v="Licencia Workspace Business Starter mensual por usuario"/>
        <s v="Licencia Workspace Enterprise Essentials anual por usuario"/>
        <s v="Licencia Workspace Enterprise Essentials mensual por usuario"/>
        <s v="Licencia Workspace Enterprise Plus anual por usuario "/>
        <s v="Licencia Workspace Enterprise Plus mensual por usuario "/>
        <s v="Licencia Workspace Enterprise Standard anual por usuario "/>
        <s v="Licencia Workspace Enterprise Standard mensual por usuario "/>
        <s v="Migración de información por volumen de datos almacenados "/>
        <s v="Soporte técnico en sitio "/>
        <s v="Soporte técnico proactivo "/>
        <s v="Soporte técnico reactivo "/>
      </sharedItems>
    </cacheField>
    <cacheField name="Unidad de Medida" numFmtId="0">
      <sharedItems count="6">
        <s v="GB"/>
        <s v="Hora"/>
        <s v="Mes"/>
        <s v="Por sesión de capacitación de 4 horas para un grupo de hasta 10 personas."/>
        <s v="Por sesión de capacitación de 4 horas para un grupo de hasta 20 personas."/>
        <s v="Unidad"/>
      </sharedItems>
    </cacheField>
    <cacheField name="Unidad TVEC" numFmtId="0">
      <sharedItems count="1">
        <s v="Und"/>
      </sharedItems>
    </cacheField>
    <cacheField name="Tipo" numFmtId="0">
      <sharedItems count="2">
        <s v="Producto"/>
        <s v="Servicio"/>
      </sharedItems>
    </cacheField>
    <cacheField name="Zona" numFmtId="0">
      <sharedItems count="4">
        <s v="NA"/>
        <s v="Zona 1"/>
        <s v="Zona 2"/>
        <s v="Zona 3"/>
      </sharedItems>
    </cacheField>
    <cacheField name="Asistencia" numFmtId="0">
      <sharedItems count="3">
        <s v="N/A"/>
        <s v="Remoto"/>
        <s v="Sitio"/>
      </sharedItems>
    </cacheField>
    <cacheField name="Perfil" numFmtId="0">
      <sharedItems count="4">
        <s v="Capacitador"/>
        <s v="N/A"/>
        <s v="Profesional"/>
        <s v="Técnico/Tecnólogo ó Profesional"/>
      </sharedItems>
    </cacheField>
    <cacheField name="Número de parte" numFmtId="0">
      <sharedItems count="98">
        <s v="APPS-BUS-PLUS-1USER-12MO"/>
        <s v="APPS-BUS-PLUS-1USER-1MO"/>
        <s v="APPS-BUS-STD-1USER-12MO"/>
        <s v="APPS-BUS-STD-1USER-1MO"/>
        <s v="APPS-ENT-ESSENTIALS-1USER-12MO"/>
        <s v="APPS-ENT-ESSENTIALS-1USER-1MO"/>
        <s v="APPS-ENT-PLUS-1USER-12MO"/>
        <s v="APPS-ENT-PLUS-1USER-1MO"/>
        <s v="APPS-ENT-STD-1USER-12MO"/>
        <s v="APPS-ENT-STD-1USER-1MO"/>
        <s v="APPS-STARTER-1USER-12MO"/>
        <s v="APPS-STARTER-1USER-1MO"/>
        <s v="IT-GO-GS-00-01"/>
        <s v="IT-GO-GS-00-02"/>
        <s v="IT-GO-GS-00-03"/>
        <s v="IT-GO-GS-00-04"/>
        <s v="IT-GO-GS-00-05"/>
        <s v="IT-GO-GS-00-06"/>
        <s v="IT-GO-GS-00-07"/>
        <s v="IT-GO-GS-00-08"/>
        <s v="IT-GO-GS-00-09"/>
        <s v="IT-GO-GS-00-10"/>
        <s v="IT-GO-GS-00-11"/>
        <s v="IT-GO-GS-00-12"/>
        <s v="IT-GO-GS-00-13"/>
        <s v="IT-GO-GS-00-14"/>
        <s v="IT-GO-GS-00-15"/>
        <s v="IT-GO-GS-00-16"/>
        <s v="IT-GO-GS-00-17"/>
        <s v="IT-GO-GS-00-18"/>
        <s v="IT-GO-GS-00-19"/>
        <s v="IT-GO-GS-00-20"/>
        <s v="IT-GO-GS-00-21"/>
        <s v="IT-GO-GS-00-22"/>
        <s v="IT-GO-GS-00-23"/>
        <s v="IT-GO-GS-00-24"/>
        <s v="IT-GO-GS-00-25"/>
        <s v="IT-GO-GS-00-26"/>
        <s v="IT-SW-01-01"/>
        <s v="IT-SW-01-02"/>
        <s v="IT-SW-01-03"/>
        <s v="IT-SW-01-04"/>
        <s v="IT-SW-01-05"/>
        <s v="IT-SW-01-06"/>
        <s v="IT-SW-02-01"/>
        <s v="IT-SW-02-02"/>
        <s v="IT-SW-02-03"/>
        <s v="IT-SW-02-04"/>
        <s v="IT-SW-02-05"/>
        <s v="IT-SW-02-06"/>
        <s v="IT-SW-03-01"/>
        <s v="IT-SW-03-02"/>
        <s v="IT-SW-03-03"/>
        <s v="IT-SW-03-04"/>
        <s v="IT-SW-03-05"/>
        <s v="IT-SW-03-06"/>
        <s v="IT-SW-04-01"/>
        <s v="IT-SW-04-02"/>
        <s v="IT-SW-04-03"/>
        <s v="IT-SW-04-04"/>
        <s v="IT-SW-04-05"/>
        <s v="IT-SW-04-06"/>
        <s v="IT-SW-05-01"/>
        <s v="IT-SW-05-02"/>
        <s v="IT-SW-05-03"/>
        <s v="IT-SW-05-04"/>
        <s v="IT-SW-05-05"/>
        <s v="IT-SW-05-06"/>
        <s v="IT-SW-06-01"/>
        <s v="IT-SW-06-02"/>
        <s v="IT-SW-06-03"/>
        <s v="IT-SW-07-01"/>
        <s v="IT-SW-07-02"/>
        <s v="IT-SW-07-03"/>
        <s v="IT-SW-07-04"/>
        <s v="IT-SW-07-05"/>
        <s v="IT-SW-07-06"/>
        <s v="IT-SW-08-01"/>
        <s v="IT-SW-08-02"/>
        <s v="IT-SW-08-03"/>
        <s v="IT-SW-08-04"/>
        <s v="IT-SW-08-05"/>
        <s v="IT-SW-08-06"/>
        <s v="IT-SW-09-01"/>
        <s v="IT-SW-09-02"/>
        <s v="IT-SW-09-03"/>
        <s v="IT-SW-10-01"/>
        <s v="IT-SW-10-02"/>
        <s v="IT-SW-10-03"/>
        <s v="IT-SW-10-04"/>
        <s v="IT-SW-10-05"/>
        <s v="IT-SW-10-06"/>
        <s v="IT-SW-11-01"/>
        <s v="IT-SW-11-02"/>
        <s v="IT-SW-11-03"/>
        <s v="IT-SW-11-04"/>
        <s v="IT-SW-11-05"/>
        <s v="IT-SW-11-06"/>
      </sharedItems>
    </cacheField>
    <cacheField name="Forma de Pago" numFmtId="0">
      <sharedItems count="3">
        <s v="Mensual"/>
        <s v="Mensual por servicios efectivamente prestados"/>
        <s v="Suscripción anual"/>
      </sharedItems>
    </cacheField>
    <cacheField name="Precio" numFmtId="0">
      <sharedItems containsSemiMixedTypes="0" containsString="0" containsNumber="1" minValue="4" maxValue="37441000" count="165">
        <n v="4"/>
        <n v="5"/>
        <n v="6"/>
        <n v="7.5"/>
        <n v="10"/>
        <n v="12"/>
        <n v="17.5"/>
        <n v="18"/>
        <n v="20"/>
        <n v="25"/>
        <n v="30"/>
        <n v="35"/>
        <n v="48"/>
        <n v="50"/>
        <n v="72"/>
        <n v="89"/>
        <n v="90"/>
        <n v="120"/>
        <n v="144"/>
        <n v="179"/>
        <n v="210"/>
        <n v="216"/>
        <n v="240"/>
        <n v="300"/>
        <n v="358"/>
        <n v="360"/>
        <n v="420"/>
        <n v="716"/>
        <n v="1068"/>
        <n v="1430"/>
        <n v="2148"/>
        <n v="4296"/>
        <n v="8592"/>
        <n v="17160"/>
        <n v="18133.3333333333"/>
        <n v="19000"/>
        <n v="20000"/>
        <n v="21000"/>
        <n v="22000"/>
        <n v="29000"/>
        <n v="30000"/>
        <n v="31000"/>
        <n v="37500"/>
        <n v="38333.3333333333"/>
        <n v="39000"/>
        <n v="40000"/>
        <n v="43000"/>
        <n v="56250"/>
        <n v="64687.5"/>
        <n v="74390.625"/>
        <n v="85549.21875"/>
        <n v="93000"/>
        <n v="94000"/>
        <n v="98381.6015624999"/>
        <n v="100000"/>
        <n v="106000"/>
        <n v="108800"/>
        <n v="119000"/>
        <n v="121000"/>
        <n v="123000"/>
        <n v="128700"/>
        <n v="129000"/>
        <n v="130000"/>
        <n v="134400"/>
        <n v="136000"/>
        <n v="142000"/>
        <n v="152000"/>
        <n v="155000"/>
        <n v="160000"/>
        <n v="165000"/>
        <n v="168000"/>
        <n v="182000"/>
        <n v="184000"/>
        <n v="194700"/>
        <n v="204000"/>
        <n v="213000"/>
        <n v="222000"/>
        <n v="230000"/>
        <n v="231000"/>
        <n v="242000"/>
        <n v="250000"/>
        <n v="252000"/>
        <n v="260000"/>
        <n v="287500"/>
        <n v="300000"/>
        <n v="330625"/>
        <n v="337500"/>
        <n v="368000"/>
        <n v="375000"/>
        <n v="431250"/>
        <n v="460000"/>
        <n v="484000"/>
        <n v="492000"/>
        <n v="495937.5"/>
        <n v="498000"/>
        <n v="500000"/>
        <n v="502000"/>
        <n v="518000"/>
        <n v="521000"/>
        <n v="533000"/>
        <n v="535000"/>
        <n v="544000"/>
        <n v="546000"/>
        <n v="600000"/>
        <n v="675000"/>
        <n v="708000"/>
        <n v="750000"/>
        <n v="751000"/>
        <n v="754000"/>
        <n v="817000"/>
        <n v="862500"/>
        <n v="900000"/>
        <n v="991875"/>
        <n v="1035000"/>
        <n v="1080000"/>
        <n v="1190250"/>
        <n v="1242000"/>
        <n v="1428300"/>
        <n v="1500000"/>
        <n v="1571200"/>
        <n v="1656000"/>
        <n v="1687000"/>
        <n v="1725000"/>
        <n v="1778000"/>
        <n v="1790000"/>
        <n v="1800000"/>
        <n v="1801000"/>
        <n v="1983750"/>
        <n v="2056000"/>
        <n v="2070000"/>
        <n v="2150000"/>
        <n v="2160000"/>
        <n v="2206000"/>
        <n v="2267000"/>
        <n v="2363000"/>
        <n v="2380500"/>
        <n v="2484000"/>
        <n v="2856600"/>
        <n v="3928000"/>
        <n v="4080000"/>
        <n v="4320800"/>
        <n v="4488000"/>
        <n v="4752880"/>
        <n v="4936800"/>
        <n v="5100000"/>
        <n v="5610000"/>
        <n v="6171000"/>
        <n v="8750000"/>
        <n v="11250000"/>
        <n v="13125000"/>
        <n v="13594000"/>
        <n v="14625000"/>
        <n v="15093750"/>
        <n v="18000000"/>
        <n v="19012500"/>
        <n v="20592000"/>
        <n v="22013000"/>
        <n v="22776000"/>
        <n v="23760000"/>
        <n v="24000000"/>
        <n v="25560000"/>
        <n v="29096000"/>
        <n v="31152000"/>
        <n v="36960000"/>
        <n v="37441000"/>
      </sharedItems>
    </cacheField>
    <cacheField name="Activo" numFmtId="0">
      <sharedItems containsSemiMixedTypes="0" containsString="0" containsNumber="1" containsInteger="1" minValue="1" maxValue="1" count="1">
        <n v="1"/>
      </sharedItems>
    </cacheField>
    <cacheField name="IVA" numFmtId="0">
      <sharedItems containsSemiMixedTypes="0" containsString="0" containsNumber="1" containsInteger="1" minValue="0" maxValue="1" count="2">
        <n v="0"/>
        <n v="1"/>
      </sharedItems>
    </cacheField>
    <cacheField name="cant" numFmtId="0">
      <sharedItems containsSemiMixedTypes="0" containsString="0" containsNumber="1" containsInteger="1" minValue="0" maxValue="882" count="5">
        <n v="0"/>
        <n v="114"/>
        <n v="126"/>
        <n v="798"/>
        <n v="882"/>
      </sharedItems>
    </cacheField>
    <cacheField name="valor base" numFmtId="0">
      <sharedItems containsSemiMixedTypes="0" containsString="0" containsNumber="1" minValue="4" maxValue="37441000" count="165">
        <n v="4"/>
        <n v="5"/>
        <n v="6"/>
        <n v="7.5"/>
        <n v="10"/>
        <n v="12"/>
        <n v="17.5"/>
        <n v="18"/>
        <n v="20"/>
        <n v="25"/>
        <n v="30"/>
        <n v="35"/>
        <n v="48"/>
        <n v="50"/>
        <n v="72"/>
        <n v="89"/>
        <n v="90"/>
        <n v="120"/>
        <n v="144"/>
        <n v="179"/>
        <n v="210"/>
        <n v="216"/>
        <n v="240"/>
        <n v="300"/>
        <n v="358"/>
        <n v="360"/>
        <n v="420"/>
        <n v="716"/>
        <n v="1068"/>
        <n v="1430"/>
        <n v="2148"/>
        <n v="4296"/>
        <n v="8592"/>
        <n v="17160"/>
        <n v="18133.3333333333"/>
        <n v="19000"/>
        <n v="20000"/>
        <n v="21000"/>
        <n v="22000"/>
        <n v="29000"/>
        <n v="30000"/>
        <n v="31000"/>
        <n v="37500"/>
        <n v="38333.3333333333"/>
        <n v="39000"/>
        <n v="40000"/>
        <n v="43000"/>
        <n v="56250"/>
        <n v="64687.5"/>
        <n v="74390.625"/>
        <n v="85549.21875"/>
        <n v="93000"/>
        <n v="94000"/>
        <n v="98381.6015624999"/>
        <n v="100000"/>
        <n v="106000"/>
        <n v="108800"/>
        <n v="119000"/>
        <n v="121000"/>
        <n v="123000"/>
        <n v="128700"/>
        <n v="129000"/>
        <n v="130000"/>
        <n v="134400"/>
        <n v="136000"/>
        <n v="142000"/>
        <n v="152000"/>
        <n v="155000"/>
        <n v="160000"/>
        <n v="165000"/>
        <n v="168000"/>
        <n v="182000"/>
        <n v="184000"/>
        <n v="194700"/>
        <n v="204000"/>
        <n v="213000"/>
        <n v="222000"/>
        <n v="230000"/>
        <n v="231000"/>
        <n v="242000"/>
        <n v="250000"/>
        <n v="252000"/>
        <n v="260000"/>
        <n v="287500"/>
        <n v="300000"/>
        <n v="330625"/>
        <n v="337500"/>
        <n v="368000"/>
        <n v="375000"/>
        <n v="431250"/>
        <n v="460000"/>
        <n v="484000"/>
        <n v="492000"/>
        <n v="495937.5"/>
        <n v="498000"/>
        <n v="500000"/>
        <n v="502000"/>
        <n v="518000"/>
        <n v="521000"/>
        <n v="533000"/>
        <n v="535000"/>
        <n v="544000"/>
        <n v="546000"/>
        <n v="600000"/>
        <n v="675000"/>
        <n v="708000"/>
        <n v="750000"/>
        <n v="751000"/>
        <n v="754000"/>
        <n v="817000"/>
        <n v="862500"/>
        <n v="900000"/>
        <n v="991875"/>
        <n v="1035000"/>
        <n v="1080000"/>
        <n v="1190250"/>
        <n v="1242000"/>
        <n v="1428300"/>
        <n v="1500000"/>
        <n v="1571200"/>
        <n v="1656000"/>
        <n v="1687000"/>
        <n v="1725000"/>
        <n v="1778000"/>
        <n v="1790000"/>
        <n v="1800000"/>
        <n v="1801000"/>
        <n v="1983750"/>
        <n v="2056000"/>
        <n v="2070000"/>
        <n v="2150000"/>
        <n v="2160000"/>
        <n v="2206000"/>
        <n v="2267000"/>
        <n v="2363000"/>
        <n v="2380500"/>
        <n v="2484000"/>
        <n v="2856600"/>
        <n v="3928000"/>
        <n v="4080000"/>
        <n v="4320800"/>
        <n v="4488000"/>
        <n v="4752880"/>
        <n v="4936800"/>
        <n v="5100000"/>
        <n v="5610000"/>
        <n v="6171000"/>
        <n v="8750000"/>
        <n v="11250000"/>
        <n v="13125000"/>
        <n v="13594000"/>
        <n v="14625000"/>
        <n v="15093750"/>
        <n v="18000000"/>
        <n v="19012500"/>
        <n v="20592000"/>
        <n v="22013000"/>
        <n v="22776000"/>
        <n v="23760000"/>
        <n v="24000000"/>
        <n v="25560000"/>
        <n v="29096000"/>
        <n v="31152000"/>
        <n v="36960000"/>
        <n v="37441000"/>
      </sharedItems>
    </cacheField>
    <cacheField name="valor con gravamenes" numFmtId="0">
      <sharedItems containsSemiMixedTypes="0" containsString="0" containsNumber="1" minValue="4" maxValue="37441000" count="165">
        <n v="4"/>
        <n v="5"/>
        <n v="6"/>
        <n v="7.5"/>
        <n v="10"/>
        <n v="12"/>
        <n v="17.5"/>
        <n v="18"/>
        <n v="20"/>
        <n v="25"/>
        <n v="30"/>
        <n v="35"/>
        <n v="48"/>
        <n v="50"/>
        <n v="72"/>
        <n v="89"/>
        <n v="90"/>
        <n v="120"/>
        <n v="144"/>
        <n v="179"/>
        <n v="210"/>
        <n v="216"/>
        <n v="240"/>
        <n v="300"/>
        <n v="358"/>
        <n v="360"/>
        <n v="420"/>
        <n v="716"/>
        <n v="1068"/>
        <n v="1430"/>
        <n v="2148"/>
        <n v="4296"/>
        <n v="8592"/>
        <n v="17160"/>
        <n v="18133.33"/>
        <n v="19000"/>
        <n v="20000"/>
        <n v="21000"/>
        <n v="22000"/>
        <n v="29000"/>
        <n v="30000"/>
        <n v="31000"/>
        <n v="37500"/>
        <n v="38333.33"/>
        <n v="39000"/>
        <n v="40000"/>
        <n v="43000"/>
        <n v="56250"/>
        <n v="64687.5"/>
        <n v="74390.63"/>
        <n v="85549.22"/>
        <n v="93000"/>
        <n v="94000"/>
        <n v="98381.6"/>
        <n v="100000"/>
        <n v="106000"/>
        <n v="108800"/>
        <n v="119000"/>
        <n v="121000"/>
        <n v="123000"/>
        <n v="128700"/>
        <n v="129000"/>
        <n v="130000"/>
        <n v="134400"/>
        <n v="136000"/>
        <n v="142000"/>
        <n v="152000"/>
        <n v="155000"/>
        <n v="160000"/>
        <n v="165000"/>
        <n v="168000"/>
        <n v="182000"/>
        <n v="184000"/>
        <n v="194700"/>
        <n v="204000"/>
        <n v="213000"/>
        <n v="222000"/>
        <n v="230000"/>
        <n v="231000"/>
        <n v="242000"/>
        <n v="250000"/>
        <n v="252000"/>
        <n v="260000"/>
        <n v="287500"/>
        <n v="300000"/>
        <n v="330625"/>
        <n v="337500"/>
        <n v="368000"/>
        <n v="375000"/>
        <n v="431250"/>
        <n v="460000"/>
        <n v="484000"/>
        <n v="492000"/>
        <n v="495937.5"/>
        <n v="498000"/>
        <n v="500000"/>
        <n v="502000"/>
        <n v="518000"/>
        <n v="521000"/>
        <n v="533000"/>
        <n v="535000"/>
        <n v="544000"/>
        <n v="546000"/>
        <n v="600000"/>
        <n v="675000"/>
        <n v="708000"/>
        <n v="750000"/>
        <n v="751000"/>
        <n v="754000"/>
        <n v="817000"/>
        <n v="862500"/>
        <n v="900000"/>
        <n v="991875"/>
        <n v="1035000"/>
        <n v="1080000"/>
        <n v="1190250"/>
        <n v="1242000"/>
        <n v="1428300"/>
        <n v="1500000"/>
        <n v="1571200"/>
        <n v="1656000"/>
        <n v="1687000"/>
        <n v="1725000"/>
        <n v="1778000"/>
        <n v="1790000"/>
        <n v="1800000"/>
        <n v="1801000"/>
        <n v="1983750"/>
        <n v="2056000"/>
        <n v="2070000"/>
        <n v="2150000"/>
        <n v="2160000"/>
        <n v="2206000"/>
        <n v="2267000"/>
        <n v="2363000"/>
        <n v="2380500"/>
        <n v="2484000"/>
        <n v="2856600"/>
        <n v="3928000"/>
        <n v="4080000"/>
        <n v="4320800"/>
        <n v="4488000"/>
        <n v="4752880"/>
        <n v="4936800"/>
        <n v="5100000"/>
        <n v="5610000"/>
        <n v="6171000"/>
        <n v="8750000"/>
        <n v="11250000"/>
        <n v="13125000"/>
        <n v="13594000"/>
        <n v="14625000"/>
        <n v="15093750"/>
        <n v="18000000"/>
        <n v="19012500"/>
        <n v="20592000"/>
        <n v="22013000"/>
        <n v="22776000"/>
        <n v="23760000"/>
        <n v="24000000"/>
        <n v="25560000"/>
        <n v="29096000"/>
        <n v="31152000"/>
        <n v="36960000"/>
        <n v="37441000"/>
      </sharedItems>
    </cacheField>
    <cacheField name="total" numFmtId="0">
      <sharedItems containsSemiMixedTypes="0" containsString="0" containsNumber="1" containsInteger="1" minValue="0" maxValue="37800" count="5">
        <n v="0"/>
        <n v="9576"/>
        <n v="16416"/>
        <n v="22050"/>
        <n v="378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8">
  <r>
    <x v="12"/>
    <x v="12"/>
    <x v="0"/>
    <x v="0"/>
    <x v="12"/>
    <x v="1"/>
    <x v="0"/>
    <x v="1"/>
    <x v="0"/>
    <x v="26"/>
    <x v="5"/>
    <x v="0"/>
    <x v="0"/>
    <x v="0"/>
    <x v="0"/>
    <x v="1"/>
    <x v="12"/>
    <x v="0"/>
    <x v="2"/>
    <x v="0"/>
    <x v="0"/>
    <x v="0"/>
    <x v="2"/>
    <x v="2"/>
    <x v="0"/>
  </r>
  <r>
    <x v="13"/>
    <x v="13"/>
    <x v="0"/>
    <x v="0"/>
    <x v="13"/>
    <x v="1"/>
    <x v="0"/>
    <x v="1"/>
    <x v="0"/>
    <x v="25"/>
    <x v="5"/>
    <x v="0"/>
    <x v="0"/>
    <x v="0"/>
    <x v="0"/>
    <x v="1"/>
    <x v="13"/>
    <x v="2"/>
    <x v="14"/>
    <x v="0"/>
    <x v="0"/>
    <x v="0"/>
    <x v="14"/>
    <x v="14"/>
    <x v="0"/>
  </r>
  <r>
    <x v="14"/>
    <x v="14"/>
    <x v="0"/>
    <x v="0"/>
    <x v="14"/>
    <x v="1"/>
    <x v="0"/>
    <x v="1"/>
    <x v="0"/>
    <x v="28"/>
    <x v="5"/>
    <x v="0"/>
    <x v="0"/>
    <x v="0"/>
    <x v="0"/>
    <x v="1"/>
    <x v="14"/>
    <x v="0"/>
    <x v="5"/>
    <x v="0"/>
    <x v="0"/>
    <x v="3"/>
    <x v="5"/>
    <x v="5"/>
    <x v="1"/>
  </r>
  <r>
    <x v="15"/>
    <x v="15"/>
    <x v="0"/>
    <x v="0"/>
    <x v="15"/>
    <x v="1"/>
    <x v="0"/>
    <x v="1"/>
    <x v="0"/>
    <x v="27"/>
    <x v="5"/>
    <x v="0"/>
    <x v="0"/>
    <x v="0"/>
    <x v="0"/>
    <x v="1"/>
    <x v="15"/>
    <x v="2"/>
    <x v="18"/>
    <x v="0"/>
    <x v="0"/>
    <x v="1"/>
    <x v="18"/>
    <x v="18"/>
    <x v="2"/>
  </r>
  <r>
    <x v="16"/>
    <x v="16"/>
    <x v="0"/>
    <x v="0"/>
    <x v="16"/>
    <x v="1"/>
    <x v="0"/>
    <x v="1"/>
    <x v="0"/>
    <x v="30"/>
    <x v="5"/>
    <x v="0"/>
    <x v="0"/>
    <x v="0"/>
    <x v="0"/>
    <x v="1"/>
    <x v="16"/>
    <x v="0"/>
    <x v="9"/>
    <x v="0"/>
    <x v="0"/>
    <x v="4"/>
    <x v="9"/>
    <x v="9"/>
    <x v="3"/>
  </r>
  <r>
    <x v="17"/>
    <x v="17"/>
    <x v="0"/>
    <x v="0"/>
    <x v="17"/>
    <x v="1"/>
    <x v="0"/>
    <x v="1"/>
    <x v="0"/>
    <x v="29"/>
    <x v="5"/>
    <x v="0"/>
    <x v="0"/>
    <x v="0"/>
    <x v="0"/>
    <x v="1"/>
    <x v="17"/>
    <x v="2"/>
    <x v="23"/>
    <x v="0"/>
    <x v="0"/>
    <x v="2"/>
    <x v="23"/>
    <x v="23"/>
    <x v="4"/>
  </r>
  <r>
    <x v="18"/>
    <x v="18"/>
    <x v="0"/>
    <x v="0"/>
    <x v="18"/>
    <x v="1"/>
    <x v="0"/>
    <x v="1"/>
    <x v="0"/>
    <x v="32"/>
    <x v="5"/>
    <x v="0"/>
    <x v="0"/>
    <x v="0"/>
    <x v="0"/>
    <x v="1"/>
    <x v="18"/>
    <x v="0"/>
    <x v="1"/>
    <x v="0"/>
    <x v="0"/>
    <x v="0"/>
    <x v="1"/>
    <x v="1"/>
    <x v="0"/>
  </r>
  <r>
    <x v="19"/>
    <x v="19"/>
    <x v="0"/>
    <x v="0"/>
    <x v="19"/>
    <x v="1"/>
    <x v="0"/>
    <x v="1"/>
    <x v="0"/>
    <x v="31"/>
    <x v="5"/>
    <x v="0"/>
    <x v="0"/>
    <x v="0"/>
    <x v="0"/>
    <x v="1"/>
    <x v="19"/>
    <x v="2"/>
    <x v="13"/>
    <x v="0"/>
    <x v="0"/>
    <x v="0"/>
    <x v="13"/>
    <x v="13"/>
    <x v="0"/>
  </r>
  <r>
    <x v="20"/>
    <x v="20"/>
    <x v="0"/>
    <x v="0"/>
    <x v="20"/>
    <x v="1"/>
    <x v="0"/>
    <x v="1"/>
    <x v="0"/>
    <x v="19"/>
    <x v="5"/>
    <x v="0"/>
    <x v="0"/>
    <x v="0"/>
    <x v="0"/>
    <x v="1"/>
    <x v="20"/>
    <x v="0"/>
    <x v="0"/>
    <x v="0"/>
    <x v="0"/>
    <x v="0"/>
    <x v="0"/>
    <x v="0"/>
    <x v="0"/>
  </r>
  <r>
    <x v="21"/>
    <x v="21"/>
    <x v="0"/>
    <x v="0"/>
    <x v="21"/>
    <x v="1"/>
    <x v="0"/>
    <x v="1"/>
    <x v="0"/>
    <x v="10"/>
    <x v="5"/>
    <x v="0"/>
    <x v="0"/>
    <x v="0"/>
    <x v="0"/>
    <x v="1"/>
    <x v="21"/>
    <x v="2"/>
    <x v="12"/>
    <x v="0"/>
    <x v="0"/>
    <x v="0"/>
    <x v="12"/>
    <x v="12"/>
    <x v="0"/>
  </r>
  <r>
    <x v="22"/>
    <x v="22"/>
    <x v="0"/>
    <x v="0"/>
    <x v="22"/>
    <x v="1"/>
    <x v="0"/>
    <x v="1"/>
    <x v="0"/>
    <x v="22"/>
    <x v="5"/>
    <x v="0"/>
    <x v="0"/>
    <x v="0"/>
    <x v="0"/>
    <x v="1"/>
    <x v="22"/>
    <x v="0"/>
    <x v="3"/>
    <x v="0"/>
    <x v="0"/>
    <x v="0"/>
    <x v="3"/>
    <x v="3"/>
    <x v="0"/>
  </r>
  <r>
    <x v="23"/>
    <x v="23"/>
    <x v="0"/>
    <x v="0"/>
    <x v="23"/>
    <x v="1"/>
    <x v="0"/>
    <x v="1"/>
    <x v="0"/>
    <x v="13"/>
    <x v="5"/>
    <x v="0"/>
    <x v="0"/>
    <x v="0"/>
    <x v="0"/>
    <x v="1"/>
    <x v="23"/>
    <x v="2"/>
    <x v="16"/>
    <x v="0"/>
    <x v="0"/>
    <x v="0"/>
    <x v="16"/>
    <x v="16"/>
    <x v="0"/>
  </r>
  <r>
    <x v="24"/>
    <x v="24"/>
    <x v="0"/>
    <x v="0"/>
    <x v="24"/>
    <x v="1"/>
    <x v="0"/>
    <x v="1"/>
    <x v="0"/>
    <x v="18"/>
    <x v="5"/>
    <x v="0"/>
    <x v="0"/>
    <x v="0"/>
    <x v="0"/>
    <x v="1"/>
    <x v="24"/>
    <x v="0"/>
    <x v="6"/>
    <x v="0"/>
    <x v="0"/>
    <x v="0"/>
    <x v="6"/>
    <x v="6"/>
    <x v="0"/>
  </r>
  <r>
    <x v="25"/>
    <x v="25"/>
    <x v="0"/>
    <x v="0"/>
    <x v="25"/>
    <x v="1"/>
    <x v="0"/>
    <x v="1"/>
    <x v="0"/>
    <x v="9"/>
    <x v="5"/>
    <x v="0"/>
    <x v="0"/>
    <x v="0"/>
    <x v="0"/>
    <x v="1"/>
    <x v="25"/>
    <x v="2"/>
    <x v="20"/>
    <x v="0"/>
    <x v="0"/>
    <x v="0"/>
    <x v="20"/>
    <x v="20"/>
    <x v="0"/>
  </r>
  <r>
    <x v="26"/>
    <x v="26"/>
    <x v="0"/>
    <x v="0"/>
    <x v="26"/>
    <x v="1"/>
    <x v="0"/>
    <x v="1"/>
    <x v="0"/>
    <x v="21"/>
    <x v="5"/>
    <x v="0"/>
    <x v="0"/>
    <x v="0"/>
    <x v="0"/>
    <x v="1"/>
    <x v="26"/>
    <x v="0"/>
    <x v="11"/>
    <x v="0"/>
    <x v="0"/>
    <x v="0"/>
    <x v="11"/>
    <x v="11"/>
    <x v="0"/>
  </r>
  <r>
    <x v="27"/>
    <x v="27"/>
    <x v="0"/>
    <x v="0"/>
    <x v="27"/>
    <x v="1"/>
    <x v="0"/>
    <x v="1"/>
    <x v="0"/>
    <x v="11"/>
    <x v="5"/>
    <x v="0"/>
    <x v="0"/>
    <x v="0"/>
    <x v="0"/>
    <x v="1"/>
    <x v="27"/>
    <x v="2"/>
    <x v="26"/>
    <x v="0"/>
    <x v="0"/>
    <x v="0"/>
    <x v="26"/>
    <x v="26"/>
    <x v="0"/>
  </r>
  <r>
    <x v="28"/>
    <x v="28"/>
    <x v="0"/>
    <x v="0"/>
    <x v="28"/>
    <x v="1"/>
    <x v="0"/>
    <x v="1"/>
    <x v="0"/>
    <x v="16"/>
    <x v="5"/>
    <x v="0"/>
    <x v="0"/>
    <x v="0"/>
    <x v="0"/>
    <x v="1"/>
    <x v="28"/>
    <x v="0"/>
    <x v="15"/>
    <x v="0"/>
    <x v="0"/>
    <x v="0"/>
    <x v="15"/>
    <x v="15"/>
    <x v="0"/>
  </r>
  <r>
    <x v="29"/>
    <x v="29"/>
    <x v="0"/>
    <x v="0"/>
    <x v="29"/>
    <x v="1"/>
    <x v="0"/>
    <x v="1"/>
    <x v="0"/>
    <x v="8"/>
    <x v="5"/>
    <x v="0"/>
    <x v="0"/>
    <x v="0"/>
    <x v="0"/>
    <x v="1"/>
    <x v="29"/>
    <x v="2"/>
    <x v="28"/>
    <x v="0"/>
    <x v="0"/>
    <x v="0"/>
    <x v="28"/>
    <x v="28"/>
    <x v="0"/>
  </r>
  <r>
    <x v="30"/>
    <x v="30"/>
    <x v="0"/>
    <x v="0"/>
    <x v="30"/>
    <x v="1"/>
    <x v="0"/>
    <x v="1"/>
    <x v="0"/>
    <x v="17"/>
    <x v="5"/>
    <x v="0"/>
    <x v="0"/>
    <x v="0"/>
    <x v="0"/>
    <x v="1"/>
    <x v="30"/>
    <x v="0"/>
    <x v="19"/>
    <x v="0"/>
    <x v="0"/>
    <x v="0"/>
    <x v="19"/>
    <x v="19"/>
    <x v="0"/>
  </r>
  <r>
    <x v="31"/>
    <x v="31"/>
    <x v="0"/>
    <x v="0"/>
    <x v="31"/>
    <x v="1"/>
    <x v="0"/>
    <x v="1"/>
    <x v="0"/>
    <x v="6"/>
    <x v="5"/>
    <x v="0"/>
    <x v="0"/>
    <x v="0"/>
    <x v="0"/>
    <x v="1"/>
    <x v="31"/>
    <x v="2"/>
    <x v="30"/>
    <x v="0"/>
    <x v="0"/>
    <x v="0"/>
    <x v="30"/>
    <x v="30"/>
    <x v="0"/>
  </r>
  <r>
    <x v="32"/>
    <x v="32"/>
    <x v="0"/>
    <x v="0"/>
    <x v="32"/>
    <x v="1"/>
    <x v="0"/>
    <x v="1"/>
    <x v="0"/>
    <x v="20"/>
    <x v="5"/>
    <x v="0"/>
    <x v="0"/>
    <x v="0"/>
    <x v="0"/>
    <x v="1"/>
    <x v="32"/>
    <x v="0"/>
    <x v="24"/>
    <x v="0"/>
    <x v="0"/>
    <x v="0"/>
    <x v="24"/>
    <x v="24"/>
    <x v="0"/>
  </r>
  <r>
    <x v="33"/>
    <x v="33"/>
    <x v="0"/>
    <x v="0"/>
    <x v="33"/>
    <x v="1"/>
    <x v="0"/>
    <x v="1"/>
    <x v="0"/>
    <x v="12"/>
    <x v="5"/>
    <x v="0"/>
    <x v="0"/>
    <x v="0"/>
    <x v="0"/>
    <x v="1"/>
    <x v="33"/>
    <x v="2"/>
    <x v="31"/>
    <x v="0"/>
    <x v="0"/>
    <x v="0"/>
    <x v="31"/>
    <x v="31"/>
    <x v="0"/>
  </r>
  <r>
    <x v="34"/>
    <x v="34"/>
    <x v="0"/>
    <x v="0"/>
    <x v="34"/>
    <x v="1"/>
    <x v="0"/>
    <x v="1"/>
    <x v="0"/>
    <x v="23"/>
    <x v="5"/>
    <x v="0"/>
    <x v="0"/>
    <x v="0"/>
    <x v="0"/>
    <x v="1"/>
    <x v="34"/>
    <x v="0"/>
    <x v="27"/>
    <x v="0"/>
    <x v="0"/>
    <x v="0"/>
    <x v="27"/>
    <x v="27"/>
    <x v="0"/>
  </r>
  <r>
    <x v="35"/>
    <x v="35"/>
    <x v="0"/>
    <x v="0"/>
    <x v="35"/>
    <x v="1"/>
    <x v="0"/>
    <x v="1"/>
    <x v="0"/>
    <x v="14"/>
    <x v="5"/>
    <x v="0"/>
    <x v="0"/>
    <x v="0"/>
    <x v="0"/>
    <x v="1"/>
    <x v="35"/>
    <x v="2"/>
    <x v="32"/>
    <x v="0"/>
    <x v="0"/>
    <x v="0"/>
    <x v="32"/>
    <x v="32"/>
    <x v="0"/>
  </r>
  <r>
    <x v="36"/>
    <x v="36"/>
    <x v="0"/>
    <x v="0"/>
    <x v="36"/>
    <x v="1"/>
    <x v="0"/>
    <x v="1"/>
    <x v="0"/>
    <x v="15"/>
    <x v="5"/>
    <x v="0"/>
    <x v="0"/>
    <x v="0"/>
    <x v="0"/>
    <x v="1"/>
    <x v="36"/>
    <x v="0"/>
    <x v="29"/>
    <x v="0"/>
    <x v="0"/>
    <x v="0"/>
    <x v="29"/>
    <x v="29"/>
    <x v="0"/>
  </r>
  <r>
    <x v="37"/>
    <x v="37"/>
    <x v="0"/>
    <x v="0"/>
    <x v="37"/>
    <x v="1"/>
    <x v="0"/>
    <x v="1"/>
    <x v="0"/>
    <x v="7"/>
    <x v="5"/>
    <x v="0"/>
    <x v="0"/>
    <x v="0"/>
    <x v="0"/>
    <x v="1"/>
    <x v="37"/>
    <x v="2"/>
    <x v="33"/>
    <x v="0"/>
    <x v="0"/>
    <x v="0"/>
    <x v="33"/>
    <x v="33"/>
    <x v="0"/>
  </r>
  <r>
    <x v="11"/>
    <x v="11"/>
    <x v="0"/>
    <x v="0"/>
    <x v="11"/>
    <x v="1"/>
    <x v="0"/>
    <x v="1"/>
    <x v="0"/>
    <x v="38"/>
    <x v="5"/>
    <x v="0"/>
    <x v="0"/>
    <x v="0"/>
    <x v="0"/>
    <x v="1"/>
    <x v="11"/>
    <x v="0"/>
    <x v="2"/>
    <x v="0"/>
    <x v="0"/>
    <x v="0"/>
    <x v="2"/>
    <x v="2"/>
    <x v="0"/>
  </r>
  <r>
    <x v="10"/>
    <x v="10"/>
    <x v="0"/>
    <x v="0"/>
    <x v="10"/>
    <x v="1"/>
    <x v="0"/>
    <x v="1"/>
    <x v="0"/>
    <x v="37"/>
    <x v="5"/>
    <x v="0"/>
    <x v="0"/>
    <x v="0"/>
    <x v="0"/>
    <x v="1"/>
    <x v="10"/>
    <x v="2"/>
    <x v="14"/>
    <x v="0"/>
    <x v="0"/>
    <x v="0"/>
    <x v="14"/>
    <x v="14"/>
    <x v="0"/>
  </r>
  <r>
    <x v="3"/>
    <x v="3"/>
    <x v="0"/>
    <x v="0"/>
    <x v="3"/>
    <x v="1"/>
    <x v="0"/>
    <x v="1"/>
    <x v="0"/>
    <x v="36"/>
    <x v="5"/>
    <x v="0"/>
    <x v="0"/>
    <x v="0"/>
    <x v="0"/>
    <x v="1"/>
    <x v="3"/>
    <x v="0"/>
    <x v="5"/>
    <x v="0"/>
    <x v="0"/>
    <x v="0"/>
    <x v="5"/>
    <x v="5"/>
    <x v="0"/>
  </r>
  <r>
    <x v="2"/>
    <x v="2"/>
    <x v="0"/>
    <x v="0"/>
    <x v="2"/>
    <x v="1"/>
    <x v="0"/>
    <x v="1"/>
    <x v="0"/>
    <x v="35"/>
    <x v="5"/>
    <x v="0"/>
    <x v="0"/>
    <x v="0"/>
    <x v="0"/>
    <x v="1"/>
    <x v="2"/>
    <x v="2"/>
    <x v="18"/>
    <x v="0"/>
    <x v="0"/>
    <x v="0"/>
    <x v="18"/>
    <x v="18"/>
    <x v="0"/>
  </r>
  <r>
    <x v="1"/>
    <x v="1"/>
    <x v="0"/>
    <x v="0"/>
    <x v="1"/>
    <x v="1"/>
    <x v="0"/>
    <x v="1"/>
    <x v="0"/>
    <x v="34"/>
    <x v="5"/>
    <x v="0"/>
    <x v="0"/>
    <x v="0"/>
    <x v="0"/>
    <x v="1"/>
    <x v="1"/>
    <x v="0"/>
    <x v="7"/>
    <x v="0"/>
    <x v="0"/>
    <x v="0"/>
    <x v="7"/>
    <x v="7"/>
    <x v="0"/>
  </r>
  <r>
    <x v="0"/>
    <x v="0"/>
    <x v="0"/>
    <x v="0"/>
    <x v="0"/>
    <x v="1"/>
    <x v="0"/>
    <x v="1"/>
    <x v="0"/>
    <x v="33"/>
    <x v="5"/>
    <x v="0"/>
    <x v="0"/>
    <x v="0"/>
    <x v="0"/>
    <x v="1"/>
    <x v="0"/>
    <x v="2"/>
    <x v="21"/>
    <x v="0"/>
    <x v="0"/>
    <x v="0"/>
    <x v="21"/>
    <x v="21"/>
    <x v="0"/>
  </r>
  <r>
    <x v="5"/>
    <x v="5"/>
    <x v="0"/>
    <x v="0"/>
    <x v="5"/>
    <x v="1"/>
    <x v="0"/>
    <x v="1"/>
    <x v="0"/>
    <x v="40"/>
    <x v="5"/>
    <x v="0"/>
    <x v="0"/>
    <x v="0"/>
    <x v="0"/>
    <x v="1"/>
    <x v="5"/>
    <x v="0"/>
    <x v="4"/>
    <x v="0"/>
    <x v="0"/>
    <x v="0"/>
    <x v="4"/>
    <x v="4"/>
    <x v="0"/>
  </r>
  <r>
    <x v="4"/>
    <x v="4"/>
    <x v="0"/>
    <x v="0"/>
    <x v="4"/>
    <x v="1"/>
    <x v="0"/>
    <x v="1"/>
    <x v="0"/>
    <x v="39"/>
    <x v="5"/>
    <x v="0"/>
    <x v="0"/>
    <x v="0"/>
    <x v="0"/>
    <x v="1"/>
    <x v="4"/>
    <x v="2"/>
    <x v="17"/>
    <x v="0"/>
    <x v="0"/>
    <x v="0"/>
    <x v="17"/>
    <x v="17"/>
    <x v="0"/>
  </r>
  <r>
    <x v="9"/>
    <x v="9"/>
    <x v="0"/>
    <x v="0"/>
    <x v="9"/>
    <x v="1"/>
    <x v="0"/>
    <x v="1"/>
    <x v="0"/>
    <x v="44"/>
    <x v="5"/>
    <x v="0"/>
    <x v="0"/>
    <x v="0"/>
    <x v="0"/>
    <x v="1"/>
    <x v="9"/>
    <x v="0"/>
    <x v="8"/>
    <x v="0"/>
    <x v="0"/>
    <x v="0"/>
    <x v="8"/>
    <x v="8"/>
    <x v="0"/>
  </r>
  <r>
    <x v="8"/>
    <x v="8"/>
    <x v="0"/>
    <x v="0"/>
    <x v="8"/>
    <x v="1"/>
    <x v="0"/>
    <x v="1"/>
    <x v="0"/>
    <x v="43"/>
    <x v="5"/>
    <x v="0"/>
    <x v="0"/>
    <x v="0"/>
    <x v="0"/>
    <x v="1"/>
    <x v="8"/>
    <x v="2"/>
    <x v="22"/>
    <x v="0"/>
    <x v="0"/>
    <x v="0"/>
    <x v="22"/>
    <x v="22"/>
    <x v="0"/>
  </r>
  <r>
    <x v="7"/>
    <x v="7"/>
    <x v="0"/>
    <x v="0"/>
    <x v="7"/>
    <x v="1"/>
    <x v="0"/>
    <x v="1"/>
    <x v="0"/>
    <x v="42"/>
    <x v="5"/>
    <x v="0"/>
    <x v="0"/>
    <x v="0"/>
    <x v="0"/>
    <x v="1"/>
    <x v="7"/>
    <x v="0"/>
    <x v="10"/>
    <x v="0"/>
    <x v="0"/>
    <x v="0"/>
    <x v="10"/>
    <x v="10"/>
    <x v="0"/>
  </r>
  <r>
    <x v="6"/>
    <x v="6"/>
    <x v="0"/>
    <x v="0"/>
    <x v="6"/>
    <x v="1"/>
    <x v="0"/>
    <x v="1"/>
    <x v="0"/>
    <x v="41"/>
    <x v="5"/>
    <x v="0"/>
    <x v="0"/>
    <x v="0"/>
    <x v="0"/>
    <x v="1"/>
    <x v="6"/>
    <x v="2"/>
    <x v="25"/>
    <x v="0"/>
    <x v="0"/>
    <x v="0"/>
    <x v="25"/>
    <x v="25"/>
    <x v="0"/>
  </r>
  <r>
    <x v="158"/>
    <x v="38"/>
    <x v="0"/>
    <x v="3"/>
    <x v="38"/>
    <x v="0"/>
    <x v="3"/>
    <x v="0"/>
    <x v="0"/>
    <x v="0"/>
    <x v="3"/>
    <x v="0"/>
    <x v="1"/>
    <x v="1"/>
    <x v="1"/>
    <x v="0"/>
    <x v="38"/>
    <x v="1"/>
    <x v="119"/>
    <x v="0"/>
    <x v="1"/>
    <x v="0"/>
    <x v="119"/>
    <x v="119"/>
    <x v="0"/>
  </r>
  <r>
    <x v="159"/>
    <x v="39"/>
    <x v="0"/>
    <x v="3"/>
    <x v="39"/>
    <x v="0"/>
    <x v="3"/>
    <x v="0"/>
    <x v="0"/>
    <x v="0"/>
    <x v="3"/>
    <x v="0"/>
    <x v="1"/>
    <x v="1"/>
    <x v="2"/>
    <x v="0"/>
    <x v="39"/>
    <x v="1"/>
    <x v="138"/>
    <x v="0"/>
    <x v="1"/>
    <x v="0"/>
    <x v="138"/>
    <x v="138"/>
    <x v="0"/>
  </r>
  <r>
    <x v="160"/>
    <x v="40"/>
    <x v="0"/>
    <x v="3"/>
    <x v="40"/>
    <x v="0"/>
    <x v="3"/>
    <x v="0"/>
    <x v="0"/>
    <x v="0"/>
    <x v="3"/>
    <x v="0"/>
    <x v="1"/>
    <x v="2"/>
    <x v="1"/>
    <x v="0"/>
    <x v="40"/>
    <x v="1"/>
    <x v="119"/>
    <x v="0"/>
    <x v="1"/>
    <x v="0"/>
    <x v="119"/>
    <x v="119"/>
    <x v="0"/>
  </r>
  <r>
    <x v="161"/>
    <x v="41"/>
    <x v="0"/>
    <x v="3"/>
    <x v="41"/>
    <x v="0"/>
    <x v="3"/>
    <x v="0"/>
    <x v="0"/>
    <x v="0"/>
    <x v="3"/>
    <x v="0"/>
    <x v="1"/>
    <x v="2"/>
    <x v="2"/>
    <x v="0"/>
    <x v="41"/>
    <x v="1"/>
    <x v="139"/>
    <x v="0"/>
    <x v="1"/>
    <x v="0"/>
    <x v="139"/>
    <x v="139"/>
    <x v="0"/>
  </r>
  <r>
    <x v="162"/>
    <x v="42"/>
    <x v="0"/>
    <x v="3"/>
    <x v="42"/>
    <x v="0"/>
    <x v="3"/>
    <x v="0"/>
    <x v="0"/>
    <x v="0"/>
    <x v="3"/>
    <x v="0"/>
    <x v="1"/>
    <x v="3"/>
    <x v="1"/>
    <x v="0"/>
    <x v="42"/>
    <x v="1"/>
    <x v="119"/>
    <x v="0"/>
    <x v="1"/>
    <x v="0"/>
    <x v="119"/>
    <x v="119"/>
    <x v="0"/>
  </r>
  <r>
    <x v="163"/>
    <x v="43"/>
    <x v="0"/>
    <x v="3"/>
    <x v="43"/>
    <x v="0"/>
    <x v="3"/>
    <x v="0"/>
    <x v="0"/>
    <x v="0"/>
    <x v="3"/>
    <x v="0"/>
    <x v="1"/>
    <x v="3"/>
    <x v="2"/>
    <x v="0"/>
    <x v="43"/>
    <x v="1"/>
    <x v="144"/>
    <x v="0"/>
    <x v="1"/>
    <x v="0"/>
    <x v="144"/>
    <x v="144"/>
    <x v="0"/>
  </r>
  <r>
    <x v="164"/>
    <x v="44"/>
    <x v="0"/>
    <x v="3"/>
    <x v="44"/>
    <x v="0"/>
    <x v="3"/>
    <x v="0"/>
    <x v="0"/>
    <x v="1"/>
    <x v="4"/>
    <x v="0"/>
    <x v="1"/>
    <x v="1"/>
    <x v="1"/>
    <x v="0"/>
    <x v="44"/>
    <x v="1"/>
    <x v="119"/>
    <x v="0"/>
    <x v="1"/>
    <x v="0"/>
    <x v="119"/>
    <x v="119"/>
    <x v="0"/>
  </r>
  <r>
    <x v="165"/>
    <x v="45"/>
    <x v="0"/>
    <x v="3"/>
    <x v="45"/>
    <x v="0"/>
    <x v="3"/>
    <x v="0"/>
    <x v="0"/>
    <x v="1"/>
    <x v="4"/>
    <x v="0"/>
    <x v="1"/>
    <x v="1"/>
    <x v="2"/>
    <x v="0"/>
    <x v="45"/>
    <x v="1"/>
    <x v="140"/>
    <x v="0"/>
    <x v="1"/>
    <x v="0"/>
    <x v="140"/>
    <x v="140"/>
    <x v="0"/>
  </r>
  <r>
    <x v="166"/>
    <x v="46"/>
    <x v="0"/>
    <x v="3"/>
    <x v="46"/>
    <x v="0"/>
    <x v="3"/>
    <x v="0"/>
    <x v="0"/>
    <x v="1"/>
    <x v="4"/>
    <x v="0"/>
    <x v="1"/>
    <x v="2"/>
    <x v="1"/>
    <x v="0"/>
    <x v="46"/>
    <x v="1"/>
    <x v="119"/>
    <x v="0"/>
    <x v="1"/>
    <x v="0"/>
    <x v="119"/>
    <x v="119"/>
    <x v="0"/>
  </r>
  <r>
    <x v="167"/>
    <x v="47"/>
    <x v="0"/>
    <x v="3"/>
    <x v="47"/>
    <x v="0"/>
    <x v="3"/>
    <x v="0"/>
    <x v="0"/>
    <x v="1"/>
    <x v="4"/>
    <x v="0"/>
    <x v="1"/>
    <x v="2"/>
    <x v="2"/>
    <x v="0"/>
    <x v="47"/>
    <x v="1"/>
    <x v="141"/>
    <x v="0"/>
    <x v="1"/>
    <x v="0"/>
    <x v="141"/>
    <x v="141"/>
    <x v="0"/>
  </r>
  <r>
    <x v="168"/>
    <x v="48"/>
    <x v="0"/>
    <x v="3"/>
    <x v="48"/>
    <x v="0"/>
    <x v="3"/>
    <x v="0"/>
    <x v="0"/>
    <x v="1"/>
    <x v="4"/>
    <x v="0"/>
    <x v="1"/>
    <x v="3"/>
    <x v="1"/>
    <x v="0"/>
    <x v="48"/>
    <x v="1"/>
    <x v="119"/>
    <x v="0"/>
    <x v="1"/>
    <x v="0"/>
    <x v="119"/>
    <x v="119"/>
    <x v="0"/>
  </r>
  <r>
    <x v="169"/>
    <x v="49"/>
    <x v="0"/>
    <x v="3"/>
    <x v="49"/>
    <x v="0"/>
    <x v="3"/>
    <x v="0"/>
    <x v="0"/>
    <x v="1"/>
    <x v="4"/>
    <x v="0"/>
    <x v="1"/>
    <x v="3"/>
    <x v="2"/>
    <x v="0"/>
    <x v="49"/>
    <x v="1"/>
    <x v="145"/>
    <x v="0"/>
    <x v="1"/>
    <x v="0"/>
    <x v="145"/>
    <x v="145"/>
    <x v="0"/>
  </r>
  <r>
    <x v="170"/>
    <x v="50"/>
    <x v="0"/>
    <x v="3"/>
    <x v="50"/>
    <x v="0"/>
    <x v="3"/>
    <x v="0"/>
    <x v="0"/>
    <x v="2"/>
    <x v="3"/>
    <x v="0"/>
    <x v="1"/>
    <x v="1"/>
    <x v="1"/>
    <x v="0"/>
    <x v="50"/>
    <x v="1"/>
    <x v="119"/>
    <x v="0"/>
    <x v="1"/>
    <x v="0"/>
    <x v="119"/>
    <x v="119"/>
    <x v="0"/>
  </r>
  <r>
    <x v="171"/>
    <x v="51"/>
    <x v="0"/>
    <x v="3"/>
    <x v="51"/>
    <x v="0"/>
    <x v="3"/>
    <x v="0"/>
    <x v="0"/>
    <x v="2"/>
    <x v="3"/>
    <x v="0"/>
    <x v="1"/>
    <x v="1"/>
    <x v="2"/>
    <x v="0"/>
    <x v="51"/>
    <x v="1"/>
    <x v="140"/>
    <x v="0"/>
    <x v="1"/>
    <x v="0"/>
    <x v="140"/>
    <x v="140"/>
    <x v="0"/>
  </r>
  <r>
    <x v="172"/>
    <x v="52"/>
    <x v="0"/>
    <x v="3"/>
    <x v="52"/>
    <x v="0"/>
    <x v="3"/>
    <x v="0"/>
    <x v="0"/>
    <x v="2"/>
    <x v="3"/>
    <x v="0"/>
    <x v="1"/>
    <x v="2"/>
    <x v="1"/>
    <x v="0"/>
    <x v="52"/>
    <x v="1"/>
    <x v="119"/>
    <x v="0"/>
    <x v="1"/>
    <x v="0"/>
    <x v="119"/>
    <x v="119"/>
    <x v="0"/>
  </r>
  <r>
    <x v="173"/>
    <x v="53"/>
    <x v="0"/>
    <x v="3"/>
    <x v="53"/>
    <x v="0"/>
    <x v="3"/>
    <x v="0"/>
    <x v="0"/>
    <x v="2"/>
    <x v="3"/>
    <x v="0"/>
    <x v="1"/>
    <x v="2"/>
    <x v="2"/>
    <x v="0"/>
    <x v="53"/>
    <x v="1"/>
    <x v="141"/>
    <x v="0"/>
    <x v="1"/>
    <x v="0"/>
    <x v="141"/>
    <x v="141"/>
    <x v="0"/>
  </r>
  <r>
    <x v="174"/>
    <x v="54"/>
    <x v="0"/>
    <x v="3"/>
    <x v="54"/>
    <x v="0"/>
    <x v="3"/>
    <x v="0"/>
    <x v="0"/>
    <x v="2"/>
    <x v="3"/>
    <x v="0"/>
    <x v="1"/>
    <x v="3"/>
    <x v="1"/>
    <x v="0"/>
    <x v="54"/>
    <x v="1"/>
    <x v="119"/>
    <x v="0"/>
    <x v="1"/>
    <x v="0"/>
    <x v="119"/>
    <x v="119"/>
    <x v="0"/>
  </r>
  <r>
    <x v="175"/>
    <x v="55"/>
    <x v="0"/>
    <x v="3"/>
    <x v="55"/>
    <x v="0"/>
    <x v="3"/>
    <x v="0"/>
    <x v="0"/>
    <x v="2"/>
    <x v="3"/>
    <x v="0"/>
    <x v="1"/>
    <x v="3"/>
    <x v="2"/>
    <x v="0"/>
    <x v="55"/>
    <x v="1"/>
    <x v="145"/>
    <x v="0"/>
    <x v="1"/>
    <x v="0"/>
    <x v="145"/>
    <x v="145"/>
    <x v="0"/>
  </r>
  <r>
    <x v="176"/>
    <x v="56"/>
    <x v="0"/>
    <x v="3"/>
    <x v="56"/>
    <x v="0"/>
    <x v="3"/>
    <x v="0"/>
    <x v="0"/>
    <x v="3"/>
    <x v="4"/>
    <x v="0"/>
    <x v="1"/>
    <x v="1"/>
    <x v="1"/>
    <x v="0"/>
    <x v="56"/>
    <x v="1"/>
    <x v="119"/>
    <x v="0"/>
    <x v="1"/>
    <x v="0"/>
    <x v="119"/>
    <x v="119"/>
    <x v="0"/>
  </r>
  <r>
    <x v="177"/>
    <x v="57"/>
    <x v="0"/>
    <x v="3"/>
    <x v="57"/>
    <x v="0"/>
    <x v="3"/>
    <x v="0"/>
    <x v="0"/>
    <x v="3"/>
    <x v="4"/>
    <x v="0"/>
    <x v="1"/>
    <x v="1"/>
    <x v="2"/>
    <x v="0"/>
    <x v="57"/>
    <x v="1"/>
    <x v="142"/>
    <x v="0"/>
    <x v="1"/>
    <x v="0"/>
    <x v="142"/>
    <x v="142"/>
    <x v="0"/>
  </r>
  <r>
    <x v="178"/>
    <x v="58"/>
    <x v="0"/>
    <x v="3"/>
    <x v="58"/>
    <x v="0"/>
    <x v="3"/>
    <x v="0"/>
    <x v="0"/>
    <x v="3"/>
    <x v="4"/>
    <x v="0"/>
    <x v="1"/>
    <x v="2"/>
    <x v="1"/>
    <x v="0"/>
    <x v="58"/>
    <x v="1"/>
    <x v="119"/>
    <x v="0"/>
    <x v="1"/>
    <x v="0"/>
    <x v="119"/>
    <x v="119"/>
    <x v="0"/>
  </r>
  <r>
    <x v="179"/>
    <x v="59"/>
    <x v="0"/>
    <x v="3"/>
    <x v="59"/>
    <x v="0"/>
    <x v="3"/>
    <x v="0"/>
    <x v="0"/>
    <x v="3"/>
    <x v="4"/>
    <x v="0"/>
    <x v="1"/>
    <x v="2"/>
    <x v="2"/>
    <x v="0"/>
    <x v="59"/>
    <x v="1"/>
    <x v="143"/>
    <x v="0"/>
    <x v="1"/>
    <x v="0"/>
    <x v="143"/>
    <x v="143"/>
    <x v="0"/>
  </r>
  <r>
    <x v="180"/>
    <x v="60"/>
    <x v="0"/>
    <x v="3"/>
    <x v="60"/>
    <x v="0"/>
    <x v="3"/>
    <x v="0"/>
    <x v="0"/>
    <x v="3"/>
    <x v="4"/>
    <x v="0"/>
    <x v="1"/>
    <x v="3"/>
    <x v="1"/>
    <x v="0"/>
    <x v="60"/>
    <x v="1"/>
    <x v="119"/>
    <x v="0"/>
    <x v="1"/>
    <x v="0"/>
    <x v="119"/>
    <x v="119"/>
    <x v="0"/>
  </r>
  <r>
    <x v="181"/>
    <x v="61"/>
    <x v="0"/>
    <x v="3"/>
    <x v="61"/>
    <x v="0"/>
    <x v="3"/>
    <x v="0"/>
    <x v="0"/>
    <x v="3"/>
    <x v="4"/>
    <x v="0"/>
    <x v="1"/>
    <x v="3"/>
    <x v="2"/>
    <x v="0"/>
    <x v="61"/>
    <x v="1"/>
    <x v="146"/>
    <x v="0"/>
    <x v="1"/>
    <x v="0"/>
    <x v="146"/>
    <x v="146"/>
    <x v="0"/>
  </r>
  <r>
    <x v="182"/>
    <x v="62"/>
    <x v="0"/>
    <x v="3"/>
    <x v="62"/>
    <x v="0"/>
    <x v="3"/>
    <x v="0"/>
    <x v="0"/>
    <x v="4"/>
    <x v="1"/>
    <x v="0"/>
    <x v="1"/>
    <x v="1"/>
    <x v="1"/>
    <x v="2"/>
    <x v="62"/>
    <x v="1"/>
    <x v="72"/>
    <x v="0"/>
    <x v="1"/>
    <x v="0"/>
    <x v="72"/>
    <x v="72"/>
    <x v="0"/>
  </r>
  <r>
    <x v="183"/>
    <x v="63"/>
    <x v="0"/>
    <x v="3"/>
    <x v="63"/>
    <x v="0"/>
    <x v="3"/>
    <x v="0"/>
    <x v="0"/>
    <x v="4"/>
    <x v="1"/>
    <x v="0"/>
    <x v="1"/>
    <x v="1"/>
    <x v="2"/>
    <x v="2"/>
    <x v="63"/>
    <x v="1"/>
    <x v="77"/>
    <x v="0"/>
    <x v="1"/>
    <x v="0"/>
    <x v="77"/>
    <x v="77"/>
    <x v="0"/>
  </r>
  <r>
    <x v="184"/>
    <x v="64"/>
    <x v="0"/>
    <x v="3"/>
    <x v="64"/>
    <x v="0"/>
    <x v="3"/>
    <x v="0"/>
    <x v="0"/>
    <x v="4"/>
    <x v="1"/>
    <x v="0"/>
    <x v="1"/>
    <x v="2"/>
    <x v="1"/>
    <x v="2"/>
    <x v="64"/>
    <x v="1"/>
    <x v="62"/>
    <x v="0"/>
    <x v="1"/>
    <x v="0"/>
    <x v="62"/>
    <x v="62"/>
    <x v="0"/>
  </r>
  <r>
    <x v="185"/>
    <x v="65"/>
    <x v="0"/>
    <x v="3"/>
    <x v="65"/>
    <x v="0"/>
    <x v="3"/>
    <x v="0"/>
    <x v="0"/>
    <x v="4"/>
    <x v="1"/>
    <x v="0"/>
    <x v="1"/>
    <x v="2"/>
    <x v="2"/>
    <x v="2"/>
    <x v="65"/>
    <x v="1"/>
    <x v="86"/>
    <x v="0"/>
    <x v="1"/>
    <x v="0"/>
    <x v="86"/>
    <x v="86"/>
    <x v="0"/>
  </r>
  <r>
    <x v="186"/>
    <x v="66"/>
    <x v="0"/>
    <x v="3"/>
    <x v="66"/>
    <x v="0"/>
    <x v="3"/>
    <x v="0"/>
    <x v="0"/>
    <x v="4"/>
    <x v="1"/>
    <x v="0"/>
    <x v="1"/>
    <x v="3"/>
    <x v="1"/>
    <x v="2"/>
    <x v="66"/>
    <x v="1"/>
    <x v="62"/>
    <x v="0"/>
    <x v="1"/>
    <x v="0"/>
    <x v="62"/>
    <x v="62"/>
    <x v="0"/>
  </r>
  <r>
    <x v="187"/>
    <x v="67"/>
    <x v="0"/>
    <x v="3"/>
    <x v="67"/>
    <x v="0"/>
    <x v="3"/>
    <x v="0"/>
    <x v="0"/>
    <x v="4"/>
    <x v="1"/>
    <x v="0"/>
    <x v="1"/>
    <x v="3"/>
    <x v="2"/>
    <x v="2"/>
    <x v="67"/>
    <x v="1"/>
    <x v="86"/>
    <x v="0"/>
    <x v="1"/>
    <x v="0"/>
    <x v="86"/>
    <x v="86"/>
    <x v="0"/>
  </r>
  <r>
    <x v="188"/>
    <x v="68"/>
    <x v="0"/>
    <x v="3"/>
    <x v="68"/>
    <x v="0"/>
    <x v="3"/>
    <x v="0"/>
    <x v="0"/>
    <x v="5"/>
    <x v="2"/>
    <x v="0"/>
    <x v="1"/>
    <x v="1"/>
    <x v="2"/>
    <x v="2"/>
    <x v="68"/>
    <x v="1"/>
    <x v="153"/>
    <x v="0"/>
    <x v="1"/>
    <x v="0"/>
    <x v="153"/>
    <x v="153"/>
    <x v="0"/>
  </r>
  <r>
    <x v="189"/>
    <x v="69"/>
    <x v="0"/>
    <x v="3"/>
    <x v="69"/>
    <x v="0"/>
    <x v="3"/>
    <x v="0"/>
    <x v="0"/>
    <x v="5"/>
    <x v="2"/>
    <x v="0"/>
    <x v="1"/>
    <x v="2"/>
    <x v="2"/>
    <x v="2"/>
    <x v="69"/>
    <x v="1"/>
    <x v="153"/>
    <x v="0"/>
    <x v="1"/>
    <x v="0"/>
    <x v="153"/>
    <x v="153"/>
    <x v="0"/>
  </r>
  <r>
    <x v="190"/>
    <x v="70"/>
    <x v="0"/>
    <x v="3"/>
    <x v="70"/>
    <x v="0"/>
    <x v="3"/>
    <x v="0"/>
    <x v="0"/>
    <x v="5"/>
    <x v="2"/>
    <x v="0"/>
    <x v="1"/>
    <x v="3"/>
    <x v="2"/>
    <x v="2"/>
    <x v="70"/>
    <x v="1"/>
    <x v="153"/>
    <x v="0"/>
    <x v="1"/>
    <x v="0"/>
    <x v="153"/>
    <x v="153"/>
    <x v="0"/>
  </r>
  <r>
    <x v="191"/>
    <x v="71"/>
    <x v="0"/>
    <x v="3"/>
    <x v="71"/>
    <x v="0"/>
    <x v="3"/>
    <x v="0"/>
    <x v="0"/>
    <x v="24"/>
    <x v="5"/>
    <x v="0"/>
    <x v="1"/>
    <x v="1"/>
    <x v="1"/>
    <x v="3"/>
    <x v="71"/>
    <x v="1"/>
    <x v="87"/>
    <x v="0"/>
    <x v="1"/>
    <x v="0"/>
    <x v="87"/>
    <x v="87"/>
    <x v="0"/>
  </r>
  <r>
    <x v="192"/>
    <x v="72"/>
    <x v="0"/>
    <x v="3"/>
    <x v="72"/>
    <x v="0"/>
    <x v="3"/>
    <x v="0"/>
    <x v="0"/>
    <x v="24"/>
    <x v="5"/>
    <x v="0"/>
    <x v="1"/>
    <x v="1"/>
    <x v="2"/>
    <x v="3"/>
    <x v="72"/>
    <x v="1"/>
    <x v="90"/>
    <x v="0"/>
    <x v="1"/>
    <x v="0"/>
    <x v="90"/>
    <x v="90"/>
    <x v="0"/>
  </r>
  <r>
    <x v="193"/>
    <x v="73"/>
    <x v="0"/>
    <x v="3"/>
    <x v="73"/>
    <x v="0"/>
    <x v="3"/>
    <x v="0"/>
    <x v="0"/>
    <x v="24"/>
    <x v="5"/>
    <x v="0"/>
    <x v="1"/>
    <x v="2"/>
    <x v="1"/>
    <x v="3"/>
    <x v="73"/>
    <x v="1"/>
    <x v="82"/>
    <x v="0"/>
    <x v="1"/>
    <x v="0"/>
    <x v="82"/>
    <x v="82"/>
    <x v="0"/>
  </r>
  <r>
    <x v="194"/>
    <x v="74"/>
    <x v="0"/>
    <x v="3"/>
    <x v="74"/>
    <x v="0"/>
    <x v="3"/>
    <x v="0"/>
    <x v="0"/>
    <x v="24"/>
    <x v="5"/>
    <x v="0"/>
    <x v="1"/>
    <x v="2"/>
    <x v="2"/>
    <x v="3"/>
    <x v="74"/>
    <x v="1"/>
    <x v="104"/>
    <x v="0"/>
    <x v="1"/>
    <x v="0"/>
    <x v="104"/>
    <x v="104"/>
    <x v="0"/>
  </r>
  <r>
    <x v="195"/>
    <x v="75"/>
    <x v="0"/>
    <x v="3"/>
    <x v="75"/>
    <x v="0"/>
    <x v="3"/>
    <x v="0"/>
    <x v="0"/>
    <x v="24"/>
    <x v="5"/>
    <x v="0"/>
    <x v="1"/>
    <x v="3"/>
    <x v="1"/>
    <x v="3"/>
    <x v="75"/>
    <x v="1"/>
    <x v="82"/>
    <x v="0"/>
    <x v="1"/>
    <x v="0"/>
    <x v="82"/>
    <x v="82"/>
    <x v="0"/>
  </r>
  <r>
    <x v="196"/>
    <x v="76"/>
    <x v="0"/>
    <x v="3"/>
    <x v="76"/>
    <x v="0"/>
    <x v="3"/>
    <x v="0"/>
    <x v="0"/>
    <x v="24"/>
    <x v="5"/>
    <x v="0"/>
    <x v="1"/>
    <x v="3"/>
    <x v="2"/>
    <x v="3"/>
    <x v="76"/>
    <x v="1"/>
    <x v="104"/>
    <x v="0"/>
    <x v="1"/>
    <x v="0"/>
    <x v="104"/>
    <x v="104"/>
    <x v="0"/>
  </r>
  <r>
    <x v="197"/>
    <x v="77"/>
    <x v="0"/>
    <x v="3"/>
    <x v="77"/>
    <x v="0"/>
    <x v="3"/>
    <x v="0"/>
    <x v="0"/>
    <x v="45"/>
    <x v="0"/>
    <x v="0"/>
    <x v="1"/>
    <x v="1"/>
    <x v="1"/>
    <x v="2"/>
    <x v="77"/>
    <x v="1"/>
    <x v="34"/>
    <x v="0"/>
    <x v="1"/>
    <x v="0"/>
    <x v="34"/>
    <x v="34"/>
    <x v="0"/>
  </r>
  <r>
    <x v="198"/>
    <x v="78"/>
    <x v="0"/>
    <x v="3"/>
    <x v="78"/>
    <x v="0"/>
    <x v="3"/>
    <x v="0"/>
    <x v="0"/>
    <x v="45"/>
    <x v="0"/>
    <x v="0"/>
    <x v="1"/>
    <x v="1"/>
    <x v="2"/>
    <x v="2"/>
    <x v="78"/>
    <x v="1"/>
    <x v="43"/>
    <x v="0"/>
    <x v="1"/>
    <x v="0"/>
    <x v="43"/>
    <x v="43"/>
    <x v="0"/>
  </r>
  <r>
    <x v="199"/>
    <x v="79"/>
    <x v="0"/>
    <x v="3"/>
    <x v="79"/>
    <x v="0"/>
    <x v="3"/>
    <x v="0"/>
    <x v="0"/>
    <x v="45"/>
    <x v="0"/>
    <x v="0"/>
    <x v="1"/>
    <x v="2"/>
    <x v="1"/>
    <x v="2"/>
    <x v="79"/>
    <x v="1"/>
    <x v="34"/>
    <x v="0"/>
    <x v="1"/>
    <x v="0"/>
    <x v="34"/>
    <x v="34"/>
    <x v="0"/>
  </r>
  <r>
    <x v="200"/>
    <x v="80"/>
    <x v="0"/>
    <x v="3"/>
    <x v="80"/>
    <x v="0"/>
    <x v="3"/>
    <x v="0"/>
    <x v="0"/>
    <x v="45"/>
    <x v="0"/>
    <x v="0"/>
    <x v="1"/>
    <x v="2"/>
    <x v="2"/>
    <x v="2"/>
    <x v="80"/>
    <x v="1"/>
    <x v="47"/>
    <x v="0"/>
    <x v="1"/>
    <x v="0"/>
    <x v="47"/>
    <x v="47"/>
    <x v="0"/>
  </r>
  <r>
    <x v="201"/>
    <x v="81"/>
    <x v="0"/>
    <x v="3"/>
    <x v="81"/>
    <x v="0"/>
    <x v="3"/>
    <x v="0"/>
    <x v="0"/>
    <x v="45"/>
    <x v="0"/>
    <x v="0"/>
    <x v="1"/>
    <x v="3"/>
    <x v="1"/>
    <x v="2"/>
    <x v="81"/>
    <x v="1"/>
    <x v="34"/>
    <x v="0"/>
    <x v="1"/>
    <x v="0"/>
    <x v="34"/>
    <x v="34"/>
    <x v="0"/>
  </r>
  <r>
    <x v="202"/>
    <x v="82"/>
    <x v="0"/>
    <x v="3"/>
    <x v="82"/>
    <x v="0"/>
    <x v="3"/>
    <x v="0"/>
    <x v="0"/>
    <x v="45"/>
    <x v="0"/>
    <x v="0"/>
    <x v="1"/>
    <x v="3"/>
    <x v="2"/>
    <x v="2"/>
    <x v="82"/>
    <x v="1"/>
    <x v="47"/>
    <x v="0"/>
    <x v="1"/>
    <x v="0"/>
    <x v="47"/>
    <x v="47"/>
    <x v="0"/>
  </r>
  <r>
    <x v="203"/>
    <x v="83"/>
    <x v="0"/>
    <x v="3"/>
    <x v="83"/>
    <x v="0"/>
    <x v="3"/>
    <x v="0"/>
    <x v="0"/>
    <x v="46"/>
    <x v="2"/>
    <x v="0"/>
    <x v="1"/>
    <x v="1"/>
    <x v="2"/>
    <x v="3"/>
    <x v="83"/>
    <x v="1"/>
    <x v="150"/>
    <x v="0"/>
    <x v="1"/>
    <x v="0"/>
    <x v="150"/>
    <x v="150"/>
    <x v="0"/>
  </r>
  <r>
    <x v="204"/>
    <x v="84"/>
    <x v="0"/>
    <x v="3"/>
    <x v="84"/>
    <x v="0"/>
    <x v="3"/>
    <x v="0"/>
    <x v="0"/>
    <x v="46"/>
    <x v="2"/>
    <x v="0"/>
    <x v="1"/>
    <x v="2"/>
    <x v="2"/>
    <x v="3"/>
    <x v="84"/>
    <x v="1"/>
    <x v="150"/>
    <x v="0"/>
    <x v="1"/>
    <x v="0"/>
    <x v="150"/>
    <x v="150"/>
    <x v="0"/>
  </r>
  <r>
    <x v="205"/>
    <x v="85"/>
    <x v="0"/>
    <x v="3"/>
    <x v="85"/>
    <x v="0"/>
    <x v="3"/>
    <x v="0"/>
    <x v="0"/>
    <x v="46"/>
    <x v="2"/>
    <x v="0"/>
    <x v="1"/>
    <x v="3"/>
    <x v="2"/>
    <x v="3"/>
    <x v="85"/>
    <x v="1"/>
    <x v="150"/>
    <x v="0"/>
    <x v="1"/>
    <x v="0"/>
    <x v="150"/>
    <x v="150"/>
    <x v="0"/>
  </r>
  <r>
    <x v="206"/>
    <x v="86"/>
    <x v="0"/>
    <x v="3"/>
    <x v="86"/>
    <x v="0"/>
    <x v="3"/>
    <x v="0"/>
    <x v="0"/>
    <x v="47"/>
    <x v="1"/>
    <x v="0"/>
    <x v="1"/>
    <x v="2"/>
    <x v="1"/>
    <x v="3"/>
    <x v="86"/>
    <x v="1"/>
    <x v="56"/>
    <x v="0"/>
    <x v="1"/>
    <x v="0"/>
    <x v="56"/>
    <x v="56"/>
    <x v="0"/>
  </r>
  <r>
    <x v="207"/>
    <x v="87"/>
    <x v="0"/>
    <x v="3"/>
    <x v="87"/>
    <x v="0"/>
    <x v="3"/>
    <x v="0"/>
    <x v="0"/>
    <x v="47"/>
    <x v="1"/>
    <x v="0"/>
    <x v="1"/>
    <x v="2"/>
    <x v="2"/>
    <x v="3"/>
    <x v="87"/>
    <x v="1"/>
    <x v="74"/>
    <x v="0"/>
    <x v="1"/>
    <x v="0"/>
    <x v="74"/>
    <x v="74"/>
    <x v="0"/>
  </r>
  <r>
    <x v="208"/>
    <x v="88"/>
    <x v="0"/>
    <x v="3"/>
    <x v="88"/>
    <x v="0"/>
    <x v="3"/>
    <x v="0"/>
    <x v="0"/>
    <x v="47"/>
    <x v="1"/>
    <x v="0"/>
    <x v="1"/>
    <x v="1"/>
    <x v="1"/>
    <x v="3"/>
    <x v="88"/>
    <x v="1"/>
    <x v="56"/>
    <x v="0"/>
    <x v="1"/>
    <x v="0"/>
    <x v="56"/>
    <x v="56"/>
    <x v="0"/>
  </r>
  <r>
    <x v="209"/>
    <x v="89"/>
    <x v="0"/>
    <x v="3"/>
    <x v="89"/>
    <x v="0"/>
    <x v="3"/>
    <x v="0"/>
    <x v="0"/>
    <x v="47"/>
    <x v="1"/>
    <x v="0"/>
    <x v="1"/>
    <x v="3"/>
    <x v="1"/>
    <x v="3"/>
    <x v="89"/>
    <x v="1"/>
    <x v="56"/>
    <x v="0"/>
    <x v="1"/>
    <x v="0"/>
    <x v="56"/>
    <x v="56"/>
    <x v="0"/>
  </r>
  <r>
    <x v="210"/>
    <x v="90"/>
    <x v="0"/>
    <x v="3"/>
    <x v="90"/>
    <x v="0"/>
    <x v="3"/>
    <x v="0"/>
    <x v="0"/>
    <x v="47"/>
    <x v="1"/>
    <x v="0"/>
    <x v="1"/>
    <x v="3"/>
    <x v="2"/>
    <x v="3"/>
    <x v="90"/>
    <x v="1"/>
    <x v="74"/>
    <x v="0"/>
    <x v="1"/>
    <x v="0"/>
    <x v="74"/>
    <x v="74"/>
    <x v="0"/>
  </r>
  <r>
    <x v="211"/>
    <x v="91"/>
    <x v="0"/>
    <x v="3"/>
    <x v="91"/>
    <x v="0"/>
    <x v="3"/>
    <x v="0"/>
    <x v="0"/>
    <x v="47"/>
    <x v="1"/>
    <x v="0"/>
    <x v="1"/>
    <x v="1"/>
    <x v="2"/>
    <x v="3"/>
    <x v="91"/>
    <x v="1"/>
    <x v="64"/>
    <x v="0"/>
    <x v="1"/>
    <x v="0"/>
    <x v="64"/>
    <x v="64"/>
    <x v="0"/>
  </r>
  <r>
    <x v="212"/>
    <x v="92"/>
    <x v="0"/>
    <x v="3"/>
    <x v="92"/>
    <x v="0"/>
    <x v="3"/>
    <x v="0"/>
    <x v="0"/>
    <x v="48"/>
    <x v="1"/>
    <x v="0"/>
    <x v="1"/>
    <x v="1"/>
    <x v="2"/>
    <x v="3"/>
    <x v="92"/>
    <x v="1"/>
    <x v="70"/>
    <x v="0"/>
    <x v="1"/>
    <x v="0"/>
    <x v="70"/>
    <x v="70"/>
    <x v="0"/>
  </r>
  <r>
    <x v="213"/>
    <x v="93"/>
    <x v="0"/>
    <x v="3"/>
    <x v="93"/>
    <x v="0"/>
    <x v="3"/>
    <x v="0"/>
    <x v="0"/>
    <x v="48"/>
    <x v="1"/>
    <x v="0"/>
    <x v="1"/>
    <x v="2"/>
    <x v="1"/>
    <x v="3"/>
    <x v="93"/>
    <x v="1"/>
    <x v="63"/>
    <x v="0"/>
    <x v="1"/>
    <x v="0"/>
    <x v="63"/>
    <x v="63"/>
    <x v="0"/>
  </r>
  <r>
    <x v="214"/>
    <x v="94"/>
    <x v="0"/>
    <x v="3"/>
    <x v="94"/>
    <x v="0"/>
    <x v="3"/>
    <x v="0"/>
    <x v="0"/>
    <x v="48"/>
    <x v="1"/>
    <x v="0"/>
    <x v="1"/>
    <x v="2"/>
    <x v="2"/>
    <x v="3"/>
    <x v="94"/>
    <x v="1"/>
    <x v="81"/>
    <x v="0"/>
    <x v="1"/>
    <x v="0"/>
    <x v="81"/>
    <x v="81"/>
    <x v="0"/>
  </r>
  <r>
    <x v="215"/>
    <x v="95"/>
    <x v="0"/>
    <x v="3"/>
    <x v="95"/>
    <x v="0"/>
    <x v="3"/>
    <x v="0"/>
    <x v="0"/>
    <x v="48"/>
    <x v="1"/>
    <x v="0"/>
    <x v="1"/>
    <x v="3"/>
    <x v="1"/>
    <x v="3"/>
    <x v="95"/>
    <x v="1"/>
    <x v="63"/>
    <x v="0"/>
    <x v="1"/>
    <x v="0"/>
    <x v="63"/>
    <x v="63"/>
    <x v="0"/>
  </r>
  <r>
    <x v="216"/>
    <x v="96"/>
    <x v="0"/>
    <x v="3"/>
    <x v="96"/>
    <x v="0"/>
    <x v="3"/>
    <x v="0"/>
    <x v="0"/>
    <x v="48"/>
    <x v="1"/>
    <x v="0"/>
    <x v="1"/>
    <x v="3"/>
    <x v="2"/>
    <x v="3"/>
    <x v="96"/>
    <x v="1"/>
    <x v="81"/>
    <x v="0"/>
    <x v="1"/>
    <x v="0"/>
    <x v="81"/>
    <x v="81"/>
    <x v="0"/>
  </r>
  <r>
    <x v="217"/>
    <x v="97"/>
    <x v="0"/>
    <x v="3"/>
    <x v="97"/>
    <x v="0"/>
    <x v="3"/>
    <x v="0"/>
    <x v="0"/>
    <x v="48"/>
    <x v="1"/>
    <x v="0"/>
    <x v="1"/>
    <x v="1"/>
    <x v="1"/>
    <x v="3"/>
    <x v="97"/>
    <x v="1"/>
    <x v="63"/>
    <x v="0"/>
    <x v="1"/>
    <x v="0"/>
    <x v="63"/>
    <x v="63"/>
    <x v="0"/>
  </r>
  <r>
    <x v="98"/>
    <x v="38"/>
    <x v="0"/>
    <x v="2"/>
    <x v="38"/>
    <x v="0"/>
    <x v="2"/>
    <x v="0"/>
    <x v="0"/>
    <x v="0"/>
    <x v="3"/>
    <x v="0"/>
    <x v="1"/>
    <x v="1"/>
    <x v="1"/>
    <x v="0"/>
    <x v="38"/>
    <x v="1"/>
    <x v="98"/>
    <x v="0"/>
    <x v="1"/>
    <x v="0"/>
    <x v="98"/>
    <x v="98"/>
    <x v="0"/>
  </r>
  <r>
    <x v="99"/>
    <x v="39"/>
    <x v="0"/>
    <x v="2"/>
    <x v="39"/>
    <x v="0"/>
    <x v="2"/>
    <x v="0"/>
    <x v="0"/>
    <x v="0"/>
    <x v="3"/>
    <x v="0"/>
    <x v="1"/>
    <x v="1"/>
    <x v="2"/>
    <x v="0"/>
    <x v="39"/>
    <x v="1"/>
    <x v="108"/>
    <x v="0"/>
    <x v="1"/>
    <x v="0"/>
    <x v="108"/>
    <x v="108"/>
    <x v="0"/>
  </r>
  <r>
    <x v="100"/>
    <x v="40"/>
    <x v="0"/>
    <x v="2"/>
    <x v="40"/>
    <x v="0"/>
    <x v="2"/>
    <x v="0"/>
    <x v="0"/>
    <x v="0"/>
    <x v="3"/>
    <x v="0"/>
    <x v="1"/>
    <x v="2"/>
    <x v="1"/>
    <x v="0"/>
    <x v="40"/>
    <x v="1"/>
    <x v="91"/>
    <x v="0"/>
    <x v="1"/>
    <x v="0"/>
    <x v="91"/>
    <x v="91"/>
    <x v="0"/>
  </r>
  <r>
    <x v="101"/>
    <x v="41"/>
    <x v="0"/>
    <x v="2"/>
    <x v="41"/>
    <x v="0"/>
    <x v="2"/>
    <x v="0"/>
    <x v="0"/>
    <x v="0"/>
    <x v="3"/>
    <x v="0"/>
    <x v="1"/>
    <x v="2"/>
    <x v="2"/>
    <x v="0"/>
    <x v="41"/>
    <x v="1"/>
    <x v="121"/>
    <x v="0"/>
    <x v="1"/>
    <x v="0"/>
    <x v="121"/>
    <x v="121"/>
    <x v="0"/>
  </r>
  <r>
    <x v="102"/>
    <x v="42"/>
    <x v="0"/>
    <x v="2"/>
    <x v="42"/>
    <x v="0"/>
    <x v="2"/>
    <x v="0"/>
    <x v="0"/>
    <x v="0"/>
    <x v="3"/>
    <x v="0"/>
    <x v="1"/>
    <x v="3"/>
    <x v="1"/>
    <x v="0"/>
    <x v="42"/>
    <x v="1"/>
    <x v="100"/>
    <x v="0"/>
    <x v="1"/>
    <x v="0"/>
    <x v="100"/>
    <x v="100"/>
    <x v="0"/>
  </r>
  <r>
    <x v="103"/>
    <x v="43"/>
    <x v="0"/>
    <x v="2"/>
    <x v="43"/>
    <x v="0"/>
    <x v="2"/>
    <x v="0"/>
    <x v="0"/>
    <x v="0"/>
    <x v="3"/>
    <x v="0"/>
    <x v="1"/>
    <x v="3"/>
    <x v="2"/>
    <x v="0"/>
    <x v="43"/>
    <x v="1"/>
    <x v="128"/>
    <x v="0"/>
    <x v="1"/>
    <x v="0"/>
    <x v="128"/>
    <x v="128"/>
    <x v="0"/>
  </r>
  <r>
    <x v="104"/>
    <x v="44"/>
    <x v="0"/>
    <x v="2"/>
    <x v="44"/>
    <x v="0"/>
    <x v="2"/>
    <x v="0"/>
    <x v="0"/>
    <x v="1"/>
    <x v="4"/>
    <x v="0"/>
    <x v="1"/>
    <x v="1"/>
    <x v="1"/>
    <x v="0"/>
    <x v="44"/>
    <x v="1"/>
    <x v="97"/>
    <x v="0"/>
    <x v="1"/>
    <x v="0"/>
    <x v="97"/>
    <x v="97"/>
    <x v="0"/>
  </r>
  <r>
    <x v="105"/>
    <x v="45"/>
    <x v="0"/>
    <x v="2"/>
    <x v="45"/>
    <x v="0"/>
    <x v="2"/>
    <x v="0"/>
    <x v="0"/>
    <x v="1"/>
    <x v="4"/>
    <x v="0"/>
    <x v="1"/>
    <x v="1"/>
    <x v="2"/>
    <x v="0"/>
    <x v="45"/>
    <x v="1"/>
    <x v="105"/>
    <x v="0"/>
    <x v="1"/>
    <x v="0"/>
    <x v="105"/>
    <x v="105"/>
    <x v="0"/>
  </r>
  <r>
    <x v="106"/>
    <x v="46"/>
    <x v="0"/>
    <x v="2"/>
    <x v="46"/>
    <x v="0"/>
    <x v="2"/>
    <x v="0"/>
    <x v="0"/>
    <x v="1"/>
    <x v="4"/>
    <x v="0"/>
    <x v="1"/>
    <x v="2"/>
    <x v="1"/>
    <x v="0"/>
    <x v="46"/>
    <x v="1"/>
    <x v="101"/>
    <x v="0"/>
    <x v="1"/>
    <x v="0"/>
    <x v="101"/>
    <x v="101"/>
    <x v="0"/>
  </r>
  <r>
    <x v="107"/>
    <x v="47"/>
    <x v="0"/>
    <x v="2"/>
    <x v="47"/>
    <x v="0"/>
    <x v="2"/>
    <x v="0"/>
    <x v="0"/>
    <x v="1"/>
    <x v="4"/>
    <x v="0"/>
    <x v="1"/>
    <x v="2"/>
    <x v="2"/>
    <x v="0"/>
    <x v="47"/>
    <x v="1"/>
    <x v="120"/>
    <x v="0"/>
    <x v="1"/>
    <x v="0"/>
    <x v="120"/>
    <x v="120"/>
    <x v="0"/>
  </r>
  <r>
    <x v="108"/>
    <x v="48"/>
    <x v="0"/>
    <x v="2"/>
    <x v="48"/>
    <x v="0"/>
    <x v="2"/>
    <x v="0"/>
    <x v="0"/>
    <x v="1"/>
    <x v="4"/>
    <x v="0"/>
    <x v="1"/>
    <x v="3"/>
    <x v="1"/>
    <x v="0"/>
    <x v="48"/>
    <x v="1"/>
    <x v="94"/>
    <x v="0"/>
    <x v="1"/>
    <x v="0"/>
    <x v="94"/>
    <x v="94"/>
    <x v="0"/>
  </r>
  <r>
    <x v="109"/>
    <x v="49"/>
    <x v="0"/>
    <x v="2"/>
    <x v="49"/>
    <x v="0"/>
    <x v="2"/>
    <x v="0"/>
    <x v="0"/>
    <x v="1"/>
    <x v="4"/>
    <x v="0"/>
    <x v="1"/>
    <x v="3"/>
    <x v="2"/>
    <x v="0"/>
    <x v="49"/>
    <x v="1"/>
    <x v="132"/>
    <x v="0"/>
    <x v="1"/>
    <x v="0"/>
    <x v="132"/>
    <x v="132"/>
    <x v="0"/>
  </r>
  <r>
    <x v="110"/>
    <x v="50"/>
    <x v="0"/>
    <x v="2"/>
    <x v="50"/>
    <x v="0"/>
    <x v="2"/>
    <x v="0"/>
    <x v="0"/>
    <x v="2"/>
    <x v="3"/>
    <x v="0"/>
    <x v="1"/>
    <x v="1"/>
    <x v="1"/>
    <x v="0"/>
    <x v="50"/>
    <x v="1"/>
    <x v="97"/>
    <x v="0"/>
    <x v="1"/>
    <x v="0"/>
    <x v="97"/>
    <x v="97"/>
    <x v="0"/>
  </r>
  <r>
    <x v="111"/>
    <x v="51"/>
    <x v="0"/>
    <x v="2"/>
    <x v="51"/>
    <x v="0"/>
    <x v="2"/>
    <x v="0"/>
    <x v="0"/>
    <x v="2"/>
    <x v="3"/>
    <x v="0"/>
    <x v="1"/>
    <x v="1"/>
    <x v="2"/>
    <x v="0"/>
    <x v="51"/>
    <x v="1"/>
    <x v="107"/>
    <x v="0"/>
    <x v="1"/>
    <x v="0"/>
    <x v="107"/>
    <x v="107"/>
    <x v="0"/>
  </r>
  <r>
    <x v="112"/>
    <x v="52"/>
    <x v="0"/>
    <x v="2"/>
    <x v="52"/>
    <x v="0"/>
    <x v="2"/>
    <x v="0"/>
    <x v="0"/>
    <x v="2"/>
    <x v="3"/>
    <x v="0"/>
    <x v="1"/>
    <x v="2"/>
    <x v="1"/>
    <x v="0"/>
    <x v="52"/>
    <x v="1"/>
    <x v="97"/>
    <x v="0"/>
    <x v="1"/>
    <x v="0"/>
    <x v="97"/>
    <x v="97"/>
    <x v="0"/>
  </r>
  <r>
    <x v="113"/>
    <x v="53"/>
    <x v="0"/>
    <x v="2"/>
    <x v="53"/>
    <x v="0"/>
    <x v="2"/>
    <x v="0"/>
    <x v="0"/>
    <x v="2"/>
    <x v="3"/>
    <x v="0"/>
    <x v="1"/>
    <x v="2"/>
    <x v="2"/>
    <x v="0"/>
    <x v="53"/>
    <x v="1"/>
    <x v="126"/>
    <x v="0"/>
    <x v="1"/>
    <x v="0"/>
    <x v="126"/>
    <x v="126"/>
    <x v="0"/>
  </r>
  <r>
    <x v="114"/>
    <x v="54"/>
    <x v="0"/>
    <x v="2"/>
    <x v="54"/>
    <x v="0"/>
    <x v="2"/>
    <x v="0"/>
    <x v="0"/>
    <x v="2"/>
    <x v="3"/>
    <x v="0"/>
    <x v="1"/>
    <x v="3"/>
    <x v="1"/>
    <x v="0"/>
    <x v="54"/>
    <x v="1"/>
    <x v="99"/>
    <x v="0"/>
    <x v="1"/>
    <x v="0"/>
    <x v="99"/>
    <x v="99"/>
    <x v="0"/>
  </r>
  <r>
    <x v="115"/>
    <x v="55"/>
    <x v="0"/>
    <x v="2"/>
    <x v="55"/>
    <x v="0"/>
    <x v="2"/>
    <x v="0"/>
    <x v="0"/>
    <x v="2"/>
    <x v="3"/>
    <x v="0"/>
    <x v="1"/>
    <x v="3"/>
    <x v="2"/>
    <x v="0"/>
    <x v="55"/>
    <x v="1"/>
    <x v="134"/>
    <x v="0"/>
    <x v="1"/>
    <x v="0"/>
    <x v="134"/>
    <x v="134"/>
    <x v="0"/>
  </r>
  <r>
    <x v="116"/>
    <x v="56"/>
    <x v="0"/>
    <x v="2"/>
    <x v="56"/>
    <x v="0"/>
    <x v="2"/>
    <x v="0"/>
    <x v="0"/>
    <x v="3"/>
    <x v="4"/>
    <x v="0"/>
    <x v="1"/>
    <x v="1"/>
    <x v="1"/>
    <x v="0"/>
    <x v="56"/>
    <x v="1"/>
    <x v="95"/>
    <x v="0"/>
    <x v="1"/>
    <x v="0"/>
    <x v="95"/>
    <x v="95"/>
    <x v="0"/>
  </r>
  <r>
    <x v="117"/>
    <x v="57"/>
    <x v="0"/>
    <x v="2"/>
    <x v="57"/>
    <x v="0"/>
    <x v="2"/>
    <x v="0"/>
    <x v="0"/>
    <x v="3"/>
    <x v="4"/>
    <x v="0"/>
    <x v="1"/>
    <x v="1"/>
    <x v="2"/>
    <x v="0"/>
    <x v="57"/>
    <x v="1"/>
    <x v="109"/>
    <x v="0"/>
    <x v="1"/>
    <x v="0"/>
    <x v="109"/>
    <x v="109"/>
    <x v="0"/>
  </r>
  <r>
    <x v="118"/>
    <x v="58"/>
    <x v="0"/>
    <x v="2"/>
    <x v="58"/>
    <x v="0"/>
    <x v="2"/>
    <x v="0"/>
    <x v="0"/>
    <x v="3"/>
    <x v="4"/>
    <x v="0"/>
    <x v="1"/>
    <x v="2"/>
    <x v="1"/>
    <x v="0"/>
    <x v="58"/>
    <x v="1"/>
    <x v="92"/>
    <x v="0"/>
    <x v="1"/>
    <x v="0"/>
    <x v="92"/>
    <x v="92"/>
    <x v="0"/>
  </r>
  <r>
    <x v="119"/>
    <x v="59"/>
    <x v="0"/>
    <x v="2"/>
    <x v="59"/>
    <x v="0"/>
    <x v="2"/>
    <x v="0"/>
    <x v="0"/>
    <x v="3"/>
    <x v="4"/>
    <x v="0"/>
    <x v="1"/>
    <x v="2"/>
    <x v="2"/>
    <x v="0"/>
    <x v="59"/>
    <x v="1"/>
    <x v="123"/>
    <x v="0"/>
    <x v="1"/>
    <x v="0"/>
    <x v="123"/>
    <x v="123"/>
    <x v="0"/>
  </r>
  <r>
    <x v="120"/>
    <x v="60"/>
    <x v="0"/>
    <x v="2"/>
    <x v="60"/>
    <x v="0"/>
    <x v="2"/>
    <x v="0"/>
    <x v="0"/>
    <x v="3"/>
    <x v="4"/>
    <x v="0"/>
    <x v="1"/>
    <x v="3"/>
    <x v="1"/>
    <x v="0"/>
    <x v="60"/>
    <x v="1"/>
    <x v="102"/>
    <x v="0"/>
    <x v="1"/>
    <x v="0"/>
    <x v="102"/>
    <x v="102"/>
    <x v="0"/>
  </r>
  <r>
    <x v="121"/>
    <x v="61"/>
    <x v="0"/>
    <x v="2"/>
    <x v="61"/>
    <x v="0"/>
    <x v="2"/>
    <x v="0"/>
    <x v="0"/>
    <x v="3"/>
    <x v="4"/>
    <x v="0"/>
    <x v="1"/>
    <x v="3"/>
    <x v="2"/>
    <x v="0"/>
    <x v="61"/>
    <x v="1"/>
    <x v="133"/>
    <x v="0"/>
    <x v="1"/>
    <x v="0"/>
    <x v="133"/>
    <x v="133"/>
    <x v="0"/>
  </r>
  <r>
    <x v="122"/>
    <x v="62"/>
    <x v="0"/>
    <x v="2"/>
    <x v="62"/>
    <x v="0"/>
    <x v="2"/>
    <x v="0"/>
    <x v="0"/>
    <x v="4"/>
    <x v="1"/>
    <x v="0"/>
    <x v="1"/>
    <x v="1"/>
    <x v="1"/>
    <x v="2"/>
    <x v="62"/>
    <x v="1"/>
    <x v="55"/>
    <x v="0"/>
    <x v="1"/>
    <x v="0"/>
    <x v="55"/>
    <x v="55"/>
    <x v="0"/>
  </r>
  <r>
    <x v="123"/>
    <x v="63"/>
    <x v="0"/>
    <x v="2"/>
    <x v="63"/>
    <x v="0"/>
    <x v="2"/>
    <x v="0"/>
    <x v="0"/>
    <x v="4"/>
    <x v="1"/>
    <x v="0"/>
    <x v="1"/>
    <x v="1"/>
    <x v="2"/>
    <x v="2"/>
    <x v="63"/>
    <x v="1"/>
    <x v="68"/>
    <x v="0"/>
    <x v="1"/>
    <x v="0"/>
    <x v="68"/>
    <x v="68"/>
    <x v="0"/>
  </r>
  <r>
    <x v="124"/>
    <x v="64"/>
    <x v="0"/>
    <x v="2"/>
    <x v="64"/>
    <x v="0"/>
    <x v="2"/>
    <x v="0"/>
    <x v="0"/>
    <x v="4"/>
    <x v="1"/>
    <x v="0"/>
    <x v="1"/>
    <x v="2"/>
    <x v="1"/>
    <x v="2"/>
    <x v="64"/>
    <x v="1"/>
    <x v="51"/>
    <x v="0"/>
    <x v="1"/>
    <x v="0"/>
    <x v="51"/>
    <x v="51"/>
    <x v="0"/>
  </r>
  <r>
    <x v="125"/>
    <x v="65"/>
    <x v="0"/>
    <x v="2"/>
    <x v="65"/>
    <x v="0"/>
    <x v="2"/>
    <x v="0"/>
    <x v="0"/>
    <x v="4"/>
    <x v="1"/>
    <x v="0"/>
    <x v="1"/>
    <x v="2"/>
    <x v="2"/>
    <x v="2"/>
    <x v="65"/>
    <x v="1"/>
    <x v="67"/>
    <x v="0"/>
    <x v="1"/>
    <x v="0"/>
    <x v="67"/>
    <x v="67"/>
    <x v="0"/>
  </r>
  <r>
    <x v="126"/>
    <x v="66"/>
    <x v="0"/>
    <x v="2"/>
    <x v="66"/>
    <x v="0"/>
    <x v="2"/>
    <x v="0"/>
    <x v="0"/>
    <x v="4"/>
    <x v="1"/>
    <x v="0"/>
    <x v="1"/>
    <x v="3"/>
    <x v="1"/>
    <x v="2"/>
    <x v="66"/>
    <x v="1"/>
    <x v="52"/>
    <x v="0"/>
    <x v="1"/>
    <x v="0"/>
    <x v="52"/>
    <x v="52"/>
    <x v="0"/>
  </r>
  <r>
    <x v="127"/>
    <x v="67"/>
    <x v="0"/>
    <x v="2"/>
    <x v="67"/>
    <x v="0"/>
    <x v="2"/>
    <x v="0"/>
    <x v="0"/>
    <x v="4"/>
    <x v="1"/>
    <x v="0"/>
    <x v="1"/>
    <x v="3"/>
    <x v="2"/>
    <x v="2"/>
    <x v="67"/>
    <x v="1"/>
    <x v="66"/>
    <x v="0"/>
    <x v="1"/>
    <x v="0"/>
    <x v="66"/>
    <x v="66"/>
    <x v="0"/>
  </r>
  <r>
    <x v="128"/>
    <x v="68"/>
    <x v="0"/>
    <x v="2"/>
    <x v="68"/>
    <x v="0"/>
    <x v="2"/>
    <x v="0"/>
    <x v="0"/>
    <x v="5"/>
    <x v="2"/>
    <x v="0"/>
    <x v="1"/>
    <x v="1"/>
    <x v="2"/>
    <x v="2"/>
    <x v="68"/>
    <x v="1"/>
    <x v="160"/>
    <x v="0"/>
    <x v="1"/>
    <x v="0"/>
    <x v="160"/>
    <x v="160"/>
    <x v="0"/>
  </r>
  <r>
    <x v="129"/>
    <x v="69"/>
    <x v="0"/>
    <x v="2"/>
    <x v="69"/>
    <x v="0"/>
    <x v="2"/>
    <x v="0"/>
    <x v="0"/>
    <x v="5"/>
    <x v="2"/>
    <x v="0"/>
    <x v="1"/>
    <x v="2"/>
    <x v="2"/>
    <x v="2"/>
    <x v="69"/>
    <x v="1"/>
    <x v="158"/>
    <x v="0"/>
    <x v="1"/>
    <x v="0"/>
    <x v="158"/>
    <x v="158"/>
    <x v="0"/>
  </r>
  <r>
    <x v="130"/>
    <x v="70"/>
    <x v="0"/>
    <x v="2"/>
    <x v="70"/>
    <x v="0"/>
    <x v="2"/>
    <x v="0"/>
    <x v="0"/>
    <x v="5"/>
    <x v="2"/>
    <x v="0"/>
    <x v="1"/>
    <x v="3"/>
    <x v="2"/>
    <x v="2"/>
    <x v="70"/>
    <x v="1"/>
    <x v="157"/>
    <x v="0"/>
    <x v="1"/>
    <x v="0"/>
    <x v="157"/>
    <x v="157"/>
    <x v="0"/>
  </r>
  <r>
    <x v="131"/>
    <x v="71"/>
    <x v="0"/>
    <x v="2"/>
    <x v="71"/>
    <x v="0"/>
    <x v="2"/>
    <x v="0"/>
    <x v="0"/>
    <x v="24"/>
    <x v="5"/>
    <x v="0"/>
    <x v="1"/>
    <x v="1"/>
    <x v="1"/>
    <x v="3"/>
    <x v="71"/>
    <x v="1"/>
    <x v="37"/>
    <x v="0"/>
    <x v="1"/>
    <x v="0"/>
    <x v="37"/>
    <x v="37"/>
    <x v="0"/>
  </r>
  <r>
    <x v="132"/>
    <x v="72"/>
    <x v="0"/>
    <x v="2"/>
    <x v="72"/>
    <x v="0"/>
    <x v="2"/>
    <x v="0"/>
    <x v="0"/>
    <x v="24"/>
    <x v="5"/>
    <x v="0"/>
    <x v="1"/>
    <x v="1"/>
    <x v="2"/>
    <x v="3"/>
    <x v="72"/>
    <x v="1"/>
    <x v="38"/>
    <x v="0"/>
    <x v="1"/>
    <x v="0"/>
    <x v="38"/>
    <x v="38"/>
    <x v="0"/>
  </r>
  <r>
    <x v="133"/>
    <x v="73"/>
    <x v="0"/>
    <x v="2"/>
    <x v="73"/>
    <x v="0"/>
    <x v="2"/>
    <x v="0"/>
    <x v="0"/>
    <x v="24"/>
    <x v="5"/>
    <x v="0"/>
    <x v="1"/>
    <x v="2"/>
    <x v="1"/>
    <x v="3"/>
    <x v="73"/>
    <x v="1"/>
    <x v="38"/>
    <x v="0"/>
    <x v="1"/>
    <x v="0"/>
    <x v="38"/>
    <x v="38"/>
    <x v="0"/>
  </r>
  <r>
    <x v="134"/>
    <x v="74"/>
    <x v="0"/>
    <x v="2"/>
    <x v="74"/>
    <x v="0"/>
    <x v="2"/>
    <x v="0"/>
    <x v="0"/>
    <x v="24"/>
    <x v="5"/>
    <x v="0"/>
    <x v="1"/>
    <x v="2"/>
    <x v="2"/>
    <x v="3"/>
    <x v="74"/>
    <x v="1"/>
    <x v="37"/>
    <x v="0"/>
    <x v="1"/>
    <x v="0"/>
    <x v="37"/>
    <x v="37"/>
    <x v="0"/>
  </r>
  <r>
    <x v="135"/>
    <x v="75"/>
    <x v="0"/>
    <x v="2"/>
    <x v="75"/>
    <x v="0"/>
    <x v="2"/>
    <x v="0"/>
    <x v="0"/>
    <x v="24"/>
    <x v="5"/>
    <x v="0"/>
    <x v="1"/>
    <x v="3"/>
    <x v="1"/>
    <x v="3"/>
    <x v="75"/>
    <x v="1"/>
    <x v="38"/>
    <x v="0"/>
    <x v="1"/>
    <x v="0"/>
    <x v="38"/>
    <x v="38"/>
    <x v="0"/>
  </r>
  <r>
    <x v="136"/>
    <x v="76"/>
    <x v="0"/>
    <x v="2"/>
    <x v="76"/>
    <x v="0"/>
    <x v="2"/>
    <x v="0"/>
    <x v="0"/>
    <x v="24"/>
    <x v="5"/>
    <x v="0"/>
    <x v="1"/>
    <x v="3"/>
    <x v="2"/>
    <x v="3"/>
    <x v="76"/>
    <x v="1"/>
    <x v="35"/>
    <x v="0"/>
    <x v="1"/>
    <x v="0"/>
    <x v="35"/>
    <x v="35"/>
    <x v="0"/>
  </r>
  <r>
    <x v="137"/>
    <x v="77"/>
    <x v="0"/>
    <x v="2"/>
    <x v="77"/>
    <x v="0"/>
    <x v="2"/>
    <x v="0"/>
    <x v="0"/>
    <x v="45"/>
    <x v="0"/>
    <x v="0"/>
    <x v="1"/>
    <x v="1"/>
    <x v="1"/>
    <x v="2"/>
    <x v="77"/>
    <x v="1"/>
    <x v="39"/>
    <x v="0"/>
    <x v="1"/>
    <x v="0"/>
    <x v="39"/>
    <x v="39"/>
    <x v="0"/>
  </r>
  <r>
    <x v="138"/>
    <x v="78"/>
    <x v="0"/>
    <x v="2"/>
    <x v="78"/>
    <x v="0"/>
    <x v="2"/>
    <x v="0"/>
    <x v="0"/>
    <x v="45"/>
    <x v="0"/>
    <x v="0"/>
    <x v="1"/>
    <x v="1"/>
    <x v="2"/>
    <x v="2"/>
    <x v="78"/>
    <x v="1"/>
    <x v="46"/>
    <x v="0"/>
    <x v="1"/>
    <x v="0"/>
    <x v="46"/>
    <x v="46"/>
    <x v="0"/>
  </r>
  <r>
    <x v="139"/>
    <x v="79"/>
    <x v="0"/>
    <x v="2"/>
    <x v="79"/>
    <x v="0"/>
    <x v="2"/>
    <x v="0"/>
    <x v="0"/>
    <x v="45"/>
    <x v="0"/>
    <x v="0"/>
    <x v="1"/>
    <x v="2"/>
    <x v="1"/>
    <x v="2"/>
    <x v="79"/>
    <x v="1"/>
    <x v="41"/>
    <x v="0"/>
    <x v="1"/>
    <x v="0"/>
    <x v="41"/>
    <x v="41"/>
    <x v="0"/>
  </r>
  <r>
    <x v="140"/>
    <x v="80"/>
    <x v="0"/>
    <x v="2"/>
    <x v="80"/>
    <x v="0"/>
    <x v="2"/>
    <x v="0"/>
    <x v="0"/>
    <x v="45"/>
    <x v="0"/>
    <x v="0"/>
    <x v="1"/>
    <x v="2"/>
    <x v="2"/>
    <x v="2"/>
    <x v="80"/>
    <x v="1"/>
    <x v="44"/>
    <x v="0"/>
    <x v="1"/>
    <x v="0"/>
    <x v="44"/>
    <x v="44"/>
    <x v="0"/>
  </r>
  <r>
    <x v="141"/>
    <x v="81"/>
    <x v="0"/>
    <x v="2"/>
    <x v="81"/>
    <x v="0"/>
    <x v="2"/>
    <x v="0"/>
    <x v="0"/>
    <x v="45"/>
    <x v="0"/>
    <x v="0"/>
    <x v="1"/>
    <x v="3"/>
    <x v="1"/>
    <x v="2"/>
    <x v="81"/>
    <x v="1"/>
    <x v="41"/>
    <x v="0"/>
    <x v="1"/>
    <x v="0"/>
    <x v="41"/>
    <x v="41"/>
    <x v="0"/>
  </r>
  <r>
    <x v="142"/>
    <x v="82"/>
    <x v="0"/>
    <x v="2"/>
    <x v="82"/>
    <x v="0"/>
    <x v="2"/>
    <x v="0"/>
    <x v="0"/>
    <x v="45"/>
    <x v="0"/>
    <x v="0"/>
    <x v="1"/>
    <x v="3"/>
    <x v="2"/>
    <x v="2"/>
    <x v="82"/>
    <x v="1"/>
    <x v="45"/>
    <x v="0"/>
    <x v="1"/>
    <x v="0"/>
    <x v="45"/>
    <x v="45"/>
    <x v="0"/>
  </r>
  <r>
    <x v="143"/>
    <x v="83"/>
    <x v="0"/>
    <x v="2"/>
    <x v="83"/>
    <x v="0"/>
    <x v="2"/>
    <x v="0"/>
    <x v="0"/>
    <x v="46"/>
    <x v="2"/>
    <x v="0"/>
    <x v="1"/>
    <x v="1"/>
    <x v="2"/>
    <x v="3"/>
    <x v="83"/>
    <x v="1"/>
    <x v="156"/>
    <x v="0"/>
    <x v="1"/>
    <x v="0"/>
    <x v="156"/>
    <x v="156"/>
    <x v="0"/>
  </r>
  <r>
    <x v="144"/>
    <x v="84"/>
    <x v="0"/>
    <x v="2"/>
    <x v="84"/>
    <x v="0"/>
    <x v="2"/>
    <x v="0"/>
    <x v="0"/>
    <x v="46"/>
    <x v="2"/>
    <x v="0"/>
    <x v="1"/>
    <x v="2"/>
    <x v="2"/>
    <x v="3"/>
    <x v="84"/>
    <x v="1"/>
    <x v="161"/>
    <x v="0"/>
    <x v="1"/>
    <x v="0"/>
    <x v="161"/>
    <x v="161"/>
    <x v="0"/>
  </r>
  <r>
    <x v="145"/>
    <x v="85"/>
    <x v="0"/>
    <x v="2"/>
    <x v="85"/>
    <x v="0"/>
    <x v="2"/>
    <x v="0"/>
    <x v="0"/>
    <x v="46"/>
    <x v="2"/>
    <x v="0"/>
    <x v="1"/>
    <x v="3"/>
    <x v="2"/>
    <x v="3"/>
    <x v="85"/>
    <x v="1"/>
    <x v="164"/>
    <x v="0"/>
    <x v="1"/>
    <x v="0"/>
    <x v="164"/>
    <x v="164"/>
    <x v="0"/>
  </r>
  <r>
    <x v="146"/>
    <x v="86"/>
    <x v="0"/>
    <x v="2"/>
    <x v="86"/>
    <x v="0"/>
    <x v="2"/>
    <x v="0"/>
    <x v="0"/>
    <x v="47"/>
    <x v="1"/>
    <x v="0"/>
    <x v="1"/>
    <x v="2"/>
    <x v="1"/>
    <x v="3"/>
    <x v="86"/>
    <x v="1"/>
    <x v="59"/>
    <x v="0"/>
    <x v="1"/>
    <x v="0"/>
    <x v="59"/>
    <x v="59"/>
    <x v="0"/>
  </r>
  <r>
    <x v="147"/>
    <x v="87"/>
    <x v="0"/>
    <x v="2"/>
    <x v="87"/>
    <x v="0"/>
    <x v="2"/>
    <x v="0"/>
    <x v="0"/>
    <x v="47"/>
    <x v="1"/>
    <x v="0"/>
    <x v="1"/>
    <x v="2"/>
    <x v="2"/>
    <x v="3"/>
    <x v="87"/>
    <x v="1"/>
    <x v="71"/>
    <x v="0"/>
    <x v="1"/>
    <x v="0"/>
    <x v="71"/>
    <x v="71"/>
    <x v="0"/>
  </r>
  <r>
    <x v="148"/>
    <x v="88"/>
    <x v="0"/>
    <x v="2"/>
    <x v="88"/>
    <x v="0"/>
    <x v="2"/>
    <x v="0"/>
    <x v="0"/>
    <x v="47"/>
    <x v="1"/>
    <x v="0"/>
    <x v="1"/>
    <x v="1"/>
    <x v="1"/>
    <x v="3"/>
    <x v="88"/>
    <x v="1"/>
    <x v="62"/>
    <x v="0"/>
    <x v="1"/>
    <x v="0"/>
    <x v="62"/>
    <x v="62"/>
    <x v="0"/>
  </r>
  <r>
    <x v="149"/>
    <x v="89"/>
    <x v="0"/>
    <x v="2"/>
    <x v="89"/>
    <x v="0"/>
    <x v="2"/>
    <x v="0"/>
    <x v="0"/>
    <x v="47"/>
    <x v="1"/>
    <x v="0"/>
    <x v="1"/>
    <x v="3"/>
    <x v="1"/>
    <x v="3"/>
    <x v="89"/>
    <x v="1"/>
    <x v="58"/>
    <x v="0"/>
    <x v="1"/>
    <x v="0"/>
    <x v="58"/>
    <x v="58"/>
    <x v="0"/>
  </r>
  <r>
    <x v="150"/>
    <x v="90"/>
    <x v="0"/>
    <x v="2"/>
    <x v="90"/>
    <x v="0"/>
    <x v="2"/>
    <x v="0"/>
    <x v="0"/>
    <x v="47"/>
    <x v="1"/>
    <x v="0"/>
    <x v="1"/>
    <x v="3"/>
    <x v="2"/>
    <x v="3"/>
    <x v="90"/>
    <x v="1"/>
    <x v="76"/>
    <x v="0"/>
    <x v="1"/>
    <x v="0"/>
    <x v="76"/>
    <x v="76"/>
    <x v="0"/>
  </r>
  <r>
    <x v="151"/>
    <x v="91"/>
    <x v="0"/>
    <x v="2"/>
    <x v="91"/>
    <x v="0"/>
    <x v="2"/>
    <x v="0"/>
    <x v="0"/>
    <x v="47"/>
    <x v="1"/>
    <x v="0"/>
    <x v="1"/>
    <x v="1"/>
    <x v="2"/>
    <x v="3"/>
    <x v="91"/>
    <x v="1"/>
    <x v="65"/>
    <x v="0"/>
    <x v="1"/>
    <x v="0"/>
    <x v="65"/>
    <x v="65"/>
    <x v="0"/>
  </r>
  <r>
    <x v="152"/>
    <x v="92"/>
    <x v="0"/>
    <x v="2"/>
    <x v="92"/>
    <x v="0"/>
    <x v="2"/>
    <x v="0"/>
    <x v="0"/>
    <x v="48"/>
    <x v="1"/>
    <x v="0"/>
    <x v="1"/>
    <x v="1"/>
    <x v="2"/>
    <x v="3"/>
    <x v="92"/>
    <x v="1"/>
    <x v="57"/>
    <x v="0"/>
    <x v="1"/>
    <x v="0"/>
    <x v="57"/>
    <x v="57"/>
    <x v="0"/>
  </r>
  <r>
    <x v="153"/>
    <x v="93"/>
    <x v="0"/>
    <x v="2"/>
    <x v="93"/>
    <x v="0"/>
    <x v="2"/>
    <x v="0"/>
    <x v="0"/>
    <x v="48"/>
    <x v="1"/>
    <x v="0"/>
    <x v="1"/>
    <x v="2"/>
    <x v="1"/>
    <x v="3"/>
    <x v="93"/>
    <x v="1"/>
    <x v="64"/>
    <x v="0"/>
    <x v="1"/>
    <x v="0"/>
    <x v="64"/>
    <x v="64"/>
    <x v="0"/>
  </r>
  <r>
    <x v="154"/>
    <x v="94"/>
    <x v="0"/>
    <x v="2"/>
    <x v="94"/>
    <x v="0"/>
    <x v="2"/>
    <x v="0"/>
    <x v="0"/>
    <x v="48"/>
    <x v="1"/>
    <x v="0"/>
    <x v="1"/>
    <x v="2"/>
    <x v="2"/>
    <x v="3"/>
    <x v="94"/>
    <x v="1"/>
    <x v="75"/>
    <x v="0"/>
    <x v="1"/>
    <x v="0"/>
    <x v="75"/>
    <x v="75"/>
    <x v="0"/>
  </r>
  <r>
    <x v="155"/>
    <x v="95"/>
    <x v="0"/>
    <x v="2"/>
    <x v="95"/>
    <x v="0"/>
    <x v="2"/>
    <x v="0"/>
    <x v="0"/>
    <x v="48"/>
    <x v="1"/>
    <x v="0"/>
    <x v="1"/>
    <x v="3"/>
    <x v="1"/>
    <x v="3"/>
    <x v="95"/>
    <x v="1"/>
    <x v="59"/>
    <x v="0"/>
    <x v="1"/>
    <x v="0"/>
    <x v="59"/>
    <x v="59"/>
    <x v="0"/>
  </r>
  <r>
    <x v="156"/>
    <x v="96"/>
    <x v="0"/>
    <x v="2"/>
    <x v="96"/>
    <x v="0"/>
    <x v="2"/>
    <x v="0"/>
    <x v="0"/>
    <x v="48"/>
    <x v="1"/>
    <x v="0"/>
    <x v="1"/>
    <x v="3"/>
    <x v="2"/>
    <x v="3"/>
    <x v="96"/>
    <x v="1"/>
    <x v="79"/>
    <x v="0"/>
    <x v="1"/>
    <x v="0"/>
    <x v="79"/>
    <x v="79"/>
    <x v="0"/>
  </r>
  <r>
    <x v="157"/>
    <x v="97"/>
    <x v="0"/>
    <x v="2"/>
    <x v="97"/>
    <x v="0"/>
    <x v="2"/>
    <x v="0"/>
    <x v="0"/>
    <x v="48"/>
    <x v="1"/>
    <x v="0"/>
    <x v="1"/>
    <x v="1"/>
    <x v="1"/>
    <x v="3"/>
    <x v="97"/>
    <x v="1"/>
    <x v="61"/>
    <x v="0"/>
    <x v="1"/>
    <x v="0"/>
    <x v="61"/>
    <x v="61"/>
    <x v="0"/>
  </r>
  <r>
    <x v="218"/>
    <x v="38"/>
    <x v="0"/>
    <x v="4"/>
    <x v="38"/>
    <x v="0"/>
    <x v="4"/>
    <x v="0"/>
    <x v="0"/>
    <x v="0"/>
    <x v="3"/>
    <x v="0"/>
    <x v="1"/>
    <x v="1"/>
    <x v="1"/>
    <x v="0"/>
    <x v="38"/>
    <x v="1"/>
    <x v="106"/>
    <x v="0"/>
    <x v="1"/>
    <x v="0"/>
    <x v="106"/>
    <x v="106"/>
    <x v="0"/>
  </r>
  <r>
    <x v="219"/>
    <x v="39"/>
    <x v="0"/>
    <x v="4"/>
    <x v="39"/>
    <x v="0"/>
    <x v="4"/>
    <x v="0"/>
    <x v="0"/>
    <x v="0"/>
    <x v="3"/>
    <x v="0"/>
    <x v="1"/>
    <x v="1"/>
    <x v="2"/>
    <x v="0"/>
    <x v="39"/>
    <x v="1"/>
    <x v="118"/>
    <x v="0"/>
    <x v="1"/>
    <x v="0"/>
    <x v="118"/>
    <x v="118"/>
    <x v="0"/>
  </r>
  <r>
    <x v="220"/>
    <x v="40"/>
    <x v="0"/>
    <x v="4"/>
    <x v="40"/>
    <x v="0"/>
    <x v="4"/>
    <x v="0"/>
    <x v="0"/>
    <x v="0"/>
    <x v="3"/>
    <x v="0"/>
    <x v="1"/>
    <x v="2"/>
    <x v="1"/>
    <x v="0"/>
    <x v="40"/>
    <x v="1"/>
    <x v="111"/>
    <x v="0"/>
    <x v="1"/>
    <x v="0"/>
    <x v="111"/>
    <x v="111"/>
    <x v="0"/>
  </r>
  <r>
    <x v="221"/>
    <x v="41"/>
    <x v="0"/>
    <x v="4"/>
    <x v="41"/>
    <x v="0"/>
    <x v="4"/>
    <x v="0"/>
    <x v="0"/>
    <x v="0"/>
    <x v="3"/>
    <x v="0"/>
    <x v="1"/>
    <x v="2"/>
    <x v="2"/>
    <x v="0"/>
    <x v="41"/>
    <x v="1"/>
    <x v="125"/>
    <x v="0"/>
    <x v="1"/>
    <x v="0"/>
    <x v="125"/>
    <x v="125"/>
    <x v="0"/>
  </r>
  <r>
    <x v="222"/>
    <x v="42"/>
    <x v="0"/>
    <x v="4"/>
    <x v="42"/>
    <x v="0"/>
    <x v="4"/>
    <x v="0"/>
    <x v="0"/>
    <x v="0"/>
    <x v="3"/>
    <x v="0"/>
    <x v="1"/>
    <x v="3"/>
    <x v="1"/>
    <x v="0"/>
    <x v="42"/>
    <x v="1"/>
    <x v="114"/>
    <x v="0"/>
    <x v="1"/>
    <x v="0"/>
    <x v="114"/>
    <x v="114"/>
    <x v="0"/>
  </r>
  <r>
    <x v="223"/>
    <x v="43"/>
    <x v="0"/>
    <x v="4"/>
    <x v="43"/>
    <x v="0"/>
    <x v="4"/>
    <x v="0"/>
    <x v="0"/>
    <x v="0"/>
    <x v="3"/>
    <x v="0"/>
    <x v="1"/>
    <x v="3"/>
    <x v="2"/>
    <x v="0"/>
    <x v="43"/>
    <x v="1"/>
    <x v="131"/>
    <x v="0"/>
    <x v="1"/>
    <x v="0"/>
    <x v="131"/>
    <x v="131"/>
    <x v="0"/>
  </r>
  <r>
    <x v="224"/>
    <x v="44"/>
    <x v="0"/>
    <x v="4"/>
    <x v="44"/>
    <x v="0"/>
    <x v="4"/>
    <x v="0"/>
    <x v="0"/>
    <x v="1"/>
    <x v="4"/>
    <x v="0"/>
    <x v="1"/>
    <x v="1"/>
    <x v="1"/>
    <x v="0"/>
    <x v="44"/>
    <x v="1"/>
    <x v="110"/>
    <x v="0"/>
    <x v="1"/>
    <x v="0"/>
    <x v="110"/>
    <x v="110"/>
    <x v="0"/>
  </r>
  <r>
    <x v="225"/>
    <x v="45"/>
    <x v="0"/>
    <x v="4"/>
    <x v="45"/>
    <x v="0"/>
    <x v="4"/>
    <x v="0"/>
    <x v="0"/>
    <x v="1"/>
    <x v="4"/>
    <x v="0"/>
    <x v="1"/>
    <x v="1"/>
    <x v="2"/>
    <x v="0"/>
    <x v="45"/>
    <x v="1"/>
    <x v="122"/>
    <x v="0"/>
    <x v="1"/>
    <x v="0"/>
    <x v="122"/>
    <x v="122"/>
    <x v="0"/>
  </r>
  <r>
    <x v="226"/>
    <x v="46"/>
    <x v="0"/>
    <x v="4"/>
    <x v="46"/>
    <x v="0"/>
    <x v="4"/>
    <x v="0"/>
    <x v="0"/>
    <x v="1"/>
    <x v="4"/>
    <x v="0"/>
    <x v="1"/>
    <x v="2"/>
    <x v="1"/>
    <x v="0"/>
    <x v="46"/>
    <x v="1"/>
    <x v="113"/>
    <x v="0"/>
    <x v="1"/>
    <x v="0"/>
    <x v="113"/>
    <x v="113"/>
    <x v="0"/>
  </r>
  <r>
    <x v="227"/>
    <x v="47"/>
    <x v="0"/>
    <x v="4"/>
    <x v="47"/>
    <x v="0"/>
    <x v="4"/>
    <x v="0"/>
    <x v="0"/>
    <x v="1"/>
    <x v="4"/>
    <x v="0"/>
    <x v="1"/>
    <x v="2"/>
    <x v="2"/>
    <x v="0"/>
    <x v="47"/>
    <x v="1"/>
    <x v="129"/>
    <x v="0"/>
    <x v="1"/>
    <x v="0"/>
    <x v="129"/>
    <x v="129"/>
    <x v="0"/>
  </r>
  <r>
    <x v="228"/>
    <x v="48"/>
    <x v="0"/>
    <x v="4"/>
    <x v="48"/>
    <x v="0"/>
    <x v="4"/>
    <x v="0"/>
    <x v="0"/>
    <x v="1"/>
    <x v="4"/>
    <x v="0"/>
    <x v="1"/>
    <x v="3"/>
    <x v="1"/>
    <x v="0"/>
    <x v="48"/>
    <x v="1"/>
    <x v="116"/>
    <x v="0"/>
    <x v="1"/>
    <x v="0"/>
    <x v="116"/>
    <x v="116"/>
    <x v="0"/>
  </r>
  <r>
    <x v="229"/>
    <x v="49"/>
    <x v="0"/>
    <x v="4"/>
    <x v="49"/>
    <x v="0"/>
    <x v="4"/>
    <x v="0"/>
    <x v="0"/>
    <x v="1"/>
    <x v="4"/>
    <x v="0"/>
    <x v="1"/>
    <x v="3"/>
    <x v="2"/>
    <x v="0"/>
    <x v="49"/>
    <x v="1"/>
    <x v="136"/>
    <x v="0"/>
    <x v="1"/>
    <x v="0"/>
    <x v="136"/>
    <x v="136"/>
    <x v="0"/>
  </r>
  <r>
    <x v="230"/>
    <x v="50"/>
    <x v="0"/>
    <x v="4"/>
    <x v="50"/>
    <x v="0"/>
    <x v="4"/>
    <x v="0"/>
    <x v="0"/>
    <x v="2"/>
    <x v="3"/>
    <x v="0"/>
    <x v="1"/>
    <x v="1"/>
    <x v="1"/>
    <x v="0"/>
    <x v="50"/>
    <x v="1"/>
    <x v="110"/>
    <x v="0"/>
    <x v="1"/>
    <x v="0"/>
    <x v="110"/>
    <x v="110"/>
    <x v="0"/>
  </r>
  <r>
    <x v="231"/>
    <x v="51"/>
    <x v="0"/>
    <x v="4"/>
    <x v="51"/>
    <x v="0"/>
    <x v="4"/>
    <x v="0"/>
    <x v="0"/>
    <x v="2"/>
    <x v="3"/>
    <x v="0"/>
    <x v="1"/>
    <x v="1"/>
    <x v="2"/>
    <x v="0"/>
    <x v="51"/>
    <x v="1"/>
    <x v="122"/>
    <x v="0"/>
    <x v="1"/>
    <x v="0"/>
    <x v="122"/>
    <x v="122"/>
    <x v="0"/>
  </r>
  <r>
    <x v="232"/>
    <x v="52"/>
    <x v="0"/>
    <x v="4"/>
    <x v="52"/>
    <x v="0"/>
    <x v="4"/>
    <x v="0"/>
    <x v="0"/>
    <x v="2"/>
    <x v="3"/>
    <x v="0"/>
    <x v="1"/>
    <x v="2"/>
    <x v="1"/>
    <x v="0"/>
    <x v="52"/>
    <x v="1"/>
    <x v="113"/>
    <x v="0"/>
    <x v="1"/>
    <x v="0"/>
    <x v="113"/>
    <x v="113"/>
    <x v="0"/>
  </r>
  <r>
    <x v="233"/>
    <x v="53"/>
    <x v="0"/>
    <x v="4"/>
    <x v="53"/>
    <x v="0"/>
    <x v="4"/>
    <x v="0"/>
    <x v="0"/>
    <x v="2"/>
    <x v="3"/>
    <x v="0"/>
    <x v="1"/>
    <x v="2"/>
    <x v="2"/>
    <x v="0"/>
    <x v="53"/>
    <x v="1"/>
    <x v="129"/>
    <x v="0"/>
    <x v="1"/>
    <x v="0"/>
    <x v="129"/>
    <x v="129"/>
    <x v="0"/>
  </r>
  <r>
    <x v="234"/>
    <x v="54"/>
    <x v="0"/>
    <x v="4"/>
    <x v="54"/>
    <x v="0"/>
    <x v="4"/>
    <x v="0"/>
    <x v="0"/>
    <x v="2"/>
    <x v="3"/>
    <x v="0"/>
    <x v="1"/>
    <x v="3"/>
    <x v="1"/>
    <x v="0"/>
    <x v="54"/>
    <x v="1"/>
    <x v="116"/>
    <x v="0"/>
    <x v="1"/>
    <x v="0"/>
    <x v="116"/>
    <x v="116"/>
    <x v="0"/>
  </r>
  <r>
    <x v="235"/>
    <x v="55"/>
    <x v="0"/>
    <x v="4"/>
    <x v="55"/>
    <x v="0"/>
    <x v="4"/>
    <x v="0"/>
    <x v="0"/>
    <x v="2"/>
    <x v="3"/>
    <x v="0"/>
    <x v="1"/>
    <x v="3"/>
    <x v="2"/>
    <x v="0"/>
    <x v="55"/>
    <x v="1"/>
    <x v="136"/>
    <x v="0"/>
    <x v="1"/>
    <x v="0"/>
    <x v="136"/>
    <x v="136"/>
    <x v="0"/>
  </r>
  <r>
    <x v="236"/>
    <x v="56"/>
    <x v="0"/>
    <x v="4"/>
    <x v="56"/>
    <x v="0"/>
    <x v="4"/>
    <x v="0"/>
    <x v="0"/>
    <x v="3"/>
    <x v="4"/>
    <x v="0"/>
    <x v="1"/>
    <x v="1"/>
    <x v="1"/>
    <x v="0"/>
    <x v="56"/>
    <x v="1"/>
    <x v="112"/>
    <x v="0"/>
    <x v="1"/>
    <x v="0"/>
    <x v="112"/>
    <x v="112"/>
    <x v="0"/>
  </r>
  <r>
    <x v="237"/>
    <x v="57"/>
    <x v="0"/>
    <x v="4"/>
    <x v="57"/>
    <x v="0"/>
    <x v="4"/>
    <x v="0"/>
    <x v="0"/>
    <x v="3"/>
    <x v="4"/>
    <x v="0"/>
    <x v="1"/>
    <x v="1"/>
    <x v="2"/>
    <x v="0"/>
    <x v="57"/>
    <x v="1"/>
    <x v="127"/>
    <x v="0"/>
    <x v="1"/>
    <x v="0"/>
    <x v="127"/>
    <x v="127"/>
    <x v="0"/>
  </r>
  <r>
    <x v="238"/>
    <x v="58"/>
    <x v="0"/>
    <x v="4"/>
    <x v="58"/>
    <x v="0"/>
    <x v="4"/>
    <x v="0"/>
    <x v="0"/>
    <x v="3"/>
    <x v="4"/>
    <x v="0"/>
    <x v="1"/>
    <x v="2"/>
    <x v="1"/>
    <x v="0"/>
    <x v="58"/>
    <x v="1"/>
    <x v="115"/>
    <x v="0"/>
    <x v="1"/>
    <x v="0"/>
    <x v="115"/>
    <x v="115"/>
    <x v="0"/>
  </r>
  <r>
    <x v="239"/>
    <x v="59"/>
    <x v="0"/>
    <x v="4"/>
    <x v="59"/>
    <x v="0"/>
    <x v="4"/>
    <x v="0"/>
    <x v="0"/>
    <x v="3"/>
    <x v="4"/>
    <x v="0"/>
    <x v="1"/>
    <x v="2"/>
    <x v="2"/>
    <x v="0"/>
    <x v="59"/>
    <x v="1"/>
    <x v="135"/>
    <x v="0"/>
    <x v="1"/>
    <x v="0"/>
    <x v="135"/>
    <x v="135"/>
    <x v="0"/>
  </r>
  <r>
    <x v="240"/>
    <x v="60"/>
    <x v="0"/>
    <x v="4"/>
    <x v="60"/>
    <x v="0"/>
    <x v="4"/>
    <x v="0"/>
    <x v="0"/>
    <x v="3"/>
    <x v="4"/>
    <x v="0"/>
    <x v="1"/>
    <x v="3"/>
    <x v="1"/>
    <x v="0"/>
    <x v="60"/>
    <x v="1"/>
    <x v="117"/>
    <x v="0"/>
    <x v="1"/>
    <x v="0"/>
    <x v="117"/>
    <x v="117"/>
    <x v="0"/>
  </r>
  <r>
    <x v="241"/>
    <x v="61"/>
    <x v="0"/>
    <x v="4"/>
    <x v="61"/>
    <x v="0"/>
    <x v="4"/>
    <x v="0"/>
    <x v="0"/>
    <x v="3"/>
    <x v="4"/>
    <x v="0"/>
    <x v="1"/>
    <x v="3"/>
    <x v="2"/>
    <x v="0"/>
    <x v="61"/>
    <x v="1"/>
    <x v="137"/>
    <x v="0"/>
    <x v="1"/>
    <x v="0"/>
    <x v="137"/>
    <x v="137"/>
    <x v="0"/>
  </r>
  <r>
    <x v="242"/>
    <x v="62"/>
    <x v="0"/>
    <x v="4"/>
    <x v="62"/>
    <x v="0"/>
    <x v="4"/>
    <x v="0"/>
    <x v="0"/>
    <x v="4"/>
    <x v="1"/>
    <x v="0"/>
    <x v="1"/>
    <x v="1"/>
    <x v="1"/>
    <x v="2"/>
    <x v="62"/>
    <x v="1"/>
    <x v="80"/>
    <x v="0"/>
    <x v="1"/>
    <x v="0"/>
    <x v="80"/>
    <x v="80"/>
    <x v="0"/>
  </r>
  <r>
    <x v="243"/>
    <x v="63"/>
    <x v="0"/>
    <x v="4"/>
    <x v="63"/>
    <x v="0"/>
    <x v="4"/>
    <x v="0"/>
    <x v="0"/>
    <x v="4"/>
    <x v="1"/>
    <x v="0"/>
    <x v="1"/>
    <x v="1"/>
    <x v="2"/>
    <x v="2"/>
    <x v="63"/>
    <x v="1"/>
    <x v="95"/>
    <x v="0"/>
    <x v="1"/>
    <x v="0"/>
    <x v="95"/>
    <x v="95"/>
    <x v="0"/>
  </r>
  <r>
    <x v="244"/>
    <x v="64"/>
    <x v="0"/>
    <x v="4"/>
    <x v="64"/>
    <x v="0"/>
    <x v="4"/>
    <x v="0"/>
    <x v="0"/>
    <x v="4"/>
    <x v="1"/>
    <x v="0"/>
    <x v="1"/>
    <x v="2"/>
    <x v="1"/>
    <x v="2"/>
    <x v="64"/>
    <x v="1"/>
    <x v="84"/>
    <x v="0"/>
    <x v="1"/>
    <x v="0"/>
    <x v="84"/>
    <x v="84"/>
    <x v="0"/>
  </r>
  <r>
    <x v="245"/>
    <x v="65"/>
    <x v="0"/>
    <x v="4"/>
    <x v="65"/>
    <x v="0"/>
    <x v="4"/>
    <x v="0"/>
    <x v="0"/>
    <x v="4"/>
    <x v="1"/>
    <x v="0"/>
    <x v="1"/>
    <x v="2"/>
    <x v="2"/>
    <x v="2"/>
    <x v="65"/>
    <x v="1"/>
    <x v="103"/>
    <x v="0"/>
    <x v="1"/>
    <x v="0"/>
    <x v="103"/>
    <x v="103"/>
    <x v="0"/>
  </r>
  <r>
    <x v="246"/>
    <x v="66"/>
    <x v="0"/>
    <x v="4"/>
    <x v="66"/>
    <x v="0"/>
    <x v="4"/>
    <x v="0"/>
    <x v="0"/>
    <x v="4"/>
    <x v="1"/>
    <x v="0"/>
    <x v="1"/>
    <x v="3"/>
    <x v="1"/>
    <x v="2"/>
    <x v="66"/>
    <x v="1"/>
    <x v="84"/>
    <x v="0"/>
    <x v="1"/>
    <x v="0"/>
    <x v="84"/>
    <x v="84"/>
    <x v="0"/>
  </r>
  <r>
    <x v="247"/>
    <x v="67"/>
    <x v="0"/>
    <x v="4"/>
    <x v="67"/>
    <x v="0"/>
    <x v="4"/>
    <x v="0"/>
    <x v="0"/>
    <x v="4"/>
    <x v="1"/>
    <x v="0"/>
    <x v="1"/>
    <x v="3"/>
    <x v="2"/>
    <x v="2"/>
    <x v="67"/>
    <x v="1"/>
    <x v="103"/>
    <x v="0"/>
    <x v="1"/>
    <x v="0"/>
    <x v="103"/>
    <x v="103"/>
    <x v="0"/>
  </r>
  <r>
    <x v="248"/>
    <x v="68"/>
    <x v="0"/>
    <x v="4"/>
    <x v="68"/>
    <x v="0"/>
    <x v="4"/>
    <x v="0"/>
    <x v="0"/>
    <x v="5"/>
    <x v="2"/>
    <x v="0"/>
    <x v="1"/>
    <x v="1"/>
    <x v="2"/>
    <x v="2"/>
    <x v="68"/>
    <x v="1"/>
    <x v="148"/>
    <x v="0"/>
    <x v="1"/>
    <x v="0"/>
    <x v="148"/>
    <x v="148"/>
    <x v="0"/>
  </r>
  <r>
    <x v="249"/>
    <x v="69"/>
    <x v="0"/>
    <x v="4"/>
    <x v="69"/>
    <x v="0"/>
    <x v="4"/>
    <x v="0"/>
    <x v="0"/>
    <x v="5"/>
    <x v="2"/>
    <x v="0"/>
    <x v="1"/>
    <x v="2"/>
    <x v="2"/>
    <x v="2"/>
    <x v="69"/>
    <x v="1"/>
    <x v="151"/>
    <x v="0"/>
    <x v="1"/>
    <x v="0"/>
    <x v="151"/>
    <x v="151"/>
    <x v="0"/>
  </r>
  <r>
    <x v="250"/>
    <x v="70"/>
    <x v="0"/>
    <x v="4"/>
    <x v="70"/>
    <x v="0"/>
    <x v="4"/>
    <x v="0"/>
    <x v="0"/>
    <x v="5"/>
    <x v="2"/>
    <x v="0"/>
    <x v="1"/>
    <x v="3"/>
    <x v="2"/>
    <x v="2"/>
    <x v="70"/>
    <x v="1"/>
    <x v="154"/>
    <x v="0"/>
    <x v="1"/>
    <x v="0"/>
    <x v="154"/>
    <x v="154"/>
    <x v="0"/>
  </r>
  <r>
    <x v="251"/>
    <x v="71"/>
    <x v="0"/>
    <x v="4"/>
    <x v="71"/>
    <x v="0"/>
    <x v="4"/>
    <x v="0"/>
    <x v="0"/>
    <x v="24"/>
    <x v="5"/>
    <x v="0"/>
    <x v="1"/>
    <x v="1"/>
    <x v="1"/>
    <x v="3"/>
    <x v="71"/>
    <x v="1"/>
    <x v="80"/>
    <x v="0"/>
    <x v="1"/>
    <x v="0"/>
    <x v="80"/>
    <x v="80"/>
    <x v="0"/>
  </r>
  <r>
    <x v="252"/>
    <x v="72"/>
    <x v="0"/>
    <x v="4"/>
    <x v="72"/>
    <x v="0"/>
    <x v="4"/>
    <x v="0"/>
    <x v="0"/>
    <x v="24"/>
    <x v="5"/>
    <x v="0"/>
    <x v="1"/>
    <x v="1"/>
    <x v="2"/>
    <x v="3"/>
    <x v="72"/>
    <x v="1"/>
    <x v="88"/>
    <x v="0"/>
    <x v="1"/>
    <x v="0"/>
    <x v="88"/>
    <x v="88"/>
    <x v="0"/>
  </r>
  <r>
    <x v="253"/>
    <x v="73"/>
    <x v="0"/>
    <x v="4"/>
    <x v="73"/>
    <x v="0"/>
    <x v="4"/>
    <x v="0"/>
    <x v="0"/>
    <x v="24"/>
    <x v="5"/>
    <x v="0"/>
    <x v="1"/>
    <x v="2"/>
    <x v="1"/>
    <x v="3"/>
    <x v="73"/>
    <x v="1"/>
    <x v="83"/>
    <x v="0"/>
    <x v="1"/>
    <x v="0"/>
    <x v="83"/>
    <x v="83"/>
    <x v="0"/>
  </r>
  <r>
    <x v="254"/>
    <x v="74"/>
    <x v="0"/>
    <x v="4"/>
    <x v="74"/>
    <x v="0"/>
    <x v="4"/>
    <x v="0"/>
    <x v="0"/>
    <x v="24"/>
    <x v="5"/>
    <x v="0"/>
    <x v="1"/>
    <x v="2"/>
    <x v="2"/>
    <x v="3"/>
    <x v="74"/>
    <x v="1"/>
    <x v="89"/>
    <x v="0"/>
    <x v="1"/>
    <x v="0"/>
    <x v="89"/>
    <x v="89"/>
    <x v="0"/>
  </r>
  <r>
    <x v="255"/>
    <x v="75"/>
    <x v="0"/>
    <x v="4"/>
    <x v="75"/>
    <x v="0"/>
    <x v="4"/>
    <x v="0"/>
    <x v="0"/>
    <x v="24"/>
    <x v="5"/>
    <x v="0"/>
    <x v="1"/>
    <x v="3"/>
    <x v="1"/>
    <x v="3"/>
    <x v="75"/>
    <x v="1"/>
    <x v="85"/>
    <x v="0"/>
    <x v="1"/>
    <x v="0"/>
    <x v="85"/>
    <x v="85"/>
    <x v="0"/>
  </r>
  <r>
    <x v="256"/>
    <x v="76"/>
    <x v="0"/>
    <x v="4"/>
    <x v="76"/>
    <x v="0"/>
    <x v="4"/>
    <x v="0"/>
    <x v="0"/>
    <x v="24"/>
    <x v="5"/>
    <x v="0"/>
    <x v="1"/>
    <x v="3"/>
    <x v="2"/>
    <x v="3"/>
    <x v="76"/>
    <x v="1"/>
    <x v="93"/>
    <x v="0"/>
    <x v="1"/>
    <x v="0"/>
    <x v="93"/>
    <x v="93"/>
    <x v="0"/>
  </r>
  <r>
    <x v="257"/>
    <x v="77"/>
    <x v="0"/>
    <x v="4"/>
    <x v="77"/>
    <x v="0"/>
    <x v="4"/>
    <x v="0"/>
    <x v="0"/>
    <x v="45"/>
    <x v="0"/>
    <x v="0"/>
    <x v="1"/>
    <x v="1"/>
    <x v="1"/>
    <x v="2"/>
    <x v="77"/>
    <x v="1"/>
    <x v="42"/>
    <x v="0"/>
    <x v="1"/>
    <x v="0"/>
    <x v="42"/>
    <x v="42"/>
    <x v="0"/>
  </r>
  <r>
    <x v="258"/>
    <x v="78"/>
    <x v="0"/>
    <x v="4"/>
    <x v="78"/>
    <x v="0"/>
    <x v="4"/>
    <x v="0"/>
    <x v="0"/>
    <x v="45"/>
    <x v="0"/>
    <x v="0"/>
    <x v="1"/>
    <x v="1"/>
    <x v="2"/>
    <x v="2"/>
    <x v="78"/>
    <x v="1"/>
    <x v="47"/>
    <x v="0"/>
    <x v="1"/>
    <x v="0"/>
    <x v="47"/>
    <x v="47"/>
    <x v="0"/>
  </r>
  <r>
    <x v="259"/>
    <x v="79"/>
    <x v="0"/>
    <x v="4"/>
    <x v="79"/>
    <x v="0"/>
    <x v="4"/>
    <x v="0"/>
    <x v="0"/>
    <x v="45"/>
    <x v="0"/>
    <x v="0"/>
    <x v="1"/>
    <x v="2"/>
    <x v="1"/>
    <x v="2"/>
    <x v="79"/>
    <x v="1"/>
    <x v="48"/>
    <x v="0"/>
    <x v="1"/>
    <x v="0"/>
    <x v="48"/>
    <x v="48"/>
    <x v="0"/>
  </r>
  <r>
    <x v="260"/>
    <x v="80"/>
    <x v="0"/>
    <x v="4"/>
    <x v="80"/>
    <x v="0"/>
    <x v="4"/>
    <x v="0"/>
    <x v="0"/>
    <x v="45"/>
    <x v="0"/>
    <x v="0"/>
    <x v="1"/>
    <x v="2"/>
    <x v="2"/>
    <x v="2"/>
    <x v="80"/>
    <x v="1"/>
    <x v="49"/>
    <x v="0"/>
    <x v="1"/>
    <x v="0"/>
    <x v="49"/>
    <x v="49"/>
    <x v="0"/>
  </r>
  <r>
    <x v="261"/>
    <x v="81"/>
    <x v="0"/>
    <x v="4"/>
    <x v="81"/>
    <x v="0"/>
    <x v="4"/>
    <x v="0"/>
    <x v="0"/>
    <x v="45"/>
    <x v="0"/>
    <x v="0"/>
    <x v="1"/>
    <x v="3"/>
    <x v="1"/>
    <x v="2"/>
    <x v="81"/>
    <x v="1"/>
    <x v="50"/>
    <x v="0"/>
    <x v="1"/>
    <x v="0"/>
    <x v="50"/>
    <x v="50"/>
    <x v="0"/>
  </r>
  <r>
    <x v="262"/>
    <x v="82"/>
    <x v="0"/>
    <x v="4"/>
    <x v="82"/>
    <x v="0"/>
    <x v="4"/>
    <x v="0"/>
    <x v="0"/>
    <x v="45"/>
    <x v="0"/>
    <x v="0"/>
    <x v="1"/>
    <x v="3"/>
    <x v="2"/>
    <x v="2"/>
    <x v="82"/>
    <x v="1"/>
    <x v="53"/>
    <x v="0"/>
    <x v="1"/>
    <x v="0"/>
    <x v="53"/>
    <x v="53"/>
    <x v="0"/>
  </r>
  <r>
    <x v="263"/>
    <x v="83"/>
    <x v="0"/>
    <x v="4"/>
    <x v="83"/>
    <x v="0"/>
    <x v="4"/>
    <x v="0"/>
    <x v="0"/>
    <x v="46"/>
    <x v="2"/>
    <x v="0"/>
    <x v="1"/>
    <x v="1"/>
    <x v="2"/>
    <x v="3"/>
    <x v="83"/>
    <x v="1"/>
    <x v="147"/>
    <x v="0"/>
    <x v="1"/>
    <x v="0"/>
    <x v="147"/>
    <x v="147"/>
    <x v="0"/>
  </r>
  <r>
    <x v="264"/>
    <x v="84"/>
    <x v="0"/>
    <x v="4"/>
    <x v="84"/>
    <x v="0"/>
    <x v="4"/>
    <x v="0"/>
    <x v="0"/>
    <x v="46"/>
    <x v="2"/>
    <x v="0"/>
    <x v="1"/>
    <x v="2"/>
    <x v="2"/>
    <x v="3"/>
    <x v="84"/>
    <x v="1"/>
    <x v="149"/>
    <x v="0"/>
    <x v="1"/>
    <x v="0"/>
    <x v="149"/>
    <x v="149"/>
    <x v="0"/>
  </r>
  <r>
    <x v="265"/>
    <x v="85"/>
    <x v="0"/>
    <x v="4"/>
    <x v="85"/>
    <x v="0"/>
    <x v="4"/>
    <x v="0"/>
    <x v="0"/>
    <x v="46"/>
    <x v="2"/>
    <x v="0"/>
    <x v="1"/>
    <x v="3"/>
    <x v="2"/>
    <x v="3"/>
    <x v="85"/>
    <x v="1"/>
    <x v="152"/>
    <x v="0"/>
    <x v="1"/>
    <x v="0"/>
    <x v="152"/>
    <x v="152"/>
    <x v="0"/>
  </r>
  <r>
    <x v="266"/>
    <x v="86"/>
    <x v="0"/>
    <x v="4"/>
    <x v="86"/>
    <x v="0"/>
    <x v="4"/>
    <x v="0"/>
    <x v="0"/>
    <x v="47"/>
    <x v="1"/>
    <x v="0"/>
    <x v="1"/>
    <x v="2"/>
    <x v="1"/>
    <x v="3"/>
    <x v="86"/>
    <x v="1"/>
    <x v="84"/>
    <x v="0"/>
    <x v="1"/>
    <x v="0"/>
    <x v="84"/>
    <x v="84"/>
    <x v="0"/>
  </r>
  <r>
    <x v="267"/>
    <x v="87"/>
    <x v="0"/>
    <x v="4"/>
    <x v="87"/>
    <x v="0"/>
    <x v="4"/>
    <x v="0"/>
    <x v="0"/>
    <x v="47"/>
    <x v="1"/>
    <x v="0"/>
    <x v="1"/>
    <x v="2"/>
    <x v="2"/>
    <x v="3"/>
    <x v="87"/>
    <x v="1"/>
    <x v="103"/>
    <x v="0"/>
    <x v="1"/>
    <x v="0"/>
    <x v="103"/>
    <x v="103"/>
    <x v="0"/>
  </r>
  <r>
    <x v="268"/>
    <x v="88"/>
    <x v="0"/>
    <x v="4"/>
    <x v="88"/>
    <x v="0"/>
    <x v="4"/>
    <x v="0"/>
    <x v="0"/>
    <x v="47"/>
    <x v="1"/>
    <x v="0"/>
    <x v="1"/>
    <x v="1"/>
    <x v="1"/>
    <x v="3"/>
    <x v="88"/>
    <x v="1"/>
    <x v="80"/>
    <x v="0"/>
    <x v="1"/>
    <x v="0"/>
    <x v="80"/>
    <x v="80"/>
    <x v="0"/>
  </r>
  <r>
    <x v="269"/>
    <x v="89"/>
    <x v="0"/>
    <x v="4"/>
    <x v="89"/>
    <x v="0"/>
    <x v="4"/>
    <x v="0"/>
    <x v="0"/>
    <x v="47"/>
    <x v="1"/>
    <x v="0"/>
    <x v="1"/>
    <x v="3"/>
    <x v="1"/>
    <x v="3"/>
    <x v="89"/>
    <x v="1"/>
    <x v="84"/>
    <x v="0"/>
    <x v="1"/>
    <x v="0"/>
    <x v="84"/>
    <x v="84"/>
    <x v="0"/>
  </r>
  <r>
    <x v="270"/>
    <x v="90"/>
    <x v="0"/>
    <x v="4"/>
    <x v="90"/>
    <x v="0"/>
    <x v="4"/>
    <x v="0"/>
    <x v="0"/>
    <x v="47"/>
    <x v="1"/>
    <x v="0"/>
    <x v="1"/>
    <x v="3"/>
    <x v="2"/>
    <x v="3"/>
    <x v="90"/>
    <x v="1"/>
    <x v="103"/>
    <x v="0"/>
    <x v="1"/>
    <x v="0"/>
    <x v="103"/>
    <x v="103"/>
    <x v="0"/>
  </r>
  <r>
    <x v="271"/>
    <x v="91"/>
    <x v="0"/>
    <x v="4"/>
    <x v="91"/>
    <x v="0"/>
    <x v="4"/>
    <x v="0"/>
    <x v="0"/>
    <x v="47"/>
    <x v="1"/>
    <x v="0"/>
    <x v="1"/>
    <x v="1"/>
    <x v="2"/>
    <x v="3"/>
    <x v="91"/>
    <x v="1"/>
    <x v="95"/>
    <x v="0"/>
    <x v="1"/>
    <x v="0"/>
    <x v="95"/>
    <x v="95"/>
    <x v="0"/>
  </r>
  <r>
    <x v="272"/>
    <x v="92"/>
    <x v="0"/>
    <x v="4"/>
    <x v="92"/>
    <x v="0"/>
    <x v="4"/>
    <x v="0"/>
    <x v="0"/>
    <x v="48"/>
    <x v="1"/>
    <x v="0"/>
    <x v="1"/>
    <x v="1"/>
    <x v="2"/>
    <x v="3"/>
    <x v="92"/>
    <x v="1"/>
    <x v="95"/>
    <x v="0"/>
    <x v="1"/>
    <x v="0"/>
    <x v="95"/>
    <x v="95"/>
    <x v="0"/>
  </r>
  <r>
    <x v="273"/>
    <x v="93"/>
    <x v="0"/>
    <x v="4"/>
    <x v="93"/>
    <x v="0"/>
    <x v="4"/>
    <x v="0"/>
    <x v="0"/>
    <x v="48"/>
    <x v="1"/>
    <x v="0"/>
    <x v="1"/>
    <x v="2"/>
    <x v="1"/>
    <x v="3"/>
    <x v="93"/>
    <x v="1"/>
    <x v="84"/>
    <x v="0"/>
    <x v="1"/>
    <x v="0"/>
    <x v="84"/>
    <x v="84"/>
    <x v="0"/>
  </r>
  <r>
    <x v="274"/>
    <x v="94"/>
    <x v="0"/>
    <x v="4"/>
    <x v="94"/>
    <x v="0"/>
    <x v="4"/>
    <x v="0"/>
    <x v="0"/>
    <x v="48"/>
    <x v="1"/>
    <x v="0"/>
    <x v="1"/>
    <x v="2"/>
    <x v="2"/>
    <x v="3"/>
    <x v="94"/>
    <x v="1"/>
    <x v="103"/>
    <x v="0"/>
    <x v="1"/>
    <x v="0"/>
    <x v="103"/>
    <x v="103"/>
    <x v="0"/>
  </r>
  <r>
    <x v="275"/>
    <x v="95"/>
    <x v="0"/>
    <x v="4"/>
    <x v="95"/>
    <x v="0"/>
    <x v="4"/>
    <x v="0"/>
    <x v="0"/>
    <x v="48"/>
    <x v="1"/>
    <x v="0"/>
    <x v="1"/>
    <x v="3"/>
    <x v="1"/>
    <x v="3"/>
    <x v="95"/>
    <x v="1"/>
    <x v="84"/>
    <x v="0"/>
    <x v="1"/>
    <x v="0"/>
    <x v="84"/>
    <x v="84"/>
    <x v="0"/>
  </r>
  <r>
    <x v="276"/>
    <x v="96"/>
    <x v="0"/>
    <x v="4"/>
    <x v="96"/>
    <x v="0"/>
    <x v="4"/>
    <x v="0"/>
    <x v="0"/>
    <x v="48"/>
    <x v="1"/>
    <x v="0"/>
    <x v="1"/>
    <x v="3"/>
    <x v="2"/>
    <x v="3"/>
    <x v="96"/>
    <x v="1"/>
    <x v="103"/>
    <x v="0"/>
    <x v="1"/>
    <x v="0"/>
    <x v="103"/>
    <x v="103"/>
    <x v="0"/>
  </r>
  <r>
    <x v="277"/>
    <x v="97"/>
    <x v="0"/>
    <x v="4"/>
    <x v="97"/>
    <x v="0"/>
    <x v="4"/>
    <x v="0"/>
    <x v="0"/>
    <x v="48"/>
    <x v="1"/>
    <x v="0"/>
    <x v="1"/>
    <x v="1"/>
    <x v="1"/>
    <x v="3"/>
    <x v="97"/>
    <x v="1"/>
    <x v="80"/>
    <x v="0"/>
    <x v="1"/>
    <x v="0"/>
    <x v="80"/>
    <x v="80"/>
    <x v="0"/>
  </r>
  <r>
    <x v="38"/>
    <x v="38"/>
    <x v="0"/>
    <x v="1"/>
    <x v="38"/>
    <x v="0"/>
    <x v="1"/>
    <x v="0"/>
    <x v="0"/>
    <x v="0"/>
    <x v="3"/>
    <x v="0"/>
    <x v="1"/>
    <x v="1"/>
    <x v="1"/>
    <x v="0"/>
    <x v="38"/>
    <x v="1"/>
    <x v="96"/>
    <x v="0"/>
    <x v="1"/>
    <x v="0"/>
    <x v="96"/>
    <x v="96"/>
    <x v="0"/>
  </r>
  <r>
    <x v="39"/>
    <x v="39"/>
    <x v="0"/>
    <x v="1"/>
    <x v="39"/>
    <x v="0"/>
    <x v="1"/>
    <x v="0"/>
    <x v="0"/>
    <x v="0"/>
    <x v="3"/>
    <x v="0"/>
    <x v="1"/>
    <x v="1"/>
    <x v="2"/>
    <x v="0"/>
    <x v="39"/>
    <x v="1"/>
    <x v="106"/>
    <x v="0"/>
    <x v="1"/>
    <x v="0"/>
    <x v="106"/>
    <x v="106"/>
    <x v="0"/>
  </r>
  <r>
    <x v="40"/>
    <x v="40"/>
    <x v="0"/>
    <x v="1"/>
    <x v="40"/>
    <x v="0"/>
    <x v="1"/>
    <x v="0"/>
    <x v="0"/>
    <x v="0"/>
    <x v="3"/>
    <x v="0"/>
    <x v="1"/>
    <x v="2"/>
    <x v="1"/>
    <x v="0"/>
    <x v="40"/>
    <x v="1"/>
    <x v="96"/>
    <x v="0"/>
    <x v="1"/>
    <x v="0"/>
    <x v="96"/>
    <x v="96"/>
    <x v="0"/>
  </r>
  <r>
    <x v="41"/>
    <x v="41"/>
    <x v="0"/>
    <x v="1"/>
    <x v="41"/>
    <x v="0"/>
    <x v="1"/>
    <x v="0"/>
    <x v="0"/>
    <x v="0"/>
    <x v="3"/>
    <x v="0"/>
    <x v="1"/>
    <x v="2"/>
    <x v="2"/>
    <x v="0"/>
    <x v="41"/>
    <x v="1"/>
    <x v="124"/>
    <x v="0"/>
    <x v="1"/>
    <x v="0"/>
    <x v="124"/>
    <x v="124"/>
    <x v="0"/>
  </r>
  <r>
    <x v="42"/>
    <x v="42"/>
    <x v="0"/>
    <x v="1"/>
    <x v="42"/>
    <x v="0"/>
    <x v="1"/>
    <x v="0"/>
    <x v="0"/>
    <x v="0"/>
    <x v="3"/>
    <x v="0"/>
    <x v="1"/>
    <x v="3"/>
    <x v="1"/>
    <x v="0"/>
    <x v="42"/>
    <x v="1"/>
    <x v="96"/>
    <x v="0"/>
    <x v="1"/>
    <x v="0"/>
    <x v="96"/>
    <x v="96"/>
    <x v="0"/>
  </r>
  <r>
    <x v="43"/>
    <x v="43"/>
    <x v="0"/>
    <x v="1"/>
    <x v="43"/>
    <x v="0"/>
    <x v="1"/>
    <x v="0"/>
    <x v="0"/>
    <x v="0"/>
    <x v="3"/>
    <x v="0"/>
    <x v="1"/>
    <x v="3"/>
    <x v="2"/>
    <x v="0"/>
    <x v="43"/>
    <x v="1"/>
    <x v="130"/>
    <x v="0"/>
    <x v="1"/>
    <x v="0"/>
    <x v="130"/>
    <x v="130"/>
    <x v="0"/>
  </r>
  <r>
    <x v="44"/>
    <x v="44"/>
    <x v="0"/>
    <x v="1"/>
    <x v="44"/>
    <x v="0"/>
    <x v="1"/>
    <x v="0"/>
    <x v="0"/>
    <x v="1"/>
    <x v="4"/>
    <x v="0"/>
    <x v="1"/>
    <x v="1"/>
    <x v="1"/>
    <x v="0"/>
    <x v="44"/>
    <x v="1"/>
    <x v="96"/>
    <x v="0"/>
    <x v="1"/>
    <x v="0"/>
    <x v="96"/>
    <x v="96"/>
    <x v="0"/>
  </r>
  <r>
    <x v="45"/>
    <x v="45"/>
    <x v="0"/>
    <x v="1"/>
    <x v="45"/>
    <x v="0"/>
    <x v="1"/>
    <x v="0"/>
    <x v="0"/>
    <x v="1"/>
    <x v="4"/>
    <x v="0"/>
    <x v="1"/>
    <x v="1"/>
    <x v="2"/>
    <x v="0"/>
    <x v="45"/>
    <x v="1"/>
    <x v="106"/>
    <x v="0"/>
    <x v="1"/>
    <x v="0"/>
    <x v="106"/>
    <x v="106"/>
    <x v="0"/>
  </r>
  <r>
    <x v="46"/>
    <x v="46"/>
    <x v="0"/>
    <x v="1"/>
    <x v="46"/>
    <x v="0"/>
    <x v="1"/>
    <x v="0"/>
    <x v="0"/>
    <x v="1"/>
    <x v="4"/>
    <x v="0"/>
    <x v="1"/>
    <x v="2"/>
    <x v="1"/>
    <x v="0"/>
    <x v="46"/>
    <x v="1"/>
    <x v="96"/>
    <x v="0"/>
    <x v="1"/>
    <x v="0"/>
    <x v="96"/>
    <x v="96"/>
    <x v="0"/>
  </r>
  <r>
    <x v="47"/>
    <x v="47"/>
    <x v="0"/>
    <x v="1"/>
    <x v="47"/>
    <x v="0"/>
    <x v="1"/>
    <x v="0"/>
    <x v="0"/>
    <x v="1"/>
    <x v="4"/>
    <x v="0"/>
    <x v="1"/>
    <x v="2"/>
    <x v="2"/>
    <x v="0"/>
    <x v="47"/>
    <x v="1"/>
    <x v="124"/>
    <x v="0"/>
    <x v="1"/>
    <x v="0"/>
    <x v="124"/>
    <x v="124"/>
    <x v="0"/>
  </r>
  <r>
    <x v="48"/>
    <x v="48"/>
    <x v="0"/>
    <x v="1"/>
    <x v="48"/>
    <x v="0"/>
    <x v="1"/>
    <x v="0"/>
    <x v="0"/>
    <x v="1"/>
    <x v="4"/>
    <x v="0"/>
    <x v="1"/>
    <x v="3"/>
    <x v="1"/>
    <x v="0"/>
    <x v="48"/>
    <x v="1"/>
    <x v="96"/>
    <x v="0"/>
    <x v="1"/>
    <x v="0"/>
    <x v="96"/>
    <x v="96"/>
    <x v="0"/>
  </r>
  <r>
    <x v="49"/>
    <x v="49"/>
    <x v="0"/>
    <x v="1"/>
    <x v="49"/>
    <x v="0"/>
    <x v="1"/>
    <x v="0"/>
    <x v="0"/>
    <x v="1"/>
    <x v="4"/>
    <x v="0"/>
    <x v="1"/>
    <x v="3"/>
    <x v="2"/>
    <x v="0"/>
    <x v="49"/>
    <x v="1"/>
    <x v="130"/>
    <x v="0"/>
    <x v="1"/>
    <x v="0"/>
    <x v="130"/>
    <x v="130"/>
    <x v="0"/>
  </r>
  <r>
    <x v="50"/>
    <x v="50"/>
    <x v="0"/>
    <x v="1"/>
    <x v="50"/>
    <x v="0"/>
    <x v="1"/>
    <x v="0"/>
    <x v="0"/>
    <x v="2"/>
    <x v="3"/>
    <x v="0"/>
    <x v="1"/>
    <x v="1"/>
    <x v="1"/>
    <x v="0"/>
    <x v="50"/>
    <x v="1"/>
    <x v="96"/>
    <x v="0"/>
    <x v="1"/>
    <x v="0"/>
    <x v="96"/>
    <x v="96"/>
    <x v="0"/>
  </r>
  <r>
    <x v="51"/>
    <x v="51"/>
    <x v="0"/>
    <x v="1"/>
    <x v="51"/>
    <x v="0"/>
    <x v="1"/>
    <x v="0"/>
    <x v="0"/>
    <x v="2"/>
    <x v="3"/>
    <x v="0"/>
    <x v="1"/>
    <x v="1"/>
    <x v="2"/>
    <x v="0"/>
    <x v="51"/>
    <x v="1"/>
    <x v="106"/>
    <x v="0"/>
    <x v="1"/>
    <x v="0"/>
    <x v="106"/>
    <x v="106"/>
    <x v="0"/>
  </r>
  <r>
    <x v="52"/>
    <x v="52"/>
    <x v="0"/>
    <x v="1"/>
    <x v="52"/>
    <x v="0"/>
    <x v="1"/>
    <x v="0"/>
    <x v="0"/>
    <x v="2"/>
    <x v="3"/>
    <x v="0"/>
    <x v="1"/>
    <x v="2"/>
    <x v="1"/>
    <x v="0"/>
    <x v="52"/>
    <x v="1"/>
    <x v="96"/>
    <x v="0"/>
    <x v="1"/>
    <x v="0"/>
    <x v="96"/>
    <x v="96"/>
    <x v="0"/>
  </r>
  <r>
    <x v="53"/>
    <x v="53"/>
    <x v="0"/>
    <x v="1"/>
    <x v="53"/>
    <x v="0"/>
    <x v="1"/>
    <x v="0"/>
    <x v="0"/>
    <x v="2"/>
    <x v="3"/>
    <x v="0"/>
    <x v="1"/>
    <x v="2"/>
    <x v="2"/>
    <x v="0"/>
    <x v="53"/>
    <x v="1"/>
    <x v="124"/>
    <x v="0"/>
    <x v="1"/>
    <x v="0"/>
    <x v="124"/>
    <x v="124"/>
    <x v="0"/>
  </r>
  <r>
    <x v="54"/>
    <x v="54"/>
    <x v="0"/>
    <x v="1"/>
    <x v="54"/>
    <x v="0"/>
    <x v="1"/>
    <x v="0"/>
    <x v="0"/>
    <x v="2"/>
    <x v="3"/>
    <x v="0"/>
    <x v="1"/>
    <x v="3"/>
    <x v="1"/>
    <x v="0"/>
    <x v="54"/>
    <x v="1"/>
    <x v="96"/>
    <x v="0"/>
    <x v="1"/>
    <x v="0"/>
    <x v="96"/>
    <x v="96"/>
    <x v="0"/>
  </r>
  <r>
    <x v="55"/>
    <x v="55"/>
    <x v="0"/>
    <x v="1"/>
    <x v="55"/>
    <x v="0"/>
    <x v="1"/>
    <x v="0"/>
    <x v="0"/>
    <x v="2"/>
    <x v="3"/>
    <x v="0"/>
    <x v="1"/>
    <x v="3"/>
    <x v="2"/>
    <x v="0"/>
    <x v="55"/>
    <x v="1"/>
    <x v="130"/>
    <x v="0"/>
    <x v="1"/>
    <x v="0"/>
    <x v="130"/>
    <x v="130"/>
    <x v="0"/>
  </r>
  <r>
    <x v="56"/>
    <x v="56"/>
    <x v="0"/>
    <x v="1"/>
    <x v="56"/>
    <x v="0"/>
    <x v="1"/>
    <x v="0"/>
    <x v="0"/>
    <x v="3"/>
    <x v="4"/>
    <x v="0"/>
    <x v="1"/>
    <x v="1"/>
    <x v="1"/>
    <x v="0"/>
    <x v="56"/>
    <x v="1"/>
    <x v="96"/>
    <x v="0"/>
    <x v="1"/>
    <x v="0"/>
    <x v="96"/>
    <x v="96"/>
    <x v="0"/>
  </r>
  <r>
    <x v="57"/>
    <x v="57"/>
    <x v="0"/>
    <x v="1"/>
    <x v="57"/>
    <x v="0"/>
    <x v="1"/>
    <x v="0"/>
    <x v="0"/>
    <x v="3"/>
    <x v="4"/>
    <x v="0"/>
    <x v="1"/>
    <x v="1"/>
    <x v="2"/>
    <x v="0"/>
    <x v="57"/>
    <x v="1"/>
    <x v="106"/>
    <x v="0"/>
    <x v="1"/>
    <x v="0"/>
    <x v="106"/>
    <x v="106"/>
    <x v="0"/>
  </r>
  <r>
    <x v="58"/>
    <x v="58"/>
    <x v="0"/>
    <x v="1"/>
    <x v="58"/>
    <x v="0"/>
    <x v="1"/>
    <x v="0"/>
    <x v="0"/>
    <x v="3"/>
    <x v="4"/>
    <x v="0"/>
    <x v="1"/>
    <x v="2"/>
    <x v="1"/>
    <x v="0"/>
    <x v="58"/>
    <x v="1"/>
    <x v="96"/>
    <x v="0"/>
    <x v="1"/>
    <x v="0"/>
    <x v="96"/>
    <x v="96"/>
    <x v="0"/>
  </r>
  <r>
    <x v="59"/>
    <x v="59"/>
    <x v="0"/>
    <x v="1"/>
    <x v="59"/>
    <x v="0"/>
    <x v="1"/>
    <x v="0"/>
    <x v="0"/>
    <x v="3"/>
    <x v="4"/>
    <x v="0"/>
    <x v="1"/>
    <x v="2"/>
    <x v="2"/>
    <x v="0"/>
    <x v="59"/>
    <x v="1"/>
    <x v="124"/>
    <x v="0"/>
    <x v="1"/>
    <x v="0"/>
    <x v="124"/>
    <x v="124"/>
    <x v="0"/>
  </r>
  <r>
    <x v="60"/>
    <x v="60"/>
    <x v="0"/>
    <x v="1"/>
    <x v="60"/>
    <x v="0"/>
    <x v="1"/>
    <x v="0"/>
    <x v="0"/>
    <x v="3"/>
    <x v="4"/>
    <x v="0"/>
    <x v="1"/>
    <x v="3"/>
    <x v="1"/>
    <x v="0"/>
    <x v="60"/>
    <x v="1"/>
    <x v="96"/>
    <x v="0"/>
    <x v="1"/>
    <x v="0"/>
    <x v="96"/>
    <x v="96"/>
    <x v="0"/>
  </r>
  <r>
    <x v="61"/>
    <x v="61"/>
    <x v="0"/>
    <x v="1"/>
    <x v="61"/>
    <x v="0"/>
    <x v="1"/>
    <x v="0"/>
    <x v="0"/>
    <x v="3"/>
    <x v="4"/>
    <x v="0"/>
    <x v="1"/>
    <x v="3"/>
    <x v="2"/>
    <x v="0"/>
    <x v="61"/>
    <x v="1"/>
    <x v="130"/>
    <x v="0"/>
    <x v="1"/>
    <x v="0"/>
    <x v="130"/>
    <x v="130"/>
    <x v="0"/>
  </r>
  <r>
    <x v="62"/>
    <x v="62"/>
    <x v="0"/>
    <x v="1"/>
    <x v="62"/>
    <x v="0"/>
    <x v="1"/>
    <x v="0"/>
    <x v="0"/>
    <x v="4"/>
    <x v="1"/>
    <x v="0"/>
    <x v="1"/>
    <x v="1"/>
    <x v="1"/>
    <x v="2"/>
    <x v="62"/>
    <x v="1"/>
    <x v="54"/>
    <x v="0"/>
    <x v="1"/>
    <x v="0"/>
    <x v="54"/>
    <x v="54"/>
    <x v="0"/>
  </r>
  <r>
    <x v="63"/>
    <x v="63"/>
    <x v="0"/>
    <x v="1"/>
    <x v="63"/>
    <x v="0"/>
    <x v="1"/>
    <x v="0"/>
    <x v="0"/>
    <x v="4"/>
    <x v="1"/>
    <x v="0"/>
    <x v="1"/>
    <x v="1"/>
    <x v="2"/>
    <x v="2"/>
    <x v="63"/>
    <x v="1"/>
    <x v="69"/>
    <x v="0"/>
    <x v="1"/>
    <x v="0"/>
    <x v="69"/>
    <x v="69"/>
    <x v="0"/>
  </r>
  <r>
    <x v="64"/>
    <x v="64"/>
    <x v="0"/>
    <x v="1"/>
    <x v="64"/>
    <x v="0"/>
    <x v="1"/>
    <x v="0"/>
    <x v="0"/>
    <x v="4"/>
    <x v="1"/>
    <x v="0"/>
    <x v="1"/>
    <x v="2"/>
    <x v="1"/>
    <x v="2"/>
    <x v="64"/>
    <x v="1"/>
    <x v="54"/>
    <x v="0"/>
    <x v="1"/>
    <x v="0"/>
    <x v="54"/>
    <x v="54"/>
    <x v="0"/>
  </r>
  <r>
    <x v="65"/>
    <x v="65"/>
    <x v="0"/>
    <x v="1"/>
    <x v="65"/>
    <x v="0"/>
    <x v="1"/>
    <x v="0"/>
    <x v="0"/>
    <x v="4"/>
    <x v="1"/>
    <x v="0"/>
    <x v="1"/>
    <x v="2"/>
    <x v="2"/>
    <x v="2"/>
    <x v="65"/>
    <x v="1"/>
    <x v="69"/>
    <x v="0"/>
    <x v="1"/>
    <x v="0"/>
    <x v="69"/>
    <x v="69"/>
    <x v="0"/>
  </r>
  <r>
    <x v="66"/>
    <x v="66"/>
    <x v="0"/>
    <x v="1"/>
    <x v="66"/>
    <x v="0"/>
    <x v="1"/>
    <x v="0"/>
    <x v="0"/>
    <x v="4"/>
    <x v="1"/>
    <x v="0"/>
    <x v="1"/>
    <x v="3"/>
    <x v="1"/>
    <x v="2"/>
    <x v="66"/>
    <x v="1"/>
    <x v="54"/>
    <x v="0"/>
    <x v="1"/>
    <x v="0"/>
    <x v="54"/>
    <x v="54"/>
    <x v="0"/>
  </r>
  <r>
    <x v="67"/>
    <x v="67"/>
    <x v="0"/>
    <x v="1"/>
    <x v="67"/>
    <x v="0"/>
    <x v="1"/>
    <x v="0"/>
    <x v="0"/>
    <x v="4"/>
    <x v="1"/>
    <x v="0"/>
    <x v="1"/>
    <x v="3"/>
    <x v="2"/>
    <x v="2"/>
    <x v="67"/>
    <x v="1"/>
    <x v="69"/>
    <x v="0"/>
    <x v="1"/>
    <x v="0"/>
    <x v="69"/>
    <x v="69"/>
    <x v="0"/>
  </r>
  <r>
    <x v="68"/>
    <x v="68"/>
    <x v="0"/>
    <x v="1"/>
    <x v="68"/>
    <x v="0"/>
    <x v="1"/>
    <x v="0"/>
    <x v="0"/>
    <x v="5"/>
    <x v="2"/>
    <x v="0"/>
    <x v="1"/>
    <x v="1"/>
    <x v="2"/>
    <x v="2"/>
    <x v="68"/>
    <x v="1"/>
    <x v="159"/>
    <x v="0"/>
    <x v="1"/>
    <x v="0"/>
    <x v="159"/>
    <x v="159"/>
    <x v="0"/>
  </r>
  <r>
    <x v="69"/>
    <x v="69"/>
    <x v="0"/>
    <x v="1"/>
    <x v="69"/>
    <x v="0"/>
    <x v="1"/>
    <x v="0"/>
    <x v="0"/>
    <x v="5"/>
    <x v="2"/>
    <x v="0"/>
    <x v="1"/>
    <x v="2"/>
    <x v="2"/>
    <x v="2"/>
    <x v="69"/>
    <x v="1"/>
    <x v="159"/>
    <x v="0"/>
    <x v="1"/>
    <x v="0"/>
    <x v="159"/>
    <x v="159"/>
    <x v="0"/>
  </r>
  <r>
    <x v="70"/>
    <x v="70"/>
    <x v="0"/>
    <x v="1"/>
    <x v="70"/>
    <x v="0"/>
    <x v="1"/>
    <x v="0"/>
    <x v="0"/>
    <x v="5"/>
    <x v="2"/>
    <x v="0"/>
    <x v="1"/>
    <x v="3"/>
    <x v="2"/>
    <x v="2"/>
    <x v="70"/>
    <x v="1"/>
    <x v="159"/>
    <x v="0"/>
    <x v="1"/>
    <x v="0"/>
    <x v="159"/>
    <x v="159"/>
    <x v="0"/>
  </r>
  <r>
    <x v="71"/>
    <x v="71"/>
    <x v="0"/>
    <x v="1"/>
    <x v="71"/>
    <x v="0"/>
    <x v="1"/>
    <x v="0"/>
    <x v="0"/>
    <x v="24"/>
    <x v="5"/>
    <x v="0"/>
    <x v="1"/>
    <x v="1"/>
    <x v="1"/>
    <x v="3"/>
    <x v="71"/>
    <x v="1"/>
    <x v="36"/>
    <x v="0"/>
    <x v="1"/>
    <x v="0"/>
    <x v="36"/>
    <x v="36"/>
    <x v="0"/>
  </r>
  <r>
    <x v="72"/>
    <x v="72"/>
    <x v="0"/>
    <x v="1"/>
    <x v="72"/>
    <x v="0"/>
    <x v="1"/>
    <x v="0"/>
    <x v="0"/>
    <x v="24"/>
    <x v="5"/>
    <x v="0"/>
    <x v="1"/>
    <x v="1"/>
    <x v="2"/>
    <x v="3"/>
    <x v="72"/>
    <x v="1"/>
    <x v="36"/>
    <x v="0"/>
    <x v="1"/>
    <x v="0"/>
    <x v="36"/>
    <x v="36"/>
    <x v="0"/>
  </r>
  <r>
    <x v="73"/>
    <x v="73"/>
    <x v="0"/>
    <x v="1"/>
    <x v="73"/>
    <x v="0"/>
    <x v="1"/>
    <x v="0"/>
    <x v="0"/>
    <x v="24"/>
    <x v="5"/>
    <x v="0"/>
    <x v="1"/>
    <x v="2"/>
    <x v="1"/>
    <x v="3"/>
    <x v="73"/>
    <x v="1"/>
    <x v="36"/>
    <x v="0"/>
    <x v="1"/>
    <x v="0"/>
    <x v="36"/>
    <x v="36"/>
    <x v="0"/>
  </r>
  <r>
    <x v="74"/>
    <x v="74"/>
    <x v="0"/>
    <x v="1"/>
    <x v="74"/>
    <x v="0"/>
    <x v="1"/>
    <x v="0"/>
    <x v="0"/>
    <x v="24"/>
    <x v="5"/>
    <x v="0"/>
    <x v="1"/>
    <x v="2"/>
    <x v="2"/>
    <x v="3"/>
    <x v="74"/>
    <x v="1"/>
    <x v="36"/>
    <x v="0"/>
    <x v="1"/>
    <x v="0"/>
    <x v="36"/>
    <x v="36"/>
    <x v="0"/>
  </r>
  <r>
    <x v="75"/>
    <x v="75"/>
    <x v="0"/>
    <x v="1"/>
    <x v="75"/>
    <x v="0"/>
    <x v="1"/>
    <x v="0"/>
    <x v="0"/>
    <x v="24"/>
    <x v="5"/>
    <x v="0"/>
    <x v="1"/>
    <x v="3"/>
    <x v="1"/>
    <x v="3"/>
    <x v="75"/>
    <x v="1"/>
    <x v="36"/>
    <x v="0"/>
    <x v="1"/>
    <x v="0"/>
    <x v="36"/>
    <x v="36"/>
    <x v="0"/>
  </r>
  <r>
    <x v="76"/>
    <x v="76"/>
    <x v="0"/>
    <x v="1"/>
    <x v="76"/>
    <x v="0"/>
    <x v="1"/>
    <x v="0"/>
    <x v="0"/>
    <x v="24"/>
    <x v="5"/>
    <x v="0"/>
    <x v="1"/>
    <x v="3"/>
    <x v="2"/>
    <x v="3"/>
    <x v="76"/>
    <x v="1"/>
    <x v="36"/>
    <x v="0"/>
    <x v="1"/>
    <x v="0"/>
    <x v="36"/>
    <x v="36"/>
    <x v="0"/>
  </r>
  <r>
    <x v="77"/>
    <x v="77"/>
    <x v="0"/>
    <x v="1"/>
    <x v="77"/>
    <x v="0"/>
    <x v="1"/>
    <x v="0"/>
    <x v="0"/>
    <x v="45"/>
    <x v="0"/>
    <x v="0"/>
    <x v="1"/>
    <x v="1"/>
    <x v="1"/>
    <x v="2"/>
    <x v="77"/>
    <x v="1"/>
    <x v="40"/>
    <x v="0"/>
    <x v="1"/>
    <x v="0"/>
    <x v="40"/>
    <x v="40"/>
    <x v="0"/>
  </r>
  <r>
    <x v="78"/>
    <x v="78"/>
    <x v="0"/>
    <x v="1"/>
    <x v="78"/>
    <x v="0"/>
    <x v="1"/>
    <x v="0"/>
    <x v="0"/>
    <x v="45"/>
    <x v="0"/>
    <x v="0"/>
    <x v="1"/>
    <x v="1"/>
    <x v="2"/>
    <x v="2"/>
    <x v="78"/>
    <x v="1"/>
    <x v="45"/>
    <x v="0"/>
    <x v="1"/>
    <x v="0"/>
    <x v="45"/>
    <x v="45"/>
    <x v="0"/>
  </r>
  <r>
    <x v="79"/>
    <x v="79"/>
    <x v="0"/>
    <x v="1"/>
    <x v="79"/>
    <x v="0"/>
    <x v="1"/>
    <x v="0"/>
    <x v="0"/>
    <x v="45"/>
    <x v="0"/>
    <x v="0"/>
    <x v="1"/>
    <x v="2"/>
    <x v="1"/>
    <x v="2"/>
    <x v="79"/>
    <x v="1"/>
    <x v="40"/>
    <x v="0"/>
    <x v="1"/>
    <x v="0"/>
    <x v="40"/>
    <x v="40"/>
    <x v="0"/>
  </r>
  <r>
    <x v="80"/>
    <x v="80"/>
    <x v="0"/>
    <x v="1"/>
    <x v="80"/>
    <x v="0"/>
    <x v="1"/>
    <x v="0"/>
    <x v="0"/>
    <x v="45"/>
    <x v="0"/>
    <x v="0"/>
    <x v="1"/>
    <x v="2"/>
    <x v="2"/>
    <x v="2"/>
    <x v="80"/>
    <x v="1"/>
    <x v="45"/>
    <x v="0"/>
    <x v="1"/>
    <x v="0"/>
    <x v="45"/>
    <x v="45"/>
    <x v="0"/>
  </r>
  <r>
    <x v="81"/>
    <x v="81"/>
    <x v="0"/>
    <x v="1"/>
    <x v="81"/>
    <x v="0"/>
    <x v="1"/>
    <x v="0"/>
    <x v="0"/>
    <x v="45"/>
    <x v="0"/>
    <x v="0"/>
    <x v="1"/>
    <x v="3"/>
    <x v="1"/>
    <x v="2"/>
    <x v="81"/>
    <x v="1"/>
    <x v="40"/>
    <x v="0"/>
    <x v="1"/>
    <x v="0"/>
    <x v="40"/>
    <x v="40"/>
    <x v="0"/>
  </r>
  <r>
    <x v="82"/>
    <x v="82"/>
    <x v="0"/>
    <x v="1"/>
    <x v="82"/>
    <x v="0"/>
    <x v="1"/>
    <x v="0"/>
    <x v="0"/>
    <x v="45"/>
    <x v="0"/>
    <x v="0"/>
    <x v="1"/>
    <x v="3"/>
    <x v="2"/>
    <x v="2"/>
    <x v="82"/>
    <x v="1"/>
    <x v="45"/>
    <x v="0"/>
    <x v="1"/>
    <x v="0"/>
    <x v="45"/>
    <x v="45"/>
    <x v="0"/>
  </r>
  <r>
    <x v="83"/>
    <x v="83"/>
    <x v="0"/>
    <x v="1"/>
    <x v="83"/>
    <x v="0"/>
    <x v="1"/>
    <x v="0"/>
    <x v="0"/>
    <x v="46"/>
    <x v="2"/>
    <x v="0"/>
    <x v="1"/>
    <x v="1"/>
    <x v="2"/>
    <x v="3"/>
    <x v="83"/>
    <x v="1"/>
    <x v="155"/>
    <x v="0"/>
    <x v="1"/>
    <x v="0"/>
    <x v="155"/>
    <x v="155"/>
    <x v="0"/>
  </r>
  <r>
    <x v="84"/>
    <x v="84"/>
    <x v="0"/>
    <x v="1"/>
    <x v="84"/>
    <x v="0"/>
    <x v="1"/>
    <x v="0"/>
    <x v="0"/>
    <x v="46"/>
    <x v="2"/>
    <x v="0"/>
    <x v="1"/>
    <x v="2"/>
    <x v="2"/>
    <x v="3"/>
    <x v="84"/>
    <x v="1"/>
    <x v="162"/>
    <x v="0"/>
    <x v="1"/>
    <x v="0"/>
    <x v="162"/>
    <x v="162"/>
    <x v="0"/>
  </r>
  <r>
    <x v="85"/>
    <x v="85"/>
    <x v="0"/>
    <x v="1"/>
    <x v="85"/>
    <x v="0"/>
    <x v="1"/>
    <x v="0"/>
    <x v="0"/>
    <x v="46"/>
    <x v="2"/>
    <x v="0"/>
    <x v="1"/>
    <x v="3"/>
    <x v="2"/>
    <x v="3"/>
    <x v="85"/>
    <x v="1"/>
    <x v="163"/>
    <x v="0"/>
    <x v="1"/>
    <x v="0"/>
    <x v="163"/>
    <x v="163"/>
    <x v="0"/>
  </r>
  <r>
    <x v="86"/>
    <x v="86"/>
    <x v="0"/>
    <x v="1"/>
    <x v="86"/>
    <x v="0"/>
    <x v="1"/>
    <x v="0"/>
    <x v="0"/>
    <x v="47"/>
    <x v="1"/>
    <x v="0"/>
    <x v="1"/>
    <x v="2"/>
    <x v="1"/>
    <x v="3"/>
    <x v="86"/>
    <x v="1"/>
    <x v="60"/>
    <x v="0"/>
    <x v="1"/>
    <x v="0"/>
    <x v="60"/>
    <x v="60"/>
    <x v="0"/>
  </r>
  <r>
    <x v="87"/>
    <x v="87"/>
    <x v="0"/>
    <x v="1"/>
    <x v="87"/>
    <x v="0"/>
    <x v="1"/>
    <x v="0"/>
    <x v="0"/>
    <x v="47"/>
    <x v="1"/>
    <x v="0"/>
    <x v="1"/>
    <x v="2"/>
    <x v="2"/>
    <x v="3"/>
    <x v="87"/>
    <x v="1"/>
    <x v="73"/>
    <x v="0"/>
    <x v="1"/>
    <x v="0"/>
    <x v="73"/>
    <x v="73"/>
    <x v="0"/>
  </r>
  <r>
    <x v="88"/>
    <x v="88"/>
    <x v="0"/>
    <x v="1"/>
    <x v="88"/>
    <x v="0"/>
    <x v="1"/>
    <x v="0"/>
    <x v="0"/>
    <x v="47"/>
    <x v="1"/>
    <x v="0"/>
    <x v="1"/>
    <x v="1"/>
    <x v="1"/>
    <x v="3"/>
    <x v="88"/>
    <x v="1"/>
    <x v="60"/>
    <x v="0"/>
    <x v="1"/>
    <x v="0"/>
    <x v="60"/>
    <x v="60"/>
    <x v="0"/>
  </r>
  <r>
    <x v="89"/>
    <x v="89"/>
    <x v="0"/>
    <x v="1"/>
    <x v="89"/>
    <x v="0"/>
    <x v="1"/>
    <x v="0"/>
    <x v="0"/>
    <x v="47"/>
    <x v="1"/>
    <x v="0"/>
    <x v="1"/>
    <x v="3"/>
    <x v="1"/>
    <x v="3"/>
    <x v="89"/>
    <x v="1"/>
    <x v="60"/>
    <x v="0"/>
    <x v="1"/>
    <x v="0"/>
    <x v="60"/>
    <x v="60"/>
    <x v="0"/>
  </r>
  <r>
    <x v="90"/>
    <x v="90"/>
    <x v="0"/>
    <x v="1"/>
    <x v="90"/>
    <x v="0"/>
    <x v="1"/>
    <x v="0"/>
    <x v="0"/>
    <x v="47"/>
    <x v="1"/>
    <x v="0"/>
    <x v="1"/>
    <x v="3"/>
    <x v="2"/>
    <x v="3"/>
    <x v="90"/>
    <x v="1"/>
    <x v="78"/>
    <x v="0"/>
    <x v="1"/>
    <x v="0"/>
    <x v="78"/>
    <x v="78"/>
    <x v="0"/>
  </r>
  <r>
    <x v="91"/>
    <x v="91"/>
    <x v="0"/>
    <x v="1"/>
    <x v="91"/>
    <x v="0"/>
    <x v="1"/>
    <x v="0"/>
    <x v="0"/>
    <x v="47"/>
    <x v="1"/>
    <x v="0"/>
    <x v="1"/>
    <x v="1"/>
    <x v="2"/>
    <x v="3"/>
    <x v="91"/>
    <x v="1"/>
    <x v="60"/>
    <x v="0"/>
    <x v="1"/>
    <x v="0"/>
    <x v="60"/>
    <x v="60"/>
    <x v="0"/>
  </r>
  <r>
    <x v="92"/>
    <x v="92"/>
    <x v="0"/>
    <x v="1"/>
    <x v="92"/>
    <x v="0"/>
    <x v="1"/>
    <x v="0"/>
    <x v="0"/>
    <x v="48"/>
    <x v="1"/>
    <x v="0"/>
    <x v="1"/>
    <x v="1"/>
    <x v="2"/>
    <x v="3"/>
    <x v="92"/>
    <x v="1"/>
    <x v="60"/>
    <x v="0"/>
    <x v="1"/>
    <x v="0"/>
    <x v="60"/>
    <x v="60"/>
    <x v="0"/>
  </r>
  <r>
    <x v="93"/>
    <x v="93"/>
    <x v="0"/>
    <x v="1"/>
    <x v="93"/>
    <x v="0"/>
    <x v="1"/>
    <x v="0"/>
    <x v="0"/>
    <x v="48"/>
    <x v="1"/>
    <x v="0"/>
    <x v="1"/>
    <x v="2"/>
    <x v="1"/>
    <x v="3"/>
    <x v="93"/>
    <x v="1"/>
    <x v="60"/>
    <x v="0"/>
    <x v="1"/>
    <x v="0"/>
    <x v="60"/>
    <x v="60"/>
    <x v="0"/>
  </r>
  <r>
    <x v="94"/>
    <x v="94"/>
    <x v="0"/>
    <x v="1"/>
    <x v="94"/>
    <x v="0"/>
    <x v="1"/>
    <x v="0"/>
    <x v="0"/>
    <x v="48"/>
    <x v="1"/>
    <x v="0"/>
    <x v="1"/>
    <x v="2"/>
    <x v="2"/>
    <x v="3"/>
    <x v="94"/>
    <x v="1"/>
    <x v="73"/>
    <x v="0"/>
    <x v="1"/>
    <x v="0"/>
    <x v="73"/>
    <x v="73"/>
    <x v="0"/>
  </r>
  <r>
    <x v="95"/>
    <x v="95"/>
    <x v="0"/>
    <x v="1"/>
    <x v="95"/>
    <x v="0"/>
    <x v="1"/>
    <x v="0"/>
    <x v="0"/>
    <x v="48"/>
    <x v="1"/>
    <x v="0"/>
    <x v="1"/>
    <x v="3"/>
    <x v="1"/>
    <x v="3"/>
    <x v="95"/>
    <x v="1"/>
    <x v="60"/>
    <x v="0"/>
    <x v="1"/>
    <x v="0"/>
    <x v="60"/>
    <x v="60"/>
    <x v="0"/>
  </r>
  <r>
    <x v="96"/>
    <x v="96"/>
    <x v="0"/>
    <x v="1"/>
    <x v="96"/>
    <x v="0"/>
    <x v="1"/>
    <x v="0"/>
    <x v="0"/>
    <x v="48"/>
    <x v="1"/>
    <x v="0"/>
    <x v="1"/>
    <x v="3"/>
    <x v="2"/>
    <x v="3"/>
    <x v="96"/>
    <x v="1"/>
    <x v="78"/>
    <x v="0"/>
    <x v="1"/>
    <x v="0"/>
    <x v="78"/>
    <x v="78"/>
    <x v="0"/>
  </r>
  <r>
    <x v="97"/>
    <x v="97"/>
    <x v="0"/>
    <x v="1"/>
    <x v="97"/>
    <x v="0"/>
    <x v="1"/>
    <x v="0"/>
    <x v="0"/>
    <x v="48"/>
    <x v="1"/>
    <x v="0"/>
    <x v="1"/>
    <x v="1"/>
    <x v="1"/>
    <x v="3"/>
    <x v="97"/>
    <x v="1"/>
    <x v="60"/>
    <x v="0"/>
    <x v="1"/>
    <x v="0"/>
    <x v="60"/>
    <x v="60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C3:D8" firstHeaderRow="1" firstDataRow="1" firstDataCol="1" rowPageCount="1" colPageCount="1"/>
  <pivotFields count="25">
    <pivotField compact="0" showAll="0"/>
    <pivotField compact="0" showAll="0"/>
    <pivotField compact="0" showAll="0"/>
    <pivotField axis="axisRow" compact="0" showAll="0">
      <items count="6">
        <item x="0"/>
        <item x="1"/>
        <item x="2"/>
        <item x="3"/>
        <item x="4"/>
        <item t="default"/>
      </items>
    </pivotField>
    <pivotField compact="0" showAll="0"/>
    <pivotField axis="axisPage" compact="0" showAll="0">
      <items count="3">
        <item x="0"/>
        <item h="1"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</pivotFields>
  <rowFields count="1">
    <field x="3"/>
  </rowFields>
  <pageFields count="1">
    <pageField fld="5" hier="-1"/>
  </pageFields>
  <dataFields count="1">
    <dataField name="Suma de total" fld="24" subtotal="sum" numFmtId="164"/>
  </dataFields>
  <pivotTableStyleInfo name="PivotStyleLight16" showRowHeaders="1" showColHeaders="1" showRowStripes="0" showColStripes="0" showLastColumn="1"/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37109375" defaultRowHeight="18" zeroHeight="false" outlineLevelRow="0" outlineLevelCol="0"/>
  <cols>
    <col collapsed="false" customWidth="true" hidden="false" outlineLevel="0" max="1" min="1" style="1" width="3.63"/>
    <col collapsed="false" customWidth="true" hidden="false" outlineLevel="0" max="2" min="2" style="1" width="16.25"/>
    <col collapsed="false" customWidth="true" hidden="false" outlineLevel="0" max="3" min="3" style="1" width="17.5"/>
    <col collapsed="false" customWidth="true" hidden="false" outlineLevel="0" max="4" min="4" style="1" width="12"/>
    <col collapsed="false" customWidth="true" hidden="false" outlineLevel="0" max="8" min="5" style="1" width="16"/>
    <col collapsed="false" customWidth="true" hidden="false" outlineLevel="0" max="9" min="9" style="1" width="19.13"/>
    <col collapsed="false" customWidth="true" hidden="false" outlineLevel="0" max="10" min="10" style="1" width="17.38"/>
    <col collapsed="false" customWidth="true" hidden="false" outlineLevel="0" max="11" min="11" style="1" width="12.25"/>
    <col collapsed="false" customWidth="true" hidden="false" outlineLevel="0" max="12" min="12" style="1" width="41.13"/>
    <col collapsed="false" customWidth="true" hidden="false" outlineLevel="0" max="13" min="13" style="1" width="30.25"/>
    <col collapsed="false" customWidth="true" hidden="false" outlineLevel="0" max="14" min="14" style="1" width="46.62"/>
    <col collapsed="false" customWidth="true" hidden="false" outlineLevel="0" max="15" min="15" style="1" width="24.87"/>
    <col collapsed="false" customWidth="true" hidden="false" outlineLevel="0" max="16" min="16" style="1" width="27.62"/>
    <col collapsed="false" customWidth="true" hidden="true" outlineLevel="0" max="17" min="17" style="1" width="10.5"/>
    <col collapsed="false" customWidth="false" hidden="false" outlineLevel="0" max="1024" min="18" style="1" width="11.38"/>
  </cols>
  <sheetData>
    <row r="1" customFormat="false" ht="18" hidden="false" customHeight="tru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8" hidden="false" customHeight="true" outlineLevel="0" collapsed="false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Format="false" ht="18" hidden="false" customHeight="true" outlineLevel="0" collapsed="false">
      <c r="B3" s="1" t="s">
        <v>1</v>
      </c>
      <c r="C3" s="3" t="n">
        <v>44145</v>
      </c>
      <c r="D3" s="3"/>
    </row>
    <row r="4" customFormat="false" ht="18" hidden="false" customHeight="true" outlineLevel="0" collapsed="false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customFormat="false" ht="6" hidden="false" customHeight="true" outlineLevel="0" collapsed="false"/>
    <row r="6" customFormat="false" ht="15" hidden="false" customHeight="true" outlineLevel="0" collapsed="false">
      <c r="B6" s="5" t="s">
        <v>3</v>
      </c>
      <c r="C6" s="5"/>
      <c r="D6" s="5"/>
      <c r="E6" s="6" t="s">
        <v>4</v>
      </c>
      <c r="F6" s="6"/>
      <c r="G6" s="6"/>
      <c r="H6" s="6"/>
      <c r="I6" s="6"/>
      <c r="K6" s="7" t="s">
        <v>5</v>
      </c>
      <c r="L6" s="7"/>
      <c r="M6" s="6" t="s">
        <v>6</v>
      </c>
      <c r="N6" s="6"/>
      <c r="O6" s="6"/>
      <c r="P6" s="6"/>
    </row>
    <row r="7" customFormat="false" ht="6" hidden="false" customHeight="true" outlineLevel="0" collapsed="false">
      <c r="B7" s="8"/>
      <c r="C7" s="8"/>
      <c r="D7" s="8"/>
      <c r="K7" s="9"/>
      <c r="L7" s="10"/>
    </row>
    <row r="8" customFormat="false" ht="18" hidden="false" customHeight="true" outlineLevel="0" collapsed="false">
      <c r="B8" s="5" t="s">
        <v>7</v>
      </c>
      <c r="C8" s="5"/>
      <c r="D8" s="5"/>
      <c r="E8" s="6" t="s">
        <v>8</v>
      </c>
      <c r="F8" s="6"/>
      <c r="G8" s="6"/>
      <c r="H8" s="6"/>
      <c r="I8" s="6"/>
      <c r="K8" s="7" t="s">
        <v>9</v>
      </c>
      <c r="L8" s="7"/>
      <c r="M8" s="6" t="s">
        <v>10</v>
      </c>
      <c r="N8" s="6"/>
      <c r="O8" s="6"/>
      <c r="P8" s="6"/>
    </row>
    <row r="9" customFormat="false" ht="6" hidden="false" customHeight="true" outlineLevel="0" collapsed="false">
      <c r="B9" s="8"/>
      <c r="C9" s="8"/>
      <c r="D9" s="8"/>
      <c r="K9" s="9"/>
      <c r="L9" s="10"/>
    </row>
    <row r="10" customFormat="false" ht="18" hidden="false" customHeight="true" outlineLevel="0" collapsed="false">
      <c r="B10" s="5" t="s">
        <v>11</v>
      </c>
      <c r="C10" s="5"/>
      <c r="D10" s="5"/>
      <c r="E10" s="6" t="s">
        <v>12</v>
      </c>
      <c r="F10" s="6"/>
      <c r="G10" s="6"/>
      <c r="H10" s="6"/>
      <c r="I10" s="6"/>
      <c r="K10" s="7" t="s">
        <v>13</v>
      </c>
      <c r="L10" s="7"/>
      <c r="M10" s="6" t="s">
        <v>14</v>
      </c>
      <c r="N10" s="6"/>
      <c r="O10" s="6"/>
      <c r="P10" s="6"/>
    </row>
    <row r="11" customFormat="false" ht="6" hidden="false" customHeight="true" outlineLevel="0" collapsed="false"/>
    <row r="12" customFormat="false" ht="18" hidden="false" customHeight="true" outlineLevel="0" collapsed="false">
      <c r="B12" s="5" t="s">
        <v>15</v>
      </c>
      <c r="C12" s="5"/>
      <c r="D12" s="5"/>
      <c r="E12" s="6" t="s">
        <v>16</v>
      </c>
      <c r="F12" s="6"/>
      <c r="G12" s="6"/>
      <c r="H12" s="6"/>
      <c r="I12" s="6"/>
    </row>
    <row r="13" customFormat="false" ht="4.5" hidden="false" customHeight="true" outlineLevel="0" collapsed="false"/>
    <row r="14" s="11" customFormat="true" ht="4.5" hidden="false" customHeight="true" outlineLevel="0" collapsed="false">
      <c r="B14" s="8"/>
      <c r="C14" s="8"/>
      <c r="D14" s="8"/>
      <c r="E14" s="12"/>
      <c r="F14" s="12"/>
      <c r="G14" s="12"/>
      <c r="H14" s="12"/>
      <c r="I14" s="12"/>
      <c r="L14" s="13"/>
      <c r="M14" s="13"/>
    </row>
    <row r="15" customFormat="false" ht="4.5" hidden="false" customHeight="true" outlineLevel="0" collapsed="false"/>
    <row r="16" customFormat="false" ht="30.75" hidden="false" customHeight="true" outlineLevel="0" collapsed="false">
      <c r="B16" s="4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customFormat="false" ht="8.25" hidden="false" customHeight="true" outlineLevel="0" collapsed="false">
      <c r="J17" s="14"/>
      <c r="K17" s="14"/>
      <c r="L17" s="14"/>
    </row>
    <row r="18" customFormat="false" ht="30.75" hidden="false" customHeight="true" outlineLevel="0" collapsed="false">
      <c r="B18" s="15" t="s">
        <v>18</v>
      </c>
      <c r="C18" s="15"/>
      <c r="D18" s="15"/>
      <c r="E18" s="16" t="s">
        <v>19</v>
      </c>
      <c r="F18" s="16"/>
      <c r="G18" s="16"/>
      <c r="I18" s="17" t="s">
        <v>20</v>
      </c>
      <c r="J18" s="18" t="n">
        <v>3640</v>
      </c>
      <c r="K18" s="18"/>
      <c r="M18" s="17" t="s">
        <v>21</v>
      </c>
      <c r="N18" s="19" t="n">
        <v>44153</v>
      </c>
    </row>
    <row r="19" customFormat="false" ht="31.5" hidden="false" customHeight="true" outlineLevel="0" collapsed="false">
      <c r="I19" s="20" t="s">
        <v>22</v>
      </c>
      <c r="J19" s="20"/>
      <c r="K19" s="20"/>
      <c r="L19" s="20"/>
      <c r="M19" s="21"/>
      <c r="N19" s="21"/>
    </row>
    <row r="20" customFormat="false" ht="29.25" hidden="false" customHeight="true" outlineLevel="0" collapsed="false">
      <c r="B20" s="15" t="s">
        <v>23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customFormat="false" ht="9" hidden="false" customHeight="true" outlineLevel="0" collapsed="false">
      <c r="A21" s="22"/>
    </row>
    <row r="22" customFormat="false" ht="33.75" hidden="false" customHeight="true" outlineLevel="0" collapsed="false">
      <c r="A22" s="22" t="s">
        <v>24</v>
      </c>
      <c r="B22" s="23" t="str">
        <f aca="false">E18</f>
        <v>G-Suite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customFormat="false" ht="5.25" hidden="false" customHeight="true" outlineLevel="0" collapsed="false">
      <c r="A23" s="22"/>
    </row>
    <row r="24" customFormat="false" ht="23.25" hidden="false" customHeight="true" outlineLevel="0" collapsed="false">
      <c r="A24" s="22"/>
      <c r="B24" s="25" t="s">
        <v>25</v>
      </c>
      <c r="F24" s="26"/>
    </row>
    <row r="25" customFormat="false" ht="25.5" hidden="false" customHeight="true" outlineLevel="0" collapsed="false">
      <c r="A25" s="22"/>
      <c r="B25" s="27" t="n">
        <v>1</v>
      </c>
    </row>
    <row r="26" customFormat="false" ht="9" hidden="false" customHeight="true" outlineLevel="0" collapsed="false">
      <c r="A26" s="22"/>
    </row>
    <row r="27" customFormat="false" ht="33.75" hidden="false" customHeight="true" outlineLevel="0" collapsed="false">
      <c r="A27" s="22"/>
      <c r="B27" s="15" t="s">
        <v>26</v>
      </c>
      <c r="C27" s="15" t="s">
        <v>27</v>
      </c>
      <c r="D27" s="15"/>
      <c r="E27" s="28" t="s">
        <v>28</v>
      </c>
      <c r="F27" s="28"/>
      <c r="G27" s="28"/>
      <c r="H27" s="28"/>
      <c r="I27" s="15" t="s">
        <v>29</v>
      </c>
      <c r="J27" s="15" t="s">
        <v>30</v>
      </c>
      <c r="K27" s="15" t="s">
        <v>31</v>
      </c>
      <c r="L27" s="15" t="s">
        <v>32</v>
      </c>
      <c r="M27" s="15" t="s">
        <v>33</v>
      </c>
      <c r="N27" s="15" t="s">
        <v>34</v>
      </c>
      <c r="O27" s="15" t="s">
        <v>35</v>
      </c>
      <c r="P27" s="15" t="s">
        <v>36</v>
      </c>
    </row>
    <row r="28" customFormat="false" ht="33.75" hidden="false" customHeight="true" outlineLevel="0" collapsed="false">
      <c r="A28" s="22" t="str">
        <f aca="false">E28&amp;L28</f>
        <v>Licencia G Suite Business año por usuarioN/A</v>
      </c>
      <c r="B28" s="29" t="n">
        <v>1</v>
      </c>
      <c r="C28" s="30" t="s">
        <v>37</v>
      </c>
      <c r="D28" s="30"/>
      <c r="E28" s="31" t="str">
        <f aca="false">IFERROR(VLOOKUP($C28&amp;$E$18,Consolidado!$B:$U,9,0),VLOOKUP($C28&amp;"Canal",Consolidado!$B:$U,9,0))</f>
        <v>Licencia G Suite Business año por usuario</v>
      </c>
      <c r="F28" s="31"/>
      <c r="G28" s="31"/>
      <c r="H28" s="31"/>
      <c r="I28" s="31" t="str">
        <f aca="false">IFERROR(VLOOKUP($C28&amp;$E$18,Consolidado!$B:$U,12,0),VLOOKUP($C28&amp;"Canal",Consolidado!$B:$U,12,0))</f>
        <v>Producto</v>
      </c>
      <c r="J28" s="31" t="str">
        <f aca="false">IFERROR(VLOOKUP($C28&amp;$E$18,Consolidado!$B:$U,10,0),VLOOKUP($C28&amp;"Canal",Consolidado!$B:$U,10,0))</f>
        <v>Unidad</v>
      </c>
      <c r="K28" s="31" t="str">
        <f aca="false">IFERROR(VLOOKUP($C28&amp;$E$18,Consolidado!$B:$U,13,0),VLOOKUP($C28&amp;"Canal",Consolidado!$B:$U,13,0))</f>
        <v>NA</v>
      </c>
      <c r="L28" s="31" t="str">
        <f aca="false">IFERROR(VLOOKUP($C28&amp;$E$18,Consolidado!$B:$U,14,0),VLOOKUP($C28&amp;"Canal",Consolidado!$B:$U,14,0))</f>
        <v>N/A</v>
      </c>
      <c r="M28" s="31" t="str">
        <f aca="false">IFERROR(VLOOKUP($C28&amp;$E$18,Consolidado!$B:$U,15,0),VLOOKUP($C28&amp;"Canal",Consolidado!$B:$U,15,0))</f>
        <v>N/A</v>
      </c>
      <c r="N28" s="31" t="str">
        <f aca="false">IFERROR(VLOOKUP($C28&amp;$E$18,Consolidado!$B:$U,16,0),VLOOKUP($C28&amp;"Canal",Consolidado!$B:$U,16,0))</f>
        <v>IT-GO-GS-00-04</v>
      </c>
      <c r="O28" s="31" t="str">
        <f aca="false">IFERROR(VLOOKUP($C28&amp;$E$18,Consolidado!$B:$U,17,0),VLOOKUP($C28&amp;"Canal",Consolidado!$B:$U,17,0))</f>
        <v>Suscripción anual</v>
      </c>
      <c r="P28" s="30" t="n">
        <v>114</v>
      </c>
      <c r="Q28" s="1" t="str">
        <f aca="false">IFERROR(VLOOKUP($C28&amp;$E$18,Consolidado!$B:$U,5,0),VLOOKUP($C28&amp;"Canal",Consolidado!$B:$U,5,0))</f>
        <v>G-Suite</v>
      </c>
    </row>
    <row r="29" customFormat="false" ht="33.75" hidden="false" customHeight="true" outlineLevel="0" collapsed="false">
      <c r="A29" s="22" t="str">
        <f aca="false">E29&amp;L29</f>
        <v>Licencia G Suite Business mensual por usuarioN/A</v>
      </c>
      <c r="B29" s="29" t="n">
        <v>2</v>
      </c>
      <c r="C29" s="30" t="s">
        <v>38</v>
      </c>
      <c r="D29" s="30"/>
      <c r="E29" s="31" t="str">
        <f aca="false">IFERROR(VLOOKUP($C29&amp;$E$18,Consolidado!$B:$U,9,0),VLOOKUP($C29&amp;"Canal",Consolidado!$B:$U,9,0))</f>
        <v>Licencia G Suite Business mensual por usuario</v>
      </c>
      <c r="F29" s="31"/>
      <c r="G29" s="31"/>
      <c r="H29" s="31"/>
      <c r="I29" s="31" t="str">
        <f aca="false">IFERROR(VLOOKUP($C29&amp;$E$18,Consolidado!$B:$U,12,0),VLOOKUP($C29&amp;"Canal",Consolidado!$B:$U,12,0))</f>
        <v>Producto</v>
      </c>
      <c r="J29" s="31" t="str">
        <f aca="false">IFERROR(VLOOKUP($C29&amp;$E$18,Consolidado!$B:$U,10,0),VLOOKUP($C29&amp;"Canal",Consolidado!$B:$U,10,0))</f>
        <v>Unidad</v>
      </c>
      <c r="K29" s="31" t="str">
        <f aca="false">IFERROR(VLOOKUP($C29&amp;$E$18,Consolidado!$B:$U,13,0),VLOOKUP($C29&amp;"Canal",Consolidado!$B:$U,13,0))</f>
        <v>NA</v>
      </c>
      <c r="L29" s="31" t="str">
        <f aca="false">IFERROR(VLOOKUP($C29&amp;$E$18,Consolidado!$B:$U,14,0),VLOOKUP($C29&amp;"Canal",Consolidado!$B:$U,14,0))</f>
        <v>N/A</v>
      </c>
      <c r="M29" s="31" t="str">
        <f aca="false">IFERROR(VLOOKUP($C29&amp;$E$18,Consolidado!$B:$U,15,0),VLOOKUP($C29&amp;"Canal",Consolidado!$B:$U,15,0))</f>
        <v>N/A</v>
      </c>
      <c r="N29" s="31" t="str">
        <f aca="false">IFERROR(VLOOKUP($C29&amp;$E$18,Consolidado!$B:$U,16,0),VLOOKUP($C29&amp;"Canal",Consolidado!$B:$U,16,0))</f>
        <v>IT-GO-GS-00-03</v>
      </c>
      <c r="O29" s="31" t="str">
        <f aca="false">IFERROR(VLOOKUP($C29&amp;$E$18,Consolidado!$B:$U,17,0),VLOOKUP($C29&amp;"Canal",Consolidado!$B:$U,17,0))</f>
        <v>Mensual</v>
      </c>
      <c r="P29" s="30" t="n">
        <v>114</v>
      </c>
      <c r="Q29" s="1" t="str">
        <f aca="false">IFERROR(VLOOKUP($C29&amp;$E$18,Consolidado!$B:$U,5,0),VLOOKUP($C29&amp;"Canal",Consolidado!$B:$U,5,0))</f>
        <v>G-Suite</v>
      </c>
    </row>
    <row r="30" customFormat="false" ht="33.75" hidden="false" customHeight="true" outlineLevel="0" collapsed="false">
      <c r="A30" s="22" t="str">
        <f aca="false">E30&amp;L30</f>
        <v>Licencia G Suite Business mensual por usuarioN/A</v>
      </c>
      <c r="B30" s="29" t="n">
        <v>3</v>
      </c>
      <c r="C30" s="30" t="s">
        <v>38</v>
      </c>
      <c r="D30" s="30"/>
      <c r="E30" s="31" t="str">
        <f aca="false">IFERROR(VLOOKUP($C30&amp;$E$18,Consolidado!$B:$U,9,0),VLOOKUP($C30&amp;"Canal",Consolidado!$B:$U,9,0))</f>
        <v>Licencia G Suite Business mensual por usuario</v>
      </c>
      <c r="F30" s="31"/>
      <c r="G30" s="31"/>
      <c r="H30" s="31"/>
      <c r="I30" s="31" t="str">
        <f aca="false">IFERROR(VLOOKUP($C30&amp;$E$18,Consolidado!$B:$U,12,0),VLOOKUP($C30&amp;"Canal",Consolidado!$B:$U,12,0))</f>
        <v>Producto</v>
      </c>
      <c r="J30" s="31" t="str">
        <f aca="false">IFERROR(VLOOKUP($C30&amp;$E$18,Consolidado!$B:$U,10,0),VLOOKUP($C30&amp;"Canal",Consolidado!$B:$U,10,0))</f>
        <v>Unidad</v>
      </c>
      <c r="K30" s="31" t="str">
        <f aca="false">IFERROR(VLOOKUP($C30&amp;$E$18,Consolidado!$B:$U,13,0),VLOOKUP($C30&amp;"Canal",Consolidado!$B:$U,13,0))</f>
        <v>NA</v>
      </c>
      <c r="L30" s="31" t="str">
        <f aca="false">IFERROR(VLOOKUP($C30&amp;$E$18,Consolidado!$B:$U,14,0),VLOOKUP($C30&amp;"Canal",Consolidado!$B:$U,14,0))</f>
        <v>N/A</v>
      </c>
      <c r="M30" s="31" t="str">
        <f aca="false">IFERROR(VLOOKUP($C30&amp;$E$18,Consolidado!$B:$U,15,0),VLOOKUP($C30&amp;"Canal",Consolidado!$B:$U,15,0))</f>
        <v>N/A</v>
      </c>
      <c r="N30" s="31" t="str">
        <f aca="false">IFERROR(VLOOKUP($C30&amp;$E$18,Consolidado!$B:$U,16,0),VLOOKUP($C30&amp;"Canal",Consolidado!$B:$U,16,0))</f>
        <v>IT-GO-GS-00-03</v>
      </c>
      <c r="O30" s="31" t="str">
        <f aca="false">IFERROR(VLOOKUP($C30&amp;$E$18,Consolidado!$B:$U,17,0),VLOOKUP($C30&amp;"Canal",Consolidado!$B:$U,17,0))</f>
        <v>Mensual</v>
      </c>
      <c r="P30" s="30" t="n">
        <v>114</v>
      </c>
      <c r="Q30" s="1" t="str">
        <f aca="false">IFERROR(VLOOKUP($C30&amp;$E$18,Consolidado!$B:$U,5,0),VLOOKUP($C30&amp;"Canal",Consolidado!$B:$U,5,0))</f>
        <v>G-Suite</v>
      </c>
    </row>
    <row r="31" customFormat="false" ht="33.75" hidden="false" customHeight="true" outlineLevel="0" collapsed="false">
      <c r="A31" s="22" t="str">
        <f aca="false">E31&amp;L31</f>
        <v>Licencia G Suite Business mensual por usuarioN/A</v>
      </c>
      <c r="B31" s="29" t="n">
        <v>4</v>
      </c>
      <c r="C31" s="30" t="s">
        <v>38</v>
      </c>
      <c r="D31" s="30"/>
      <c r="E31" s="31" t="str">
        <f aca="false">IFERROR(VLOOKUP($C31&amp;$E$18,Consolidado!$B:$U,9,0),VLOOKUP($C31&amp;"Canal",Consolidado!$B:$U,9,0))</f>
        <v>Licencia G Suite Business mensual por usuario</v>
      </c>
      <c r="F31" s="31"/>
      <c r="G31" s="31"/>
      <c r="H31" s="31"/>
      <c r="I31" s="31" t="str">
        <f aca="false">IFERROR(VLOOKUP($C31&amp;$E$18,Consolidado!$B:$U,12,0),VLOOKUP($C31&amp;"Canal",Consolidado!$B:$U,12,0))</f>
        <v>Producto</v>
      </c>
      <c r="J31" s="31" t="str">
        <f aca="false">IFERROR(VLOOKUP($C31&amp;$E$18,Consolidado!$B:$U,10,0),VLOOKUP($C31&amp;"Canal",Consolidado!$B:$U,10,0))</f>
        <v>Unidad</v>
      </c>
      <c r="K31" s="31" t="str">
        <f aca="false">IFERROR(VLOOKUP($C31&amp;$E$18,Consolidado!$B:$U,13,0),VLOOKUP($C31&amp;"Canal",Consolidado!$B:$U,13,0))</f>
        <v>NA</v>
      </c>
      <c r="L31" s="31" t="str">
        <f aca="false">IFERROR(VLOOKUP($C31&amp;$E$18,Consolidado!$B:$U,14,0),VLOOKUP($C31&amp;"Canal",Consolidado!$B:$U,14,0))</f>
        <v>N/A</v>
      </c>
      <c r="M31" s="31" t="str">
        <f aca="false">IFERROR(VLOOKUP($C31&amp;$E$18,Consolidado!$B:$U,15,0),VLOOKUP($C31&amp;"Canal",Consolidado!$B:$U,15,0))</f>
        <v>N/A</v>
      </c>
      <c r="N31" s="31" t="str">
        <f aca="false">IFERROR(VLOOKUP($C31&amp;$E$18,Consolidado!$B:$U,16,0),VLOOKUP($C31&amp;"Canal",Consolidado!$B:$U,16,0))</f>
        <v>IT-GO-GS-00-03</v>
      </c>
      <c r="O31" s="31" t="str">
        <f aca="false">IFERROR(VLOOKUP($C31&amp;$E$18,Consolidado!$B:$U,17,0),VLOOKUP($C31&amp;"Canal",Consolidado!$B:$U,17,0))</f>
        <v>Mensual</v>
      </c>
      <c r="P31" s="30" t="n">
        <v>114</v>
      </c>
      <c r="Q31" s="1" t="str">
        <f aca="false">IFERROR(VLOOKUP($C31&amp;$E$18,Consolidado!$B:$U,5,0),VLOOKUP($C31&amp;"Canal",Consolidado!$B:$U,5,0))</f>
        <v>G-Suite</v>
      </c>
    </row>
    <row r="32" customFormat="false" ht="33.75" hidden="false" customHeight="true" outlineLevel="0" collapsed="false">
      <c r="A32" s="22" t="str">
        <f aca="false">E32&amp;L32</f>
        <v>Licencia G Suite Business mensual por usuarioN/A</v>
      </c>
      <c r="B32" s="29" t="n">
        <v>5</v>
      </c>
      <c r="C32" s="30" t="s">
        <v>38</v>
      </c>
      <c r="D32" s="30"/>
      <c r="E32" s="31" t="str">
        <f aca="false">IFERROR(VLOOKUP($C32&amp;$E$18,Consolidado!$B:$U,9,0),VLOOKUP($C32&amp;"Canal",Consolidado!$B:$U,9,0))</f>
        <v>Licencia G Suite Business mensual por usuario</v>
      </c>
      <c r="F32" s="31"/>
      <c r="G32" s="31"/>
      <c r="H32" s="31"/>
      <c r="I32" s="31" t="str">
        <f aca="false">IFERROR(VLOOKUP($C32&amp;$E$18,Consolidado!$B:$U,12,0),VLOOKUP($C32&amp;"Canal",Consolidado!$B:$U,12,0))</f>
        <v>Producto</v>
      </c>
      <c r="J32" s="31" t="str">
        <f aca="false">IFERROR(VLOOKUP($C32&amp;$E$18,Consolidado!$B:$U,10,0),VLOOKUP($C32&amp;"Canal",Consolidado!$B:$U,10,0))</f>
        <v>Unidad</v>
      </c>
      <c r="K32" s="31" t="str">
        <f aca="false">IFERROR(VLOOKUP($C32&amp;$E$18,Consolidado!$B:$U,13,0),VLOOKUP($C32&amp;"Canal",Consolidado!$B:$U,13,0))</f>
        <v>NA</v>
      </c>
      <c r="L32" s="31" t="str">
        <f aca="false">IFERROR(VLOOKUP($C32&amp;$E$18,Consolidado!$B:$U,14,0),VLOOKUP($C32&amp;"Canal",Consolidado!$B:$U,14,0))</f>
        <v>N/A</v>
      </c>
      <c r="M32" s="31" t="str">
        <f aca="false">IFERROR(VLOOKUP($C32&amp;$E$18,Consolidado!$B:$U,15,0),VLOOKUP($C32&amp;"Canal",Consolidado!$B:$U,15,0))</f>
        <v>N/A</v>
      </c>
      <c r="N32" s="31" t="str">
        <f aca="false">IFERROR(VLOOKUP($C32&amp;$E$18,Consolidado!$B:$U,16,0),VLOOKUP($C32&amp;"Canal",Consolidado!$B:$U,16,0))</f>
        <v>IT-GO-GS-00-03</v>
      </c>
      <c r="O32" s="31" t="str">
        <f aca="false">IFERROR(VLOOKUP($C32&amp;$E$18,Consolidado!$B:$U,17,0),VLOOKUP($C32&amp;"Canal",Consolidado!$B:$U,17,0))</f>
        <v>Mensual</v>
      </c>
      <c r="P32" s="30" t="n">
        <v>114</v>
      </c>
      <c r="Q32" s="1" t="str">
        <f aca="false">IFERROR(VLOOKUP($C32&amp;$E$18,Consolidado!$B:$U,5,0),VLOOKUP($C32&amp;"Canal",Consolidado!$B:$U,5,0))</f>
        <v>G-Suite</v>
      </c>
    </row>
    <row r="33" customFormat="false" ht="33.75" hidden="false" customHeight="true" outlineLevel="0" collapsed="false">
      <c r="A33" s="22" t="str">
        <f aca="false">E33&amp;L33</f>
        <v>Licencia G Suite Business mensual por usuarioN/A</v>
      </c>
      <c r="B33" s="29" t="n">
        <v>6</v>
      </c>
      <c r="C33" s="30" t="s">
        <v>38</v>
      </c>
      <c r="D33" s="30"/>
      <c r="E33" s="31" t="str">
        <f aca="false">IFERROR(VLOOKUP($C33&amp;$E$18,Consolidado!$B:$U,9,0),VLOOKUP($C33&amp;"Canal",Consolidado!$B:$U,9,0))</f>
        <v>Licencia G Suite Business mensual por usuario</v>
      </c>
      <c r="F33" s="31"/>
      <c r="G33" s="31"/>
      <c r="H33" s="31"/>
      <c r="I33" s="31" t="str">
        <f aca="false">IFERROR(VLOOKUP($C33&amp;$E$18,Consolidado!$B:$U,12,0),VLOOKUP($C33&amp;"Canal",Consolidado!$B:$U,12,0))</f>
        <v>Producto</v>
      </c>
      <c r="J33" s="31" t="str">
        <f aca="false">IFERROR(VLOOKUP($C33&amp;$E$18,Consolidado!$B:$U,10,0),VLOOKUP($C33&amp;"Canal",Consolidado!$B:$U,10,0))</f>
        <v>Unidad</v>
      </c>
      <c r="K33" s="31" t="str">
        <f aca="false">IFERROR(VLOOKUP($C33&amp;$E$18,Consolidado!$B:$U,13,0),VLOOKUP($C33&amp;"Canal",Consolidado!$B:$U,13,0))</f>
        <v>NA</v>
      </c>
      <c r="L33" s="31" t="str">
        <f aca="false">IFERROR(VLOOKUP($C33&amp;$E$18,Consolidado!$B:$U,14,0),VLOOKUP($C33&amp;"Canal",Consolidado!$B:$U,14,0))</f>
        <v>N/A</v>
      </c>
      <c r="M33" s="31" t="str">
        <f aca="false">IFERROR(VLOOKUP($C33&amp;$E$18,Consolidado!$B:$U,15,0),VLOOKUP($C33&amp;"Canal",Consolidado!$B:$U,15,0))</f>
        <v>N/A</v>
      </c>
      <c r="N33" s="31" t="str">
        <f aca="false">IFERROR(VLOOKUP($C33&amp;$E$18,Consolidado!$B:$U,16,0),VLOOKUP($C33&amp;"Canal",Consolidado!$B:$U,16,0))</f>
        <v>IT-GO-GS-00-03</v>
      </c>
      <c r="O33" s="31" t="str">
        <f aca="false">IFERROR(VLOOKUP($C33&amp;$E$18,Consolidado!$B:$U,17,0),VLOOKUP($C33&amp;"Canal",Consolidado!$B:$U,17,0))</f>
        <v>Mensual</v>
      </c>
      <c r="P33" s="30" t="n">
        <v>114</v>
      </c>
      <c r="Q33" s="1" t="str">
        <f aca="false">IFERROR(VLOOKUP($C33&amp;$E$18,Consolidado!$B:$U,5,0),VLOOKUP($C33&amp;"Canal",Consolidado!$B:$U,5,0))</f>
        <v>G-Suite</v>
      </c>
    </row>
    <row r="34" customFormat="false" ht="33.75" hidden="false" customHeight="true" outlineLevel="0" collapsed="false">
      <c r="A34" s="22" t="str">
        <f aca="false">E34&amp;L34</f>
        <v>Licencia G Suite Business mensual por usuarioN/A</v>
      </c>
      <c r="B34" s="29" t="n">
        <v>7</v>
      </c>
      <c r="C34" s="30" t="s">
        <v>38</v>
      </c>
      <c r="D34" s="30"/>
      <c r="E34" s="31" t="str">
        <f aca="false">IFERROR(VLOOKUP($C34&amp;$E$18,Consolidado!$B:$U,9,0),VLOOKUP($C34&amp;"Canal",Consolidado!$B:$U,9,0))</f>
        <v>Licencia G Suite Business mensual por usuario</v>
      </c>
      <c r="F34" s="31"/>
      <c r="G34" s="31"/>
      <c r="H34" s="31"/>
      <c r="I34" s="31" t="str">
        <f aca="false">IFERROR(VLOOKUP($C34&amp;$E$18,Consolidado!$B:$U,12,0),VLOOKUP($C34&amp;"Canal",Consolidado!$B:$U,12,0))</f>
        <v>Producto</v>
      </c>
      <c r="J34" s="31" t="str">
        <f aca="false">IFERROR(VLOOKUP($C34&amp;$E$18,Consolidado!$B:$U,10,0),VLOOKUP($C34&amp;"Canal",Consolidado!$B:$U,10,0))</f>
        <v>Unidad</v>
      </c>
      <c r="K34" s="31" t="str">
        <f aca="false">IFERROR(VLOOKUP($C34&amp;$E$18,Consolidado!$B:$U,13,0),VLOOKUP($C34&amp;"Canal",Consolidado!$B:$U,13,0))</f>
        <v>NA</v>
      </c>
      <c r="L34" s="31" t="str">
        <f aca="false">IFERROR(VLOOKUP($C34&amp;$E$18,Consolidado!$B:$U,14,0),VLOOKUP($C34&amp;"Canal",Consolidado!$B:$U,14,0))</f>
        <v>N/A</v>
      </c>
      <c r="M34" s="31" t="str">
        <f aca="false">IFERROR(VLOOKUP($C34&amp;$E$18,Consolidado!$B:$U,15,0),VLOOKUP($C34&amp;"Canal",Consolidado!$B:$U,15,0))</f>
        <v>N/A</v>
      </c>
      <c r="N34" s="31" t="str">
        <f aca="false">IFERROR(VLOOKUP($C34&amp;$E$18,Consolidado!$B:$U,16,0),VLOOKUP($C34&amp;"Canal",Consolidado!$B:$U,16,0))</f>
        <v>IT-GO-GS-00-03</v>
      </c>
      <c r="O34" s="31" t="str">
        <f aca="false">IFERROR(VLOOKUP($C34&amp;$E$18,Consolidado!$B:$U,17,0),VLOOKUP($C34&amp;"Canal",Consolidado!$B:$U,17,0))</f>
        <v>Mensual</v>
      </c>
      <c r="P34" s="30" t="n">
        <v>114</v>
      </c>
      <c r="Q34" s="1" t="str">
        <f aca="false">IFERROR(VLOOKUP($C34&amp;$E$18,Consolidado!$B:$U,5,0),VLOOKUP($C34&amp;"Canal",Consolidado!$B:$U,5,0))</f>
        <v>G-Suite</v>
      </c>
    </row>
    <row r="35" customFormat="false" ht="33.75" hidden="false" customHeight="true" outlineLevel="0" collapsed="false">
      <c r="A35" s="22" t="str">
        <f aca="false">E35&amp;L35</f>
        <v>Licencia G Suite Business mensual por usuarioN/A</v>
      </c>
      <c r="B35" s="29" t="n">
        <v>8</v>
      </c>
      <c r="C35" s="30" t="s">
        <v>38</v>
      </c>
      <c r="D35" s="30"/>
      <c r="E35" s="31" t="str">
        <f aca="false">IFERROR(VLOOKUP($C35&amp;$E$18,Consolidado!$B:$U,9,0),VLOOKUP($C35&amp;"Canal",Consolidado!$B:$U,9,0))</f>
        <v>Licencia G Suite Business mensual por usuario</v>
      </c>
      <c r="F35" s="31"/>
      <c r="G35" s="31"/>
      <c r="H35" s="31"/>
      <c r="I35" s="31" t="str">
        <f aca="false">IFERROR(VLOOKUP($C35&amp;$E$18,Consolidado!$B:$U,12,0),VLOOKUP($C35&amp;"Canal",Consolidado!$B:$U,12,0))</f>
        <v>Producto</v>
      </c>
      <c r="J35" s="31" t="str">
        <f aca="false">IFERROR(VLOOKUP($C35&amp;$E$18,Consolidado!$B:$U,10,0),VLOOKUP($C35&amp;"Canal",Consolidado!$B:$U,10,0))</f>
        <v>Unidad</v>
      </c>
      <c r="K35" s="31" t="str">
        <f aca="false">IFERROR(VLOOKUP($C35&amp;$E$18,Consolidado!$B:$U,13,0),VLOOKUP($C35&amp;"Canal",Consolidado!$B:$U,13,0))</f>
        <v>NA</v>
      </c>
      <c r="L35" s="31" t="str">
        <f aca="false">IFERROR(VLOOKUP($C35&amp;$E$18,Consolidado!$B:$U,14,0),VLOOKUP($C35&amp;"Canal",Consolidado!$B:$U,14,0))</f>
        <v>N/A</v>
      </c>
      <c r="M35" s="31" t="str">
        <f aca="false">IFERROR(VLOOKUP($C35&amp;$E$18,Consolidado!$B:$U,15,0),VLOOKUP($C35&amp;"Canal",Consolidado!$B:$U,15,0))</f>
        <v>N/A</v>
      </c>
      <c r="N35" s="31" t="str">
        <f aca="false">IFERROR(VLOOKUP($C35&amp;$E$18,Consolidado!$B:$U,16,0),VLOOKUP($C35&amp;"Canal",Consolidado!$B:$U,16,0))</f>
        <v>IT-GO-GS-00-03</v>
      </c>
      <c r="O35" s="31" t="str">
        <f aca="false">IFERROR(VLOOKUP($C35&amp;$E$18,Consolidado!$B:$U,17,0),VLOOKUP($C35&amp;"Canal",Consolidado!$B:$U,17,0))</f>
        <v>Mensual</v>
      </c>
      <c r="P35" s="30" t="n">
        <v>114</v>
      </c>
      <c r="Q35" s="1" t="str">
        <f aca="false">IFERROR(VLOOKUP($C35&amp;$E$18,Consolidado!$B:$U,5,0),VLOOKUP($C35&amp;"Canal",Consolidado!$B:$U,5,0))</f>
        <v>G-Suite</v>
      </c>
    </row>
    <row r="36" customFormat="false" ht="33.75" hidden="false" customHeight="true" outlineLevel="0" collapsed="false">
      <c r="A36" s="22" t="str">
        <f aca="false">E36&amp;L36</f>
        <v>Licencia G Suite Enterprise anual por usuarioN/A</v>
      </c>
      <c r="B36" s="29" t="n">
        <v>9</v>
      </c>
      <c r="C36" s="30" t="s">
        <v>39</v>
      </c>
      <c r="D36" s="30"/>
      <c r="E36" s="31" t="str">
        <f aca="false">IFERROR(VLOOKUP($C36&amp;$E$18,Consolidado!$B:$U,9,0),VLOOKUP($C36&amp;"Canal",Consolidado!$B:$U,9,0))</f>
        <v>Licencia G Suite Enterprise anual por usuario</v>
      </c>
      <c r="F36" s="31"/>
      <c r="G36" s="31"/>
      <c r="H36" s="31"/>
      <c r="I36" s="31" t="str">
        <f aca="false">IFERROR(VLOOKUP($C36&amp;$E$18,Consolidado!$B:$U,12,0),VLOOKUP($C36&amp;"Canal",Consolidado!$B:$U,12,0))</f>
        <v>Producto</v>
      </c>
      <c r="J36" s="31" t="str">
        <f aca="false">IFERROR(VLOOKUP($C36&amp;$E$18,Consolidado!$B:$U,10,0),VLOOKUP($C36&amp;"Canal",Consolidado!$B:$U,10,0))</f>
        <v>Unidad</v>
      </c>
      <c r="K36" s="31" t="str">
        <f aca="false">IFERROR(VLOOKUP($C36&amp;$E$18,Consolidado!$B:$U,13,0),VLOOKUP($C36&amp;"Canal",Consolidado!$B:$U,13,0))</f>
        <v>NA</v>
      </c>
      <c r="L36" s="31" t="str">
        <f aca="false">IFERROR(VLOOKUP($C36&amp;$E$18,Consolidado!$B:$U,14,0),VLOOKUP($C36&amp;"Canal",Consolidado!$B:$U,14,0))</f>
        <v>N/A</v>
      </c>
      <c r="M36" s="31" t="str">
        <f aca="false">IFERROR(VLOOKUP($C36&amp;$E$18,Consolidado!$B:$U,15,0),VLOOKUP($C36&amp;"Canal",Consolidado!$B:$U,15,0))</f>
        <v>N/A</v>
      </c>
      <c r="N36" s="31" t="str">
        <f aca="false">IFERROR(VLOOKUP($C36&amp;$E$18,Consolidado!$B:$U,16,0),VLOOKUP($C36&amp;"Canal",Consolidado!$B:$U,16,0))</f>
        <v>IT-GO-GS-00-06</v>
      </c>
      <c r="O36" s="31" t="str">
        <f aca="false">IFERROR(VLOOKUP($C36&amp;$E$18,Consolidado!$B:$U,17,0),VLOOKUP($C36&amp;"Canal",Consolidado!$B:$U,17,0))</f>
        <v>Suscripción anual</v>
      </c>
      <c r="P36" s="30" t="n">
        <v>126</v>
      </c>
      <c r="Q36" s="1" t="str">
        <f aca="false">IFERROR(VLOOKUP($C36&amp;$E$18,Consolidado!$B:$U,5,0),VLOOKUP($C36&amp;"Canal",Consolidado!$B:$U,5,0))</f>
        <v>G-Suite</v>
      </c>
    </row>
    <row r="37" customFormat="false" ht="33.75" hidden="false" customHeight="true" outlineLevel="0" collapsed="false">
      <c r="A37" s="22" t="str">
        <f aca="false">E37&amp;L37</f>
        <v>Licencia G Suite Enterprise mensual por usuarioN/A</v>
      </c>
      <c r="B37" s="29" t="n">
        <v>10</v>
      </c>
      <c r="C37" s="30" t="s">
        <v>40</v>
      </c>
      <c r="D37" s="30"/>
      <c r="E37" s="31" t="str">
        <f aca="false">IFERROR(VLOOKUP($C37&amp;$E$18,Consolidado!$B:$U,9,0),VLOOKUP($C37&amp;"Canal",Consolidado!$B:$U,9,0))</f>
        <v>Licencia G Suite Enterprise mensual por usuario</v>
      </c>
      <c r="F37" s="31"/>
      <c r="G37" s="31"/>
      <c r="H37" s="31"/>
      <c r="I37" s="31" t="str">
        <f aca="false">IFERROR(VLOOKUP($C37&amp;$E$18,Consolidado!$B:$U,12,0),VLOOKUP($C37&amp;"Canal",Consolidado!$B:$U,12,0))</f>
        <v>Producto</v>
      </c>
      <c r="J37" s="31" t="str">
        <f aca="false">IFERROR(VLOOKUP($C37&amp;$E$18,Consolidado!$B:$U,10,0),VLOOKUP($C37&amp;"Canal",Consolidado!$B:$U,10,0))</f>
        <v>Unidad</v>
      </c>
      <c r="K37" s="31" t="str">
        <f aca="false">IFERROR(VLOOKUP($C37&amp;$E$18,Consolidado!$B:$U,13,0),VLOOKUP($C37&amp;"Canal",Consolidado!$B:$U,13,0))</f>
        <v>NA</v>
      </c>
      <c r="L37" s="31" t="str">
        <f aca="false">IFERROR(VLOOKUP($C37&amp;$E$18,Consolidado!$B:$U,14,0),VLOOKUP($C37&amp;"Canal",Consolidado!$B:$U,14,0))</f>
        <v>N/A</v>
      </c>
      <c r="M37" s="31" t="str">
        <f aca="false">IFERROR(VLOOKUP($C37&amp;$E$18,Consolidado!$B:$U,15,0),VLOOKUP($C37&amp;"Canal",Consolidado!$B:$U,15,0))</f>
        <v>N/A</v>
      </c>
      <c r="N37" s="31" t="str">
        <f aca="false">IFERROR(VLOOKUP($C37&amp;$E$18,Consolidado!$B:$U,16,0),VLOOKUP($C37&amp;"Canal",Consolidado!$B:$U,16,0))</f>
        <v>IT-GO-GS-00-05</v>
      </c>
      <c r="O37" s="31" t="str">
        <f aca="false">IFERROR(VLOOKUP($C37&amp;$E$18,Consolidado!$B:$U,17,0),VLOOKUP($C37&amp;"Canal",Consolidado!$B:$U,17,0))</f>
        <v>Mensual</v>
      </c>
      <c r="P37" s="30" t="n">
        <v>126</v>
      </c>
      <c r="Q37" s="1" t="str">
        <f aca="false">IFERROR(VLOOKUP($C37&amp;$E$18,Consolidado!$B:$U,5,0),VLOOKUP($C37&amp;"Canal",Consolidado!$B:$U,5,0))</f>
        <v>G-Suite</v>
      </c>
    </row>
    <row r="38" customFormat="false" ht="33.75" hidden="false" customHeight="true" outlineLevel="0" collapsed="false">
      <c r="A38" s="22" t="str">
        <f aca="false">E38&amp;L38</f>
        <v>Licencia G Suite Enterprise mensual por usuarioN/A</v>
      </c>
      <c r="B38" s="29" t="n">
        <v>11</v>
      </c>
      <c r="C38" s="30" t="s">
        <v>40</v>
      </c>
      <c r="D38" s="30"/>
      <c r="E38" s="31" t="str">
        <f aca="false">IFERROR(VLOOKUP($C38&amp;$E$18,Consolidado!$B:$U,9,0),VLOOKUP($C38&amp;"Canal",Consolidado!$B:$U,9,0))</f>
        <v>Licencia G Suite Enterprise mensual por usuario</v>
      </c>
      <c r="F38" s="31"/>
      <c r="G38" s="31"/>
      <c r="H38" s="31"/>
      <c r="I38" s="31" t="str">
        <f aca="false">IFERROR(VLOOKUP($C38&amp;$E$18,Consolidado!$B:$U,12,0),VLOOKUP($C38&amp;"Canal",Consolidado!$B:$U,12,0))</f>
        <v>Producto</v>
      </c>
      <c r="J38" s="31" t="str">
        <f aca="false">IFERROR(VLOOKUP($C38&amp;$E$18,Consolidado!$B:$U,10,0),VLOOKUP($C38&amp;"Canal",Consolidado!$B:$U,10,0))</f>
        <v>Unidad</v>
      </c>
      <c r="K38" s="31" t="str">
        <f aca="false">IFERROR(VLOOKUP($C38&amp;$E$18,Consolidado!$B:$U,13,0),VLOOKUP($C38&amp;"Canal",Consolidado!$B:$U,13,0))</f>
        <v>NA</v>
      </c>
      <c r="L38" s="31" t="str">
        <f aca="false">IFERROR(VLOOKUP($C38&amp;$E$18,Consolidado!$B:$U,14,0),VLOOKUP($C38&amp;"Canal",Consolidado!$B:$U,14,0))</f>
        <v>N/A</v>
      </c>
      <c r="M38" s="31" t="str">
        <f aca="false">IFERROR(VLOOKUP($C38&amp;$E$18,Consolidado!$B:$U,15,0),VLOOKUP($C38&amp;"Canal",Consolidado!$B:$U,15,0))</f>
        <v>N/A</v>
      </c>
      <c r="N38" s="31" t="str">
        <f aca="false">IFERROR(VLOOKUP($C38&amp;$E$18,Consolidado!$B:$U,16,0),VLOOKUP($C38&amp;"Canal",Consolidado!$B:$U,16,0))</f>
        <v>IT-GO-GS-00-05</v>
      </c>
      <c r="O38" s="31" t="str">
        <f aca="false">IFERROR(VLOOKUP($C38&amp;$E$18,Consolidado!$B:$U,17,0),VLOOKUP($C38&amp;"Canal",Consolidado!$B:$U,17,0))</f>
        <v>Mensual</v>
      </c>
      <c r="P38" s="30" t="n">
        <v>126</v>
      </c>
      <c r="Q38" s="1" t="str">
        <f aca="false">IFERROR(VLOOKUP($C38&amp;$E$18,Consolidado!$B:$U,5,0),VLOOKUP($C38&amp;"Canal",Consolidado!$B:$U,5,0))</f>
        <v>G-Suite</v>
      </c>
    </row>
    <row r="39" customFormat="false" ht="33.75" hidden="false" customHeight="true" outlineLevel="0" collapsed="false">
      <c r="A39" s="22" t="str">
        <f aca="false">E39&amp;L39</f>
        <v>Licencia G Suite Enterprise mensual por usuarioN/A</v>
      </c>
      <c r="B39" s="29" t="n">
        <v>12</v>
      </c>
      <c r="C39" s="30" t="s">
        <v>40</v>
      </c>
      <c r="D39" s="30"/>
      <c r="E39" s="31" t="str">
        <f aca="false">IFERROR(VLOOKUP($C39&amp;$E$18,Consolidado!$B:$U,9,0),VLOOKUP($C39&amp;"Canal",Consolidado!$B:$U,9,0))</f>
        <v>Licencia G Suite Enterprise mensual por usuario</v>
      </c>
      <c r="F39" s="31"/>
      <c r="G39" s="31"/>
      <c r="H39" s="31"/>
      <c r="I39" s="31" t="str">
        <f aca="false">IFERROR(VLOOKUP($C39&amp;$E$18,Consolidado!$B:$U,12,0),VLOOKUP($C39&amp;"Canal",Consolidado!$B:$U,12,0))</f>
        <v>Producto</v>
      </c>
      <c r="J39" s="31" t="str">
        <f aca="false">IFERROR(VLOOKUP($C39&amp;$E$18,Consolidado!$B:$U,10,0),VLOOKUP($C39&amp;"Canal",Consolidado!$B:$U,10,0))</f>
        <v>Unidad</v>
      </c>
      <c r="K39" s="31" t="str">
        <f aca="false">IFERROR(VLOOKUP($C39&amp;$E$18,Consolidado!$B:$U,13,0),VLOOKUP($C39&amp;"Canal",Consolidado!$B:$U,13,0))</f>
        <v>NA</v>
      </c>
      <c r="L39" s="31" t="str">
        <f aca="false">IFERROR(VLOOKUP($C39&amp;$E$18,Consolidado!$B:$U,14,0),VLOOKUP($C39&amp;"Canal",Consolidado!$B:$U,14,0))</f>
        <v>N/A</v>
      </c>
      <c r="M39" s="31" t="str">
        <f aca="false">IFERROR(VLOOKUP($C39&amp;$E$18,Consolidado!$B:$U,15,0),VLOOKUP($C39&amp;"Canal",Consolidado!$B:$U,15,0))</f>
        <v>N/A</v>
      </c>
      <c r="N39" s="31" t="str">
        <f aca="false">IFERROR(VLOOKUP($C39&amp;$E$18,Consolidado!$B:$U,16,0),VLOOKUP($C39&amp;"Canal",Consolidado!$B:$U,16,0))</f>
        <v>IT-GO-GS-00-05</v>
      </c>
      <c r="O39" s="31" t="str">
        <f aca="false">IFERROR(VLOOKUP($C39&amp;$E$18,Consolidado!$B:$U,17,0),VLOOKUP($C39&amp;"Canal",Consolidado!$B:$U,17,0))</f>
        <v>Mensual</v>
      </c>
      <c r="P39" s="30" t="n">
        <v>126</v>
      </c>
      <c r="Q39" s="1" t="str">
        <f aca="false">IFERROR(VLOOKUP($C39&amp;$E$18,Consolidado!$B:$U,5,0),VLOOKUP($C39&amp;"Canal",Consolidado!$B:$U,5,0))</f>
        <v>G-Suite</v>
      </c>
    </row>
    <row r="40" customFormat="false" ht="33.75" hidden="false" customHeight="true" outlineLevel="0" collapsed="false">
      <c r="A40" s="22" t="str">
        <f aca="false">E40&amp;L40</f>
        <v>Licencia G Suite Enterprise mensual por usuarioN/A</v>
      </c>
      <c r="B40" s="29" t="n">
        <v>13</v>
      </c>
      <c r="C40" s="30" t="s">
        <v>40</v>
      </c>
      <c r="D40" s="30"/>
      <c r="E40" s="31" t="str">
        <f aca="false">IFERROR(VLOOKUP($C40&amp;$E$18,Consolidado!$B:$U,9,0),VLOOKUP($C40&amp;"Canal",Consolidado!$B:$U,9,0))</f>
        <v>Licencia G Suite Enterprise mensual por usuario</v>
      </c>
      <c r="F40" s="31"/>
      <c r="G40" s="31"/>
      <c r="H40" s="31"/>
      <c r="I40" s="31" t="str">
        <f aca="false">IFERROR(VLOOKUP($C40&amp;$E$18,Consolidado!$B:$U,12,0),VLOOKUP($C40&amp;"Canal",Consolidado!$B:$U,12,0))</f>
        <v>Producto</v>
      </c>
      <c r="J40" s="31" t="str">
        <f aca="false">IFERROR(VLOOKUP($C40&amp;$E$18,Consolidado!$B:$U,10,0),VLOOKUP($C40&amp;"Canal",Consolidado!$B:$U,10,0))</f>
        <v>Unidad</v>
      </c>
      <c r="K40" s="31" t="str">
        <f aca="false">IFERROR(VLOOKUP($C40&amp;$E$18,Consolidado!$B:$U,13,0),VLOOKUP($C40&amp;"Canal",Consolidado!$B:$U,13,0))</f>
        <v>NA</v>
      </c>
      <c r="L40" s="31" t="str">
        <f aca="false">IFERROR(VLOOKUP($C40&amp;$E$18,Consolidado!$B:$U,14,0),VLOOKUP($C40&amp;"Canal",Consolidado!$B:$U,14,0))</f>
        <v>N/A</v>
      </c>
      <c r="M40" s="31" t="str">
        <f aca="false">IFERROR(VLOOKUP($C40&amp;$E$18,Consolidado!$B:$U,15,0),VLOOKUP($C40&amp;"Canal",Consolidado!$B:$U,15,0))</f>
        <v>N/A</v>
      </c>
      <c r="N40" s="31" t="str">
        <f aca="false">IFERROR(VLOOKUP($C40&amp;$E$18,Consolidado!$B:$U,16,0),VLOOKUP($C40&amp;"Canal",Consolidado!$B:$U,16,0))</f>
        <v>IT-GO-GS-00-05</v>
      </c>
      <c r="O40" s="31" t="str">
        <f aca="false">IFERROR(VLOOKUP($C40&amp;$E$18,Consolidado!$B:$U,17,0),VLOOKUP($C40&amp;"Canal",Consolidado!$B:$U,17,0))</f>
        <v>Mensual</v>
      </c>
      <c r="P40" s="30" t="n">
        <v>126</v>
      </c>
      <c r="Q40" s="1" t="str">
        <f aca="false">IFERROR(VLOOKUP($C40&amp;$E$18,Consolidado!$B:$U,5,0),VLOOKUP($C40&amp;"Canal",Consolidado!$B:$U,5,0))</f>
        <v>G-Suite</v>
      </c>
    </row>
    <row r="41" customFormat="false" ht="33.75" hidden="false" customHeight="true" outlineLevel="0" collapsed="false">
      <c r="A41" s="22" t="str">
        <f aca="false">E41&amp;L41</f>
        <v>Licencia G Suite Enterprise mensual por usuarioN/A</v>
      </c>
      <c r="B41" s="29" t="n">
        <v>14</v>
      </c>
      <c r="C41" s="30" t="s">
        <v>40</v>
      </c>
      <c r="D41" s="30"/>
      <c r="E41" s="31" t="str">
        <f aca="false">IFERROR(VLOOKUP($C41&amp;$E$18,Consolidado!$B:$U,9,0),VLOOKUP($C41&amp;"Canal",Consolidado!$B:$U,9,0))</f>
        <v>Licencia G Suite Enterprise mensual por usuario</v>
      </c>
      <c r="F41" s="31"/>
      <c r="G41" s="31"/>
      <c r="H41" s="31"/>
      <c r="I41" s="31" t="str">
        <f aca="false">IFERROR(VLOOKUP($C41&amp;$E$18,Consolidado!$B:$U,12,0),VLOOKUP($C41&amp;"Canal",Consolidado!$B:$U,12,0))</f>
        <v>Producto</v>
      </c>
      <c r="J41" s="31" t="str">
        <f aca="false">IFERROR(VLOOKUP($C41&amp;$E$18,Consolidado!$B:$U,10,0),VLOOKUP($C41&amp;"Canal",Consolidado!$B:$U,10,0))</f>
        <v>Unidad</v>
      </c>
      <c r="K41" s="31" t="str">
        <f aca="false">IFERROR(VLOOKUP($C41&amp;$E$18,Consolidado!$B:$U,13,0),VLOOKUP($C41&amp;"Canal",Consolidado!$B:$U,13,0))</f>
        <v>NA</v>
      </c>
      <c r="L41" s="31" t="str">
        <f aca="false">IFERROR(VLOOKUP($C41&amp;$E$18,Consolidado!$B:$U,14,0),VLOOKUP($C41&amp;"Canal",Consolidado!$B:$U,14,0))</f>
        <v>N/A</v>
      </c>
      <c r="M41" s="31" t="str">
        <f aca="false">IFERROR(VLOOKUP($C41&amp;$E$18,Consolidado!$B:$U,15,0),VLOOKUP($C41&amp;"Canal",Consolidado!$B:$U,15,0))</f>
        <v>N/A</v>
      </c>
      <c r="N41" s="31" t="str">
        <f aca="false">IFERROR(VLOOKUP($C41&amp;$E$18,Consolidado!$B:$U,16,0),VLOOKUP($C41&amp;"Canal",Consolidado!$B:$U,16,0))</f>
        <v>IT-GO-GS-00-05</v>
      </c>
      <c r="O41" s="31" t="str">
        <f aca="false">IFERROR(VLOOKUP($C41&amp;$E$18,Consolidado!$B:$U,17,0),VLOOKUP($C41&amp;"Canal",Consolidado!$B:$U,17,0))</f>
        <v>Mensual</v>
      </c>
      <c r="P41" s="30" t="n">
        <v>126</v>
      </c>
      <c r="Q41" s="1" t="str">
        <f aca="false">IFERROR(VLOOKUP($C41&amp;$E$18,Consolidado!$B:$U,5,0),VLOOKUP($C41&amp;"Canal",Consolidado!$B:$U,5,0))</f>
        <v>G-Suite</v>
      </c>
    </row>
    <row r="42" customFormat="false" ht="33.75" hidden="false" customHeight="true" outlineLevel="0" collapsed="false">
      <c r="A42" s="22" t="str">
        <f aca="false">E42&amp;L42</f>
        <v>Licencia G Suite Enterprise mensual por usuarioN/A</v>
      </c>
      <c r="B42" s="29" t="n">
        <v>15</v>
      </c>
      <c r="C42" s="30" t="s">
        <v>40</v>
      </c>
      <c r="D42" s="30"/>
      <c r="E42" s="31" t="str">
        <f aca="false">IFERROR(VLOOKUP($C42&amp;$E$18,Consolidado!$B:$U,9,0),VLOOKUP($C42&amp;"Canal",Consolidado!$B:$U,9,0))</f>
        <v>Licencia G Suite Enterprise mensual por usuario</v>
      </c>
      <c r="F42" s="31"/>
      <c r="G42" s="31"/>
      <c r="H42" s="31"/>
      <c r="I42" s="31" t="str">
        <f aca="false">IFERROR(VLOOKUP($C42&amp;$E$18,Consolidado!$B:$U,12,0),VLOOKUP($C42&amp;"Canal",Consolidado!$B:$U,12,0))</f>
        <v>Producto</v>
      </c>
      <c r="J42" s="31" t="str">
        <f aca="false">IFERROR(VLOOKUP($C42&amp;$E$18,Consolidado!$B:$U,10,0),VLOOKUP($C42&amp;"Canal",Consolidado!$B:$U,10,0))</f>
        <v>Unidad</v>
      </c>
      <c r="K42" s="31" t="str">
        <f aca="false">IFERROR(VLOOKUP($C42&amp;$E$18,Consolidado!$B:$U,13,0),VLOOKUP($C42&amp;"Canal",Consolidado!$B:$U,13,0))</f>
        <v>NA</v>
      </c>
      <c r="L42" s="31" t="str">
        <f aca="false">IFERROR(VLOOKUP($C42&amp;$E$18,Consolidado!$B:$U,14,0),VLOOKUP($C42&amp;"Canal",Consolidado!$B:$U,14,0))</f>
        <v>N/A</v>
      </c>
      <c r="M42" s="31" t="str">
        <f aca="false">IFERROR(VLOOKUP($C42&amp;$E$18,Consolidado!$B:$U,15,0),VLOOKUP($C42&amp;"Canal",Consolidado!$B:$U,15,0))</f>
        <v>N/A</v>
      </c>
      <c r="N42" s="31" t="str">
        <f aca="false">IFERROR(VLOOKUP($C42&amp;$E$18,Consolidado!$B:$U,16,0),VLOOKUP($C42&amp;"Canal",Consolidado!$B:$U,16,0))</f>
        <v>IT-GO-GS-00-05</v>
      </c>
      <c r="O42" s="31" t="str">
        <f aca="false">IFERROR(VLOOKUP($C42&amp;$E$18,Consolidado!$B:$U,17,0),VLOOKUP($C42&amp;"Canal",Consolidado!$B:$U,17,0))</f>
        <v>Mensual</v>
      </c>
      <c r="P42" s="30" t="n">
        <v>126</v>
      </c>
      <c r="Q42" s="1" t="str">
        <f aca="false">IFERROR(VLOOKUP($C42&amp;$E$18,Consolidado!$B:$U,5,0),VLOOKUP($C42&amp;"Canal",Consolidado!$B:$U,5,0))</f>
        <v>G-Suite</v>
      </c>
    </row>
    <row r="43" customFormat="false" ht="33.75" hidden="false" customHeight="true" outlineLevel="0" collapsed="false">
      <c r="A43" s="22" t="str">
        <f aca="false">E43&amp;L43</f>
        <v>Licencia G Suite Enterprise mensual por usuarioN/A</v>
      </c>
      <c r="B43" s="29" t="n">
        <v>16</v>
      </c>
      <c r="C43" s="30" t="s">
        <v>40</v>
      </c>
      <c r="D43" s="30"/>
      <c r="E43" s="31" t="str">
        <f aca="false">IFERROR(VLOOKUP($C43&amp;$E$18,Consolidado!$B:$U,9,0),VLOOKUP($C43&amp;"Canal",Consolidado!$B:$U,9,0))</f>
        <v>Licencia G Suite Enterprise mensual por usuario</v>
      </c>
      <c r="F43" s="31"/>
      <c r="G43" s="31"/>
      <c r="H43" s="31"/>
      <c r="I43" s="31" t="str">
        <f aca="false">IFERROR(VLOOKUP($C43&amp;$E$18,Consolidado!$B:$U,12,0),VLOOKUP($C43&amp;"Canal",Consolidado!$B:$U,12,0))</f>
        <v>Producto</v>
      </c>
      <c r="J43" s="31" t="str">
        <f aca="false">IFERROR(VLOOKUP($C43&amp;$E$18,Consolidado!$B:$U,10,0),VLOOKUP($C43&amp;"Canal",Consolidado!$B:$U,10,0))</f>
        <v>Unidad</v>
      </c>
      <c r="K43" s="31" t="str">
        <f aca="false">IFERROR(VLOOKUP($C43&amp;$E$18,Consolidado!$B:$U,13,0),VLOOKUP($C43&amp;"Canal",Consolidado!$B:$U,13,0))</f>
        <v>NA</v>
      </c>
      <c r="L43" s="31" t="str">
        <f aca="false">IFERROR(VLOOKUP($C43&amp;$E$18,Consolidado!$B:$U,14,0),VLOOKUP($C43&amp;"Canal",Consolidado!$B:$U,14,0))</f>
        <v>N/A</v>
      </c>
      <c r="M43" s="31" t="str">
        <f aca="false">IFERROR(VLOOKUP($C43&amp;$E$18,Consolidado!$B:$U,15,0),VLOOKUP($C43&amp;"Canal",Consolidado!$B:$U,15,0))</f>
        <v>N/A</v>
      </c>
      <c r="N43" s="31" t="str">
        <f aca="false">IFERROR(VLOOKUP($C43&amp;$E$18,Consolidado!$B:$U,16,0),VLOOKUP($C43&amp;"Canal",Consolidado!$B:$U,16,0))</f>
        <v>IT-GO-GS-00-05</v>
      </c>
      <c r="O43" s="31" t="str">
        <f aca="false">IFERROR(VLOOKUP($C43&amp;$E$18,Consolidado!$B:$U,17,0),VLOOKUP($C43&amp;"Canal",Consolidado!$B:$U,17,0))</f>
        <v>Mensual</v>
      </c>
      <c r="P43" s="30" t="n">
        <v>126</v>
      </c>
      <c r="Q43" s="1" t="str">
        <f aca="false">IFERROR(VLOOKUP($C43&amp;$E$18,Consolidado!$B:$U,5,0),VLOOKUP($C43&amp;"Canal",Consolidado!$B:$U,5,0))</f>
        <v>G-Suite</v>
      </c>
    </row>
    <row r="44" customFormat="false" ht="18" hidden="false" customHeight="true" outlineLevel="0" collapsed="false">
      <c r="A44" s="22"/>
      <c r="B44" s="1" t="s">
        <v>41</v>
      </c>
      <c r="C44" s="32"/>
    </row>
    <row r="45" customFormat="false" ht="18" hidden="false" customHeight="true" outlineLevel="0" collapsed="false">
      <c r="A45" s="22"/>
    </row>
    <row r="46" customFormat="false" ht="18" hidden="false" customHeight="true" outlineLevel="0" collapsed="false">
      <c r="A46" s="22"/>
    </row>
    <row r="47" customFormat="false" ht="18" hidden="false" customHeight="true" outlineLevel="0" collapsed="false">
      <c r="B47" s="33" t="s">
        <v>42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customFormat="false" ht="60" hidden="false" customHeight="true" outlineLevel="0" collapsed="false">
      <c r="A48" s="22"/>
      <c r="B48" s="34" t="s">
        <v>43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customFormat="false" ht="18" hidden="false" customHeight="true" outlineLevel="0" collapsed="false">
      <c r="B49" s="4" t="s">
        <v>44</v>
      </c>
      <c r="C49" s="4"/>
      <c r="D49" s="4"/>
      <c r="E49" s="4"/>
      <c r="F49" s="4"/>
      <c r="G49" s="4"/>
      <c r="H49" s="4"/>
    </row>
    <row r="50" customFormat="false" ht="18" hidden="false" customHeight="true" outlineLevel="0" collapsed="false">
      <c r="B50" s="15" t="s">
        <v>45</v>
      </c>
      <c r="C50" s="15" t="s">
        <v>46</v>
      </c>
      <c r="D50" s="15"/>
      <c r="E50" s="15"/>
      <c r="F50" s="15"/>
      <c r="G50" s="15"/>
      <c r="H50" s="15" t="s">
        <v>47</v>
      </c>
    </row>
    <row r="51" customFormat="false" ht="18" hidden="false" customHeight="true" outlineLevel="0" collapsed="false">
      <c r="B51" s="35" t="n">
        <v>1</v>
      </c>
      <c r="C51" s="36"/>
      <c r="D51" s="36"/>
      <c r="E51" s="36"/>
      <c r="F51" s="36"/>
      <c r="G51" s="36"/>
      <c r="H51" s="37"/>
    </row>
    <row r="52" customFormat="false" ht="18" hidden="false" customHeight="true" outlineLevel="0" collapsed="false">
      <c r="F52" s="38" t="s">
        <v>48</v>
      </c>
      <c r="G52" s="38"/>
      <c r="H52" s="39" t="n">
        <f aca="false">SUM(H51:H51)</f>
        <v>0</v>
      </c>
    </row>
    <row r="53" customFormat="false" ht="18" hidden="false" customHeight="true" outlineLevel="0" collapsed="false">
      <c r="D53" s="40" t="s">
        <v>49</v>
      </c>
      <c r="H53" s="26"/>
    </row>
    <row r="54" customFormat="false" ht="18" hidden="false" customHeight="true" outlineLevel="0" collapsed="false">
      <c r="D54" s="27" t="n">
        <v>1</v>
      </c>
    </row>
  </sheetData>
  <sheetProtection algorithmName="SHA-512" hashValue="TMz26wEVuNDdYWHsRSg3tNPeQ+WRy2ocKietv0JgR8/guVqa5R8i93XUCdN4RFOpN+SVzCmKUJNnbJvlyY/28Q==" saltValue="Wify5FBIS8xn3iUkLh5p0A==" spinCount="100000" sheet="true" objects="true" scenarios="true"/>
  <mergeCells count="65">
    <mergeCell ref="B1:P2"/>
    <mergeCell ref="B4:P4"/>
    <mergeCell ref="B6:D6"/>
    <mergeCell ref="E6:I6"/>
    <mergeCell ref="K6:L6"/>
    <mergeCell ref="M6:P6"/>
    <mergeCell ref="B8:D8"/>
    <mergeCell ref="E8:I8"/>
    <mergeCell ref="K8:L8"/>
    <mergeCell ref="M8:P8"/>
    <mergeCell ref="B10:D10"/>
    <mergeCell ref="E10:I10"/>
    <mergeCell ref="K10:L10"/>
    <mergeCell ref="M10:P10"/>
    <mergeCell ref="B12:D12"/>
    <mergeCell ref="E12:I12"/>
    <mergeCell ref="B14:D14"/>
    <mergeCell ref="E14:I14"/>
    <mergeCell ref="B16:P16"/>
    <mergeCell ref="B18:D18"/>
    <mergeCell ref="E18:G18"/>
    <mergeCell ref="J18:K18"/>
    <mergeCell ref="I19:L19"/>
    <mergeCell ref="B20:P20"/>
    <mergeCell ref="C22:P22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C41:D41"/>
    <mergeCell ref="E41:H41"/>
    <mergeCell ref="C42:D42"/>
    <mergeCell ref="E42:H42"/>
    <mergeCell ref="C43:D43"/>
    <mergeCell ref="E43:H43"/>
    <mergeCell ref="B47:P47"/>
    <mergeCell ref="B48:P48"/>
    <mergeCell ref="B49:H49"/>
    <mergeCell ref="C50:G50"/>
    <mergeCell ref="C51:G51"/>
    <mergeCell ref="F52:G52"/>
  </mergeCells>
  <conditionalFormatting sqref="B22:C22">
    <cfRule type="expression" priority="2" aboveAverage="0" equalAverage="0" bottom="0" percent="0" rank="0" text="" dxfId="0">
      <formula>$B$22=0</formula>
    </cfRule>
  </conditionalFormatting>
  <conditionalFormatting sqref="E28:E43 J28:O43">
    <cfRule type="expression" priority="3" aboveAverage="0" equalAverage="0" bottom="0" percent="0" rank="0" text="" dxfId="1">
      <formula>ISERROR(E28)</formula>
    </cfRule>
  </conditionalFormatting>
  <conditionalFormatting sqref="J28:J43">
    <cfRule type="expression" priority="4" aboveAverage="0" equalAverage="0" bottom="0" percent="0" rank="0" text="" dxfId="2">
      <formula>ISERROR(J28)</formula>
    </cfRule>
  </conditionalFormatting>
  <conditionalFormatting sqref="K28:K43">
    <cfRule type="expression" priority="5" aboveAverage="0" equalAverage="0" bottom="0" percent="0" rank="0" text="" dxfId="3">
      <formula>ISERROR(K28)</formula>
    </cfRule>
  </conditionalFormatting>
  <conditionalFormatting sqref="I28:I43">
    <cfRule type="expression" priority="6" aboveAverage="0" equalAverage="0" bottom="0" percent="0" rank="0" text="" dxfId="4">
      <formula>ISERROR(I28)</formula>
    </cfRule>
  </conditionalFormatting>
  <conditionalFormatting sqref="I28:I43">
    <cfRule type="expression" priority="7" aboveAverage="0" equalAverage="0" bottom="0" percent="0" rank="0" text="" dxfId="5">
      <formula>ISERROR(I28)</formula>
    </cfRule>
  </conditionalFormatting>
  <dataValidations count="5">
    <dataValidation allowBlank="true" error="La fecha ingresada no es válida, recuerde que debe ser por lo menos la fecha actual + 10 días hábiles." errorTitle="Valor no valido" operator="greaterThanOrEqual" prompt="Debe contemplar los tiempos de cotización del proveedor, mínimo hoy + 10 días hábiles" promptTitle="Fecha de inicio:" showDropDown="false" showErrorMessage="true" showInputMessage="true" sqref="E14:I14" type="date">
      <formula1>WORKDAY(TODAY(),10)</formula1>
      <formula2>0</formula2>
    </dataValidation>
    <dataValidation allowBlank="true" operator="between" showDropDown="false" showErrorMessage="true" showInputMessage="true" sqref="L28:O43 L51:M51" type="none">
      <formula1>0</formula1>
      <formula2>0</formula2>
    </dataValidation>
    <dataValidation allowBlank="true" operator="greaterThanOrEqual" showDropDown="false" showErrorMessage="true" showInputMessage="true" sqref="N18" type="date">
      <formula1>TODAY()</formula1>
      <formula2>0</formula2>
    </dataValidation>
    <dataValidation allowBlank="true" operator="between" showDropDown="false" showErrorMessage="true" showInputMessage="true" sqref="E18:G18" type="list">
      <formula1>Listas!$A$2:$A$2</formula1>
      <formula2>0</formula2>
    </dataValidation>
    <dataValidation allowBlank="true" operator="between" showDropDown="false" showErrorMessage="true" showInputMessage="true" sqref="C28:D43" type="list">
      <formula1>Listas!$D$2:$D$99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3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9921875" defaultRowHeight="14.25" zeroHeight="false" outlineLevelRow="0" outlineLevelCol="0"/>
  <cols>
    <col collapsed="false" customWidth="true" hidden="false" outlineLevel="0" max="1" min="1" style="0" width="18.5"/>
    <col collapsed="false" customWidth="true" hidden="false" outlineLevel="0" max="4" min="4" style="0" width="40"/>
    <col collapsed="false" customWidth="true" hidden="false" outlineLevel="0" max="5" min="5" style="0" width="22"/>
    <col collapsed="false" customWidth="true" hidden="false" outlineLevel="0" max="6" min="6" style="0" width="42.51"/>
  </cols>
  <sheetData>
    <row r="1" customFormat="false" ht="14.25" hidden="false" customHeight="false" outlineLevel="0" collapsed="false">
      <c r="A1" s="0" t="s">
        <v>311</v>
      </c>
      <c r="B1" s="0" t="s">
        <v>31</v>
      </c>
      <c r="C1" s="0" t="s">
        <v>312</v>
      </c>
      <c r="D1" s="0" t="s">
        <v>313</v>
      </c>
      <c r="E1" s="0" t="s">
        <v>75</v>
      </c>
      <c r="F1" s="0" t="s">
        <v>314</v>
      </c>
    </row>
    <row r="2" customFormat="false" ht="14.25" hidden="false" customHeight="false" outlineLevel="0" collapsed="false">
      <c r="A2" s="0" t="s">
        <v>19</v>
      </c>
      <c r="D2" s="0" t="s">
        <v>136</v>
      </c>
      <c r="F2" s="0" t="s">
        <v>294</v>
      </c>
    </row>
    <row r="3" customFormat="false" ht="14.25" hidden="false" customHeight="false" outlineLevel="0" collapsed="false">
      <c r="D3" s="0" t="s">
        <v>139</v>
      </c>
      <c r="F3" s="0" t="s">
        <v>292</v>
      </c>
    </row>
    <row r="4" customFormat="false" ht="14.25" hidden="false" customHeight="false" outlineLevel="0" collapsed="false">
      <c r="D4" s="0" t="s">
        <v>38</v>
      </c>
      <c r="F4" s="0" t="s">
        <v>89</v>
      </c>
    </row>
    <row r="5" customFormat="false" ht="14.25" hidden="false" customHeight="false" outlineLevel="0" collapsed="false">
      <c r="D5" s="0" t="s">
        <v>37</v>
      </c>
      <c r="F5" s="0" t="s">
        <v>293</v>
      </c>
    </row>
    <row r="6" customFormat="false" ht="14.25" hidden="false" customHeight="false" outlineLevel="0" collapsed="false">
      <c r="D6" s="0" t="s">
        <v>40</v>
      </c>
    </row>
    <row r="7" customFormat="false" ht="14.25" hidden="false" customHeight="false" outlineLevel="0" collapsed="false">
      <c r="D7" s="0" t="s">
        <v>39</v>
      </c>
    </row>
    <row r="8" customFormat="false" ht="14.25" hidden="false" customHeight="false" outlineLevel="0" collapsed="false">
      <c r="D8" s="0" t="s">
        <v>141</v>
      </c>
    </row>
    <row r="9" customFormat="false" ht="14.25" hidden="false" customHeight="false" outlineLevel="0" collapsed="false">
      <c r="D9" s="0" t="s">
        <v>143</v>
      </c>
    </row>
    <row r="10" customFormat="false" ht="14.25" hidden="false" customHeight="false" outlineLevel="0" collapsed="false">
      <c r="D10" s="0" t="s">
        <v>145</v>
      </c>
    </row>
    <row r="11" customFormat="false" ht="14.25" hidden="false" customHeight="false" outlineLevel="0" collapsed="false">
      <c r="D11" s="0" t="s">
        <v>147</v>
      </c>
    </row>
    <row r="12" customFormat="false" ht="14.25" hidden="false" customHeight="false" outlineLevel="0" collapsed="false">
      <c r="D12" s="0" t="s">
        <v>149</v>
      </c>
    </row>
    <row r="13" customFormat="false" ht="14.25" hidden="false" customHeight="false" outlineLevel="0" collapsed="false">
      <c r="D13" s="0" t="s">
        <v>151</v>
      </c>
    </row>
    <row r="14" customFormat="false" ht="14.25" hidden="false" customHeight="false" outlineLevel="0" collapsed="false">
      <c r="D14" s="0" t="s">
        <v>153</v>
      </c>
    </row>
    <row r="15" customFormat="false" ht="14.25" hidden="false" customHeight="false" outlineLevel="0" collapsed="false">
      <c r="D15" s="0" t="s">
        <v>155</v>
      </c>
    </row>
    <row r="16" customFormat="false" ht="14.25" hidden="false" customHeight="false" outlineLevel="0" collapsed="false">
      <c r="D16" s="0" t="s">
        <v>157</v>
      </c>
    </row>
    <row r="17" customFormat="false" ht="14.25" hidden="false" customHeight="false" outlineLevel="0" collapsed="false">
      <c r="D17" s="0" t="s">
        <v>159</v>
      </c>
    </row>
    <row r="18" customFormat="false" ht="14.25" hidden="false" customHeight="false" outlineLevel="0" collapsed="false">
      <c r="D18" s="0" t="s">
        <v>161</v>
      </c>
    </row>
    <row r="19" customFormat="false" ht="14.25" hidden="false" customHeight="false" outlineLevel="0" collapsed="false">
      <c r="D19" s="0" t="s">
        <v>163</v>
      </c>
    </row>
    <row r="20" customFormat="false" ht="14.25" hidden="false" customHeight="false" outlineLevel="0" collapsed="false">
      <c r="D20" s="0" t="s">
        <v>165</v>
      </c>
    </row>
    <row r="21" customFormat="false" ht="14.25" hidden="false" customHeight="false" outlineLevel="0" collapsed="false">
      <c r="D21" s="0" t="s">
        <v>167</v>
      </c>
    </row>
    <row r="22" customFormat="false" ht="14.25" hidden="false" customHeight="false" outlineLevel="0" collapsed="false">
      <c r="D22" s="0" t="s">
        <v>169</v>
      </c>
    </row>
    <row r="23" customFormat="false" ht="14.25" hidden="false" customHeight="false" outlineLevel="0" collapsed="false">
      <c r="D23" s="0" t="s">
        <v>171</v>
      </c>
    </row>
    <row r="24" customFormat="false" ht="14.25" hidden="false" customHeight="false" outlineLevel="0" collapsed="false">
      <c r="D24" s="0" t="s">
        <v>173</v>
      </c>
    </row>
    <row r="25" customFormat="false" ht="14.25" hidden="false" customHeight="false" outlineLevel="0" collapsed="false">
      <c r="D25" s="0" t="s">
        <v>175</v>
      </c>
    </row>
    <row r="26" customFormat="false" ht="14.25" hidden="false" customHeight="false" outlineLevel="0" collapsed="false">
      <c r="D26" s="0" t="s">
        <v>177</v>
      </c>
    </row>
    <row r="27" customFormat="false" ht="14.25" hidden="false" customHeight="false" outlineLevel="0" collapsed="false">
      <c r="D27" s="0" t="s">
        <v>179</v>
      </c>
    </row>
    <row r="28" customFormat="false" ht="14.25" hidden="false" customHeight="false" outlineLevel="0" collapsed="false">
      <c r="D28" s="0" t="s">
        <v>181</v>
      </c>
    </row>
    <row r="29" customFormat="false" ht="14.25" hidden="false" customHeight="false" outlineLevel="0" collapsed="false">
      <c r="D29" s="0" t="s">
        <v>183</v>
      </c>
    </row>
    <row r="30" customFormat="false" ht="14.25" hidden="false" customHeight="false" outlineLevel="0" collapsed="false">
      <c r="D30" s="0" t="s">
        <v>185</v>
      </c>
    </row>
    <row r="31" customFormat="false" ht="14.25" hidden="false" customHeight="false" outlineLevel="0" collapsed="false">
      <c r="D31" s="0" t="s">
        <v>187</v>
      </c>
    </row>
    <row r="32" customFormat="false" ht="14.25" hidden="false" customHeight="false" outlineLevel="0" collapsed="false">
      <c r="D32" s="0" t="s">
        <v>189</v>
      </c>
    </row>
    <row r="33" customFormat="false" ht="14.25" hidden="false" customHeight="false" outlineLevel="0" collapsed="false">
      <c r="D33" s="0" t="s">
        <v>191</v>
      </c>
    </row>
    <row r="34" customFormat="false" ht="14.25" hidden="false" customHeight="false" outlineLevel="0" collapsed="false">
      <c r="D34" s="0" t="s">
        <v>193</v>
      </c>
    </row>
    <row r="35" customFormat="false" ht="14.25" hidden="false" customHeight="false" outlineLevel="0" collapsed="false">
      <c r="D35" s="0" t="s">
        <v>195</v>
      </c>
    </row>
    <row r="36" customFormat="false" ht="14.25" hidden="false" customHeight="false" outlineLevel="0" collapsed="false">
      <c r="D36" s="0" t="s">
        <v>197</v>
      </c>
    </row>
    <row r="37" customFormat="false" ht="14.25" hidden="false" customHeight="false" outlineLevel="0" collapsed="false">
      <c r="D37" s="0" t="s">
        <v>199</v>
      </c>
    </row>
    <row r="38" customFormat="false" ht="14.25" hidden="false" customHeight="false" outlineLevel="0" collapsed="false">
      <c r="D38" s="0" t="s">
        <v>201</v>
      </c>
    </row>
    <row r="39" customFormat="false" ht="14.25" hidden="false" customHeight="false" outlineLevel="0" collapsed="false">
      <c r="D39" s="0" t="s">
        <v>203</v>
      </c>
    </row>
    <row r="40" customFormat="false" ht="14.25" hidden="false" customHeight="false" outlineLevel="0" collapsed="false">
      <c r="D40" s="0" t="s">
        <v>205</v>
      </c>
    </row>
    <row r="41" customFormat="false" ht="14.25" hidden="false" customHeight="false" outlineLevel="0" collapsed="false">
      <c r="D41" s="0" t="s">
        <v>214</v>
      </c>
    </row>
    <row r="42" customFormat="false" ht="14.25" hidden="false" customHeight="false" outlineLevel="0" collapsed="false">
      <c r="D42" s="0" t="s">
        <v>216</v>
      </c>
    </row>
    <row r="43" customFormat="false" ht="14.25" hidden="false" customHeight="false" outlineLevel="0" collapsed="false">
      <c r="D43" s="0" t="s">
        <v>218</v>
      </c>
    </row>
    <row r="44" customFormat="false" ht="14.25" hidden="false" customHeight="false" outlineLevel="0" collapsed="false">
      <c r="D44" s="0" t="s">
        <v>219</v>
      </c>
    </row>
    <row r="45" customFormat="false" ht="14.25" hidden="false" customHeight="false" outlineLevel="0" collapsed="false">
      <c r="D45" s="0" t="s">
        <v>221</v>
      </c>
    </row>
    <row r="46" customFormat="false" ht="14.25" hidden="false" customHeight="false" outlineLevel="0" collapsed="false">
      <c r="D46" s="0" t="s">
        <v>222</v>
      </c>
    </row>
    <row r="47" customFormat="false" ht="14.25" hidden="false" customHeight="false" outlineLevel="0" collapsed="false">
      <c r="D47" s="0" t="s">
        <v>225</v>
      </c>
    </row>
    <row r="48" customFormat="false" ht="14.25" hidden="false" customHeight="false" outlineLevel="0" collapsed="false">
      <c r="D48" s="0" t="s">
        <v>226</v>
      </c>
    </row>
    <row r="49" customFormat="false" ht="14.25" hidden="false" customHeight="false" outlineLevel="0" collapsed="false">
      <c r="D49" s="0" t="s">
        <v>227</v>
      </c>
    </row>
    <row r="50" customFormat="false" ht="14.25" hidden="false" customHeight="false" outlineLevel="0" collapsed="false">
      <c r="D50" s="0" t="s">
        <v>228</v>
      </c>
    </row>
    <row r="51" customFormat="false" ht="14.25" hidden="false" customHeight="false" outlineLevel="0" collapsed="false">
      <c r="D51" s="0" t="s">
        <v>229</v>
      </c>
    </row>
    <row r="52" customFormat="false" ht="14.25" hidden="false" customHeight="false" outlineLevel="0" collapsed="false">
      <c r="D52" s="0" t="s">
        <v>230</v>
      </c>
    </row>
    <row r="53" customFormat="false" ht="14.25" hidden="false" customHeight="false" outlineLevel="0" collapsed="false">
      <c r="D53" s="0" t="s">
        <v>232</v>
      </c>
    </row>
    <row r="54" customFormat="false" ht="14.25" hidden="false" customHeight="false" outlineLevel="0" collapsed="false">
      <c r="D54" s="0" t="s">
        <v>233</v>
      </c>
    </row>
    <row r="55" customFormat="false" ht="14.25" hidden="false" customHeight="false" outlineLevel="0" collapsed="false">
      <c r="D55" s="0" t="s">
        <v>234</v>
      </c>
    </row>
    <row r="56" customFormat="false" ht="14.25" hidden="false" customHeight="false" outlineLevel="0" collapsed="false">
      <c r="D56" s="0" t="s">
        <v>235</v>
      </c>
    </row>
    <row r="57" customFormat="false" ht="14.25" hidden="false" customHeight="false" outlineLevel="0" collapsed="false">
      <c r="D57" s="0" t="s">
        <v>236</v>
      </c>
    </row>
    <row r="58" customFormat="false" ht="14.25" hidden="false" customHeight="false" outlineLevel="0" collapsed="false">
      <c r="D58" s="0" t="s">
        <v>237</v>
      </c>
    </row>
    <row r="59" customFormat="false" ht="14.25" hidden="false" customHeight="false" outlineLevel="0" collapsed="false">
      <c r="D59" s="0" t="s">
        <v>239</v>
      </c>
    </row>
    <row r="60" customFormat="false" ht="14.25" hidden="false" customHeight="false" outlineLevel="0" collapsed="false">
      <c r="D60" s="0" t="s">
        <v>240</v>
      </c>
    </row>
    <row r="61" customFormat="false" ht="14.25" hidden="false" customHeight="false" outlineLevel="0" collapsed="false">
      <c r="D61" s="0" t="s">
        <v>241</v>
      </c>
    </row>
    <row r="62" customFormat="false" ht="14.25" hidden="false" customHeight="false" outlineLevel="0" collapsed="false">
      <c r="D62" s="0" t="s">
        <v>242</v>
      </c>
    </row>
    <row r="63" customFormat="false" ht="14.25" hidden="false" customHeight="false" outlineLevel="0" collapsed="false">
      <c r="D63" s="0" t="s">
        <v>243</v>
      </c>
    </row>
    <row r="64" customFormat="false" ht="14.25" hidden="false" customHeight="false" outlineLevel="0" collapsed="false">
      <c r="D64" s="0" t="s">
        <v>244</v>
      </c>
    </row>
    <row r="65" customFormat="false" ht="14.25" hidden="false" customHeight="false" outlineLevel="0" collapsed="false">
      <c r="D65" s="0" t="s">
        <v>248</v>
      </c>
    </row>
    <row r="66" customFormat="false" ht="14.25" hidden="false" customHeight="false" outlineLevel="0" collapsed="false">
      <c r="D66" s="0" t="s">
        <v>249</v>
      </c>
    </row>
    <row r="67" customFormat="false" ht="14.25" hidden="false" customHeight="false" outlineLevel="0" collapsed="false">
      <c r="D67" s="0" t="s">
        <v>250</v>
      </c>
    </row>
    <row r="68" customFormat="false" ht="14.25" hidden="false" customHeight="false" outlineLevel="0" collapsed="false">
      <c r="D68" s="0" t="s">
        <v>251</v>
      </c>
    </row>
    <row r="69" customFormat="false" ht="14.25" hidden="false" customHeight="false" outlineLevel="0" collapsed="false">
      <c r="D69" s="0" t="s">
        <v>252</v>
      </c>
    </row>
    <row r="70" customFormat="false" ht="14.25" hidden="false" customHeight="false" outlineLevel="0" collapsed="false">
      <c r="D70" s="0" t="s">
        <v>253</v>
      </c>
    </row>
    <row r="71" customFormat="false" ht="14.25" hidden="false" customHeight="false" outlineLevel="0" collapsed="false">
      <c r="D71" s="0" t="s">
        <v>256</v>
      </c>
    </row>
    <row r="72" customFormat="false" ht="14.25" hidden="false" customHeight="false" outlineLevel="0" collapsed="false">
      <c r="D72" s="0" t="s">
        <v>257</v>
      </c>
    </row>
    <row r="73" customFormat="false" ht="14.25" hidden="false" customHeight="false" outlineLevel="0" collapsed="false">
      <c r="D73" s="0" t="s">
        <v>258</v>
      </c>
    </row>
    <row r="74" customFormat="false" ht="14.25" hidden="false" customHeight="false" outlineLevel="0" collapsed="false">
      <c r="D74" s="0" t="s">
        <v>261</v>
      </c>
    </row>
    <row r="75" customFormat="false" ht="14.25" hidden="false" customHeight="false" outlineLevel="0" collapsed="false">
      <c r="D75" s="0" t="s">
        <v>262</v>
      </c>
    </row>
    <row r="76" customFormat="false" ht="14.25" hidden="false" customHeight="false" outlineLevel="0" collapsed="false">
      <c r="D76" s="0" t="s">
        <v>263</v>
      </c>
    </row>
    <row r="77" customFormat="false" ht="14.25" hidden="false" customHeight="false" outlineLevel="0" collapsed="false">
      <c r="D77" s="0" t="s">
        <v>264</v>
      </c>
    </row>
    <row r="78" customFormat="false" ht="14.25" hidden="false" customHeight="false" outlineLevel="0" collapsed="false">
      <c r="D78" s="0" t="s">
        <v>265</v>
      </c>
    </row>
    <row r="79" customFormat="false" ht="14.25" hidden="false" customHeight="false" outlineLevel="0" collapsed="false">
      <c r="D79" s="0" t="s">
        <v>266</v>
      </c>
    </row>
    <row r="80" customFormat="false" ht="14.25" hidden="false" customHeight="false" outlineLevel="0" collapsed="false">
      <c r="D80" s="0" t="s">
        <v>269</v>
      </c>
    </row>
    <row r="81" customFormat="false" ht="14.25" hidden="false" customHeight="false" outlineLevel="0" collapsed="false">
      <c r="D81" s="0" t="s">
        <v>270</v>
      </c>
    </row>
    <row r="82" customFormat="false" ht="14.25" hidden="false" customHeight="false" outlineLevel="0" collapsed="false">
      <c r="D82" s="0" t="s">
        <v>271</v>
      </c>
    </row>
    <row r="83" customFormat="false" ht="14.25" hidden="false" customHeight="false" outlineLevel="0" collapsed="false">
      <c r="D83" s="0" t="s">
        <v>272</v>
      </c>
    </row>
    <row r="84" customFormat="false" ht="14.25" hidden="false" customHeight="false" outlineLevel="0" collapsed="false">
      <c r="D84" s="0" t="s">
        <v>273</v>
      </c>
    </row>
    <row r="85" customFormat="false" ht="14.25" hidden="false" customHeight="false" outlineLevel="0" collapsed="false">
      <c r="D85" s="0" t="s">
        <v>274</v>
      </c>
    </row>
    <row r="86" customFormat="false" ht="14.25" hidden="false" customHeight="false" outlineLevel="0" collapsed="false">
      <c r="D86" s="0" t="s">
        <v>276</v>
      </c>
    </row>
    <row r="87" customFormat="false" ht="14.25" hidden="false" customHeight="false" outlineLevel="0" collapsed="false">
      <c r="D87" s="0" t="s">
        <v>277</v>
      </c>
    </row>
    <row r="88" customFormat="false" ht="14.25" hidden="false" customHeight="false" outlineLevel="0" collapsed="false">
      <c r="D88" s="0" t="s">
        <v>278</v>
      </c>
    </row>
    <row r="89" customFormat="false" ht="14.25" hidden="false" customHeight="false" outlineLevel="0" collapsed="false">
      <c r="D89" s="0" t="s">
        <v>280</v>
      </c>
    </row>
    <row r="90" customFormat="false" ht="14.25" hidden="false" customHeight="false" outlineLevel="0" collapsed="false">
      <c r="D90" s="0" t="s">
        <v>281</v>
      </c>
    </row>
    <row r="91" customFormat="false" ht="14.25" hidden="false" customHeight="false" outlineLevel="0" collapsed="false">
      <c r="D91" s="0" t="s">
        <v>282</v>
      </c>
    </row>
    <row r="92" customFormat="false" ht="14.25" hidden="false" customHeight="false" outlineLevel="0" collapsed="false">
      <c r="D92" s="0" t="s">
        <v>283</v>
      </c>
    </row>
    <row r="93" customFormat="false" ht="14.25" hidden="false" customHeight="false" outlineLevel="0" collapsed="false">
      <c r="D93" s="0" t="s">
        <v>284</v>
      </c>
    </row>
    <row r="94" customFormat="false" ht="14.25" hidden="false" customHeight="false" outlineLevel="0" collapsed="false">
      <c r="D94" s="0" t="s">
        <v>285</v>
      </c>
    </row>
    <row r="95" customFormat="false" ht="14.25" hidden="false" customHeight="false" outlineLevel="0" collapsed="false">
      <c r="D95" s="0" t="s">
        <v>287</v>
      </c>
    </row>
    <row r="96" customFormat="false" ht="14.25" hidden="false" customHeight="false" outlineLevel="0" collapsed="false">
      <c r="D96" s="0" t="s">
        <v>288</v>
      </c>
    </row>
    <row r="97" customFormat="false" ht="14.25" hidden="false" customHeight="false" outlineLevel="0" collapsed="false">
      <c r="D97" s="0" t="s">
        <v>289</v>
      </c>
    </row>
    <row r="98" customFormat="false" ht="14.25" hidden="false" customHeight="false" outlineLevel="0" collapsed="false">
      <c r="D98" s="0" t="s">
        <v>290</v>
      </c>
    </row>
    <row r="99" customFormat="false" ht="14.25" hidden="false" customHeight="false" outlineLevel="0" collapsed="false">
      <c r="D99" s="0" t="s">
        <v>291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1:D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9921875" defaultRowHeight="14.25" zeroHeight="false" outlineLevelRow="0" outlineLevelCol="0"/>
  <cols>
    <col collapsed="false" customWidth="true" hidden="false" outlineLevel="0" max="3" min="3" style="0" width="17.12"/>
    <col collapsed="false" customWidth="true" hidden="false" outlineLevel="0" max="4" min="4" style="0" width="12.87"/>
  </cols>
  <sheetData>
    <row r="1" customFormat="false" ht="14.25" hidden="false" customHeight="false" outlineLevel="0" collapsed="false">
      <c r="C1" s="153" t="s">
        <v>126</v>
      </c>
      <c r="D1" s="131" t="s">
        <v>206</v>
      </c>
    </row>
    <row r="3" customFormat="false" ht="14.25" hidden="false" customHeight="false" outlineLevel="0" collapsed="false">
      <c r="C3" s="154" t="s">
        <v>124</v>
      </c>
      <c r="D3" s="155" t="s">
        <v>315</v>
      </c>
    </row>
    <row r="4" customFormat="false" ht="14.25" hidden="false" customHeight="false" outlineLevel="0" collapsed="false">
      <c r="C4" s="156" t="s">
        <v>294</v>
      </c>
      <c r="D4" s="157" t="n">
        <v>0</v>
      </c>
    </row>
    <row r="5" customFormat="false" ht="14.25" hidden="false" customHeight="false" outlineLevel="0" collapsed="false">
      <c r="C5" s="158" t="s">
        <v>292</v>
      </c>
      <c r="D5" s="159" t="n">
        <v>0</v>
      </c>
    </row>
    <row r="6" customFormat="false" ht="14.25" hidden="false" customHeight="false" outlineLevel="0" collapsed="false">
      <c r="C6" s="158" t="s">
        <v>89</v>
      </c>
      <c r="D6" s="159" t="n">
        <v>0</v>
      </c>
    </row>
    <row r="7" customFormat="false" ht="14.25" hidden="false" customHeight="false" outlineLevel="0" collapsed="false">
      <c r="C7" s="158" t="s">
        <v>293</v>
      </c>
      <c r="D7" s="160" t="n">
        <v>0</v>
      </c>
    </row>
    <row r="8" customFormat="false" ht="14.25" hidden="false" customHeight="false" outlineLevel="0" collapsed="false">
      <c r="C8" s="161" t="s">
        <v>316</v>
      </c>
      <c r="D8" s="162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8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2.6171875" defaultRowHeight="12.75" zeroHeight="false" outlineLevelRow="0" outlineLevelCol="0"/>
  <cols>
    <col collapsed="false" customWidth="true" hidden="false" outlineLevel="0" max="1" min="1" style="163" width="38.13"/>
    <col collapsed="false" customWidth="true" hidden="false" outlineLevel="0" max="2" min="2" style="163" width="29.13"/>
    <col collapsed="false" customWidth="false" hidden="false" outlineLevel="0" max="3" min="3" style="163" width="12.63"/>
    <col collapsed="false" customWidth="true" hidden="false" outlineLevel="0" max="4" min="4" style="163" width="15.38"/>
    <col collapsed="false" customWidth="false" hidden="false" outlineLevel="0" max="6" min="5" style="163" width="12.63"/>
    <col collapsed="false" customWidth="true" hidden="false" outlineLevel="0" max="7" min="7" style="163" width="16.75"/>
    <col collapsed="false" customWidth="false" hidden="false" outlineLevel="0" max="1024" min="8" style="163" width="12.63"/>
  </cols>
  <sheetData>
    <row r="1" customFormat="false" ht="15.75" hidden="false" customHeight="false" outlineLevel="0" collapsed="false">
      <c r="A1" s="120" t="s">
        <v>121</v>
      </c>
      <c r="B1" s="120" t="s">
        <v>122</v>
      </c>
      <c r="C1" s="120" t="s">
        <v>123</v>
      </c>
      <c r="D1" s="120" t="s">
        <v>124</v>
      </c>
      <c r="E1" s="120" t="s">
        <v>125</v>
      </c>
      <c r="F1" s="120" t="s">
        <v>126</v>
      </c>
      <c r="G1" s="120" t="s">
        <v>127</v>
      </c>
      <c r="H1" s="121" t="s">
        <v>128</v>
      </c>
      <c r="I1" s="120" t="s">
        <v>129</v>
      </c>
      <c r="J1" s="120" t="s">
        <v>130</v>
      </c>
      <c r="K1" s="120" t="s">
        <v>131</v>
      </c>
      <c r="L1" s="120" t="s">
        <v>132</v>
      </c>
      <c r="M1" s="120" t="s">
        <v>29</v>
      </c>
      <c r="N1" s="120" t="s">
        <v>31</v>
      </c>
      <c r="O1" s="120" t="s">
        <v>32</v>
      </c>
      <c r="P1" s="122" t="s">
        <v>33</v>
      </c>
      <c r="Q1" s="120" t="s">
        <v>34</v>
      </c>
      <c r="R1" s="120" t="s">
        <v>35</v>
      </c>
      <c r="S1" s="120" t="s">
        <v>133</v>
      </c>
      <c r="T1" s="120" t="s">
        <v>134</v>
      </c>
      <c r="U1" s="123" t="s">
        <v>71</v>
      </c>
      <c r="V1" s="121" t="s">
        <v>317</v>
      </c>
      <c r="W1" s="163" t="s">
        <v>318</v>
      </c>
      <c r="X1" s="163" t="s">
        <v>319</v>
      </c>
      <c r="Y1" s="163" t="s">
        <v>320</v>
      </c>
    </row>
    <row r="2" customFormat="false" ht="14.25" hidden="false" customHeight="false" outlineLevel="0" collapsed="false">
      <c r="A2" s="124" t="str">
        <f aca="false">D2&amp;F2&amp;E2</f>
        <v>Catalogo principalG-SuiteIT-GO-GS-00-01</v>
      </c>
      <c r="B2" s="124" t="str">
        <f aca="false">E2&amp;F2</f>
        <v>IT-GO-GS-00-01G-Suite</v>
      </c>
      <c r="C2" s="124"/>
      <c r="D2" s="124" t="s">
        <v>135</v>
      </c>
      <c r="E2" s="125" t="s">
        <v>136</v>
      </c>
      <c r="F2" s="124" t="s">
        <v>19</v>
      </c>
      <c r="G2" s="124" t="str">
        <f aca="false">D2</f>
        <v>Catalogo principal</v>
      </c>
      <c r="H2" s="126" t="s">
        <v>137</v>
      </c>
      <c r="I2" s="124" t="s">
        <v>77</v>
      </c>
      <c r="J2" s="127" t="s">
        <v>138</v>
      </c>
      <c r="K2" s="128" t="s">
        <v>30</v>
      </c>
      <c r="L2" s="127" t="s">
        <v>101</v>
      </c>
      <c r="M2" s="129" t="s">
        <v>75</v>
      </c>
      <c r="N2" s="129" t="s">
        <v>76</v>
      </c>
      <c r="O2" s="126" t="s">
        <v>77</v>
      </c>
      <c r="P2" s="130" t="s">
        <v>77</v>
      </c>
      <c r="Q2" s="125" t="str">
        <f aca="false">E2</f>
        <v>IT-GO-GS-00-01</v>
      </c>
      <c r="R2" s="131" t="s">
        <v>81</v>
      </c>
      <c r="S2" s="132" t="n">
        <v>6</v>
      </c>
      <c r="T2" s="124" t="n">
        <v>1</v>
      </c>
      <c r="U2" s="133" t="n">
        <v>0</v>
      </c>
      <c r="V2" s="126" t="n">
        <f aca="false">SUMIF(ResumenCotizacion!$C:$C,E2,ResumenCotizacion!$P:$P)</f>
        <v>0</v>
      </c>
      <c r="W2" s="164" t="n">
        <f aca="false">S2</f>
        <v>6</v>
      </c>
      <c r="X2" s="163" t="n">
        <f aca="false">ROUND(W2/(1-VLOOKUP("Total porcentaje:",ResumenCotizacion!$F:$H,3,0)),2)</f>
        <v>6</v>
      </c>
      <c r="Y2" s="163" t="n">
        <f aca="false">V2*X2</f>
        <v>0</v>
      </c>
    </row>
    <row r="3" customFormat="false" ht="14.25" hidden="false" customHeight="false" outlineLevel="0" collapsed="false">
      <c r="A3" s="124" t="str">
        <f aca="false">D3&amp;F3&amp;E3</f>
        <v>Catalogo principalG-SuiteIT-GO-GS-00-02</v>
      </c>
      <c r="B3" s="124" t="str">
        <f aca="false">E3&amp;F3</f>
        <v>IT-GO-GS-00-02G-Suite</v>
      </c>
      <c r="C3" s="124"/>
      <c r="D3" s="124" t="s">
        <v>135</v>
      </c>
      <c r="E3" s="125" t="s">
        <v>139</v>
      </c>
      <c r="F3" s="124" t="s">
        <v>19</v>
      </c>
      <c r="G3" s="124" t="str">
        <f aca="false">D3</f>
        <v>Catalogo principal</v>
      </c>
      <c r="H3" s="126" t="s">
        <v>137</v>
      </c>
      <c r="I3" s="124" t="s">
        <v>77</v>
      </c>
      <c r="J3" s="127" t="s">
        <v>140</v>
      </c>
      <c r="K3" s="128" t="s">
        <v>30</v>
      </c>
      <c r="L3" s="127" t="s">
        <v>101</v>
      </c>
      <c r="M3" s="129" t="s">
        <v>75</v>
      </c>
      <c r="N3" s="129" t="s">
        <v>76</v>
      </c>
      <c r="O3" s="126" t="s">
        <v>77</v>
      </c>
      <c r="P3" s="130" t="s">
        <v>77</v>
      </c>
      <c r="Q3" s="125" t="str">
        <f aca="false">E3</f>
        <v>IT-GO-GS-00-02</v>
      </c>
      <c r="R3" s="131" t="s">
        <v>78</v>
      </c>
      <c r="S3" s="132" t="n">
        <v>72</v>
      </c>
      <c r="T3" s="124" t="n">
        <v>1</v>
      </c>
      <c r="U3" s="133" t="n">
        <v>0</v>
      </c>
      <c r="V3" s="126" t="n">
        <f aca="false">SUMIF(ResumenCotizacion!$C:$C,E3,ResumenCotizacion!$P:$P)</f>
        <v>0</v>
      </c>
      <c r="W3" s="164" t="n">
        <f aca="false">S3</f>
        <v>72</v>
      </c>
      <c r="X3" s="163" t="n">
        <f aca="false">ROUND(W3/(1-VLOOKUP("Total porcentaje:",ResumenCotizacion!$F:$H,3,0)),2)</f>
        <v>72</v>
      </c>
      <c r="Y3" s="163" t="n">
        <f aca="false">V3*X3</f>
        <v>0</v>
      </c>
    </row>
    <row r="4" customFormat="false" ht="14.25" hidden="false" customHeight="false" outlineLevel="0" collapsed="false">
      <c r="A4" s="124" t="str">
        <f aca="false">D4&amp;F4&amp;E4</f>
        <v>Catalogo principalG-SuiteIT-GO-GS-00-03</v>
      </c>
      <c r="B4" s="124" t="str">
        <f aca="false">E4&amp;F4</f>
        <v>IT-GO-GS-00-03G-Suite</v>
      </c>
      <c r="C4" s="124"/>
      <c r="D4" s="124" t="s">
        <v>135</v>
      </c>
      <c r="E4" s="125" t="s">
        <v>38</v>
      </c>
      <c r="F4" s="124" t="s">
        <v>19</v>
      </c>
      <c r="G4" s="124" t="str">
        <f aca="false">D4</f>
        <v>Catalogo principal</v>
      </c>
      <c r="H4" s="126" t="s">
        <v>137</v>
      </c>
      <c r="I4" s="124" t="s">
        <v>77</v>
      </c>
      <c r="J4" s="127" t="s">
        <v>80</v>
      </c>
      <c r="K4" s="128" t="s">
        <v>30</v>
      </c>
      <c r="L4" s="127" t="s">
        <v>101</v>
      </c>
      <c r="M4" s="129" t="s">
        <v>75</v>
      </c>
      <c r="N4" s="129" t="s">
        <v>76</v>
      </c>
      <c r="O4" s="126" t="s">
        <v>77</v>
      </c>
      <c r="P4" s="130" t="s">
        <v>77</v>
      </c>
      <c r="Q4" s="125" t="str">
        <f aca="false">E4</f>
        <v>IT-GO-GS-00-03</v>
      </c>
      <c r="R4" s="131" t="s">
        <v>81</v>
      </c>
      <c r="S4" s="132" t="n">
        <v>12</v>
      </c>
      <c r="T4" s="124" t="n">
        <v>1</v>
      </c>
      <c r="U4" s="133" t="n">
        <v>0</v>
      </c>
      <c r="V4" s="126" t="n">
        <f aca="false">SUMIF(ResumenCotizacion!$C:$C,E4,ResumenCotizacion!$P:$P)</f>
        <v>798</v>
      </c>
      <c r="W4" s="164" t="n">
        <f aca="false">S4</f>
        <v>12</v>
      </c>
      <c r="X4" s="163" t="n">
        <f aca="false">ROUND(W4/(1-VLOOKUP("Total porcentaje:",ResumenCotizacion!$F:$H,3,0)),2)</f>
        <v>12</v>
      </c>
      <c r="Y4" s="163" t="n">
        <f aca="false">V4*X4</f>
        <v>9576</v>
      </c>
    </row>
    <row r="5" customFormat="false" ht="14.25" hidden="false" customHeight="false" outlineLevel="0" collapsed="false">
      <c r="A5" s="124" t="str">
        <f aca="false">D5&amp;F5&amp;E5</f>
        <v>Catalogo principalG-SuiteIT-GO-GS-00-04</v>
      </c>
      <c r="B5" s="124" t="str">
        <f aca="false">E5&amp;F5</f>
        <v>IT-GO-GS-00-04G-Suite</v>
      </c>
      <c r="C5" s="124"/>
      <c r="D5" s="124" t="s">
        <v>135</v>
      </c>
      <c r="E5" s="125" t="s">
        <v>37</v>
      </c>
      <c r="F5" s="124" t="s">
        <v>19</v>
      </c>
      <c r="G5" s="124" t="str">
        <f aca="false">D5</f>
        <v>Catalogo principal</v>
      </c>
      <c r="H5" s="126" t="s">
        <v>137</v>
      </c>
      <c r="I5" s="124" t="s">
        <v>77</v>
      </c>
      <c r="J5" s="127" t="s">
        <v>74</v>
      </c>
      <c r="K5" s="128" t="s">
        <v>30</v>
      </c>
      <c r="L5" s="127" t="s">
        <v>101</v>
      </c>
      <c r="M5" s="129" t="s">
        <v>75</v>
      </c>
      <c r="N5" s="129" t="s">
        <v>76</v>
      </c>
      <c r="O5" s="126" t="s">
        <v>77</v>
      </c>
      <c r="P5" s="130" t="s">
        <v>77</v>
      </c>
      <c r="Q5" s="125" t="str">
        <f aca="false">E5</f>
        <v>IT-GO-GS-00-04</v>
      </c>
      <c r="R5" s="131" t="s">
        <v>78</v>
      </c>
      <c r="S5" s="132" t="n">
        <v>144</v>
      </c>
      <c r="T5" s="124" t="n">
        <v>1</v>
      </c>
      <c r="U5" s="133" t="n">
        <v>0</v>
      </c>
      <c r="V5" s="126" t="n">
        <f aca="false">SUMIF(ResumenCotizacion!$C:$C,E5,ResumenCotizacion!$P:$P)</f>
        <v>114</v>
      </c>
      <c r="W5" s="164" t="n">
        <f aca="false">S5</f>
        <v>144</v>
      </c>
      <c r="X5" s="163" t="n">
        <f aca="false">ROUND(W5/(1-VLOOKUP("Total porcentaje:",ResumenCotizacion!$F:$H,3,0)),2)</f>
        <v>144</v>
      </c>
      <c r="Y5" s="163" t="n">
        <f aca="false">V5*X5</f>
        <v>16416</v>
      </c>
    </row>
    <row r="6" customFormat="false" ht="14.25" hidden="false" customHeight="false" outlineLevel="0" collapsed="false">
      <c r="A6" s="124" t="str">
        <f aca="false">D6&amp;F6&amp;E6</f>
        <v>Catalogo principalG-SuiteIT-GO-GS-00-05</v>
      </c>
      <c r="B6" s="124" t="str">
        <f aca="false">E6&amp;F6</f>
        <v>IT-GO-GS-00-05G-Suite</v>
      </c>
      <c r="C6" s="124"/>
      <c r="D6" s="124" t="s">
        <v>135</v>
      </c>
      <c r="E6" s="125" t="s">
        <v>40</v>
      </c>
      <c r="F6" s="124" t="s">
        <v>19</v>
      </c>
      <c r="G6" s="124" t="str">
        <f aca="false">D6</f>
        <v>Catalogo principal</v>
      </c>
      <c r="H6" s="126" t="s">
        <v>137</v>
      </c>
      <c r="I6" s="124" t="s">
        <v>77</v>
      </c>
      <c r="J6" s="127" t="s">
        <v>85</v>
      </c>
      <c r="K6" s="128" t="s">
        <v>30</v>
      </c>
      <c r="L6" s="127" t="s">
        <v>101</v>
      </c>
      <c r="M6" s="129" t="s">
        <v>75</v>
      </c>
      <c r="N6" s="129" t="s">
        <v>76</v>
      </c>
      <c r="O6" s="126" t="s">
        <v>77</v>
      </c>
      <c r="P6" s="130" t="s">
        <v>77</v>
      </c>
      <c r="Q6" s="125" t="str">
        <f aca="false">E6</f>
        <v>IT-GO-GS-00-05</v>
      </c>
      <c r="R6" s="131" t="s">
        <v>81</v>
      </c>
      <c r="S6" s="132" t="n">
        <v>25</v>
      </c>
      <c r="T6" s="124" t="n">
        <v>1</v>
      </c>
      <c r="U6" s="133" t="n">
        <v>0</v>
      </c>
      <c r="V6" s="126" t="n">
        <f aca="false">SUMIF(ResumenCotizacion!$C:$C,E6,ResumenCotizacion!$P:$P)</f>
        <v>882</v>
      </c>
      <c r="W6" s="164" t="n">
        <f aca="false">S6</f>
        <v>25</v>
      </c>
      <c r="X6" s="163" t="n">
        <f aca="false">ROUND(W6/(1-VLOOKUP("Total porcentaje:",ResumenCotizacion!$F:$H,3,0)),2)</f>
        <v>25</v>
      </c>
      <c r="Y6" s="163" t="n">
        <f aca="false">V6*X6</f>
        <v>22050</v>
      </c>
    </row>
    <row r="7" customFormat="false" ht="14.25" hidden="false" customHeight="false" outlineLevel="0" collapsed="false">
      <c r="A7" s="124" t="str">
        <f aca="false">D7&amp;F7&amp;E7</f>
        <v>Catalogo principalG-SuiteIT-GO-GS-00-06</v>
      </c>
      <c r="B7" s="124" t="str">
        <f aca="false">E7&amp;F7</f>
        <v>IT-GO-GS-00-06G-Suite</v>
      </c>
      <c r="C7" s="124"/>
      <c r="D7" s="124" t="s">
        <v>135</v>
      </c>
      <c r="E7" s="125" t="s">
        <v>39</v>
      </c>
      <c r="F7" s="124" t="s">
        <v>19</v>
      </c>
      <c r="G7" s="124" t="str">
        <f aca="false">D7</f>
        <v>Catalogo principal</v>
      </c>
      <c r="H7" s="126" t="s">
        <v>137</v>
      </c>
      <c r="I7" s="124" t="s">
        <v>77</v>
      </c>
      <c r="J7" s="127" t="s">
        <v>83</v>
      </c>
      <c r="K7" s="128" t="s">
        <v>30</v>
      </c>
      <c r="L7" s="127" t="s">
        <v>101</v>
      </c>
      <c r="M7" s="129" t="s">
        <v>75</v>
      </c>
      <c r="N7" s="129" t="s">
        <v>76</v>
      </c>
      <c r="O7" s="126" t="s">
        <v>77</v>
      </c>
      <c r="P7" s="130" t="s">
        <v>77</v>
      </c>
      <c r="Q7" s="125" t="str">
        <f aca="false">E7</f>
        <v>IT-GO-GS-00-06</v>
      </c>
      <c r="R7" s="131" t="s">
        <v>78</v>
      </c>
      <c r="S7" s="132" t="n">
        <v>300</v>
      </c>
      <c r="T7" s="124" t="n">
        <v>1</v>
      </c>
      <c r="U7" s="133" t="n">
        <v>0</v>
      </c>
      <c r="V7" s="126" t="n">
        <f aca="false">SUMIF(ResumenCotizacion!$C:$C,E7,ResumenCotizacion!$P:$P)</f>
        <v>126</v>
      </c>
      <c r="W7" s="164" t="n">
        <f aca="false">S7</f>
        <v>300</v>
      </c>
      <c r="X7" s="163" t="n">
        <f aca="false">ROUND(W7/(1-VLOOKUP("Total porcentaje:",ResumenCotizacion!$F:$H,3,0)),2)</f>
        <v>300</v>
      </c>
      <c r="Y7" s="163" t="n">
        <f aca="false">V7*X7</f>
        <v>37800</v>
      </c>
    </row>
    <row r="8" customFormat="false" ht="14.25" hidden="false" customHeight="false" outlineLevel="0" collapsed="false">
      <c r="A8" s="124" t="str">
        <f aca="false">D8&amp;F8&amp;E8</f>
        <v>Catalogo principalG-SuiteIT-GO-GS-00-07</v>
      </c>
      <c r="B8" s="124" t="str">
        <f aca="false">E8&amp;F8</f>
        <v>IT-GO-GS-00-07G-Suite</v>
      </c>
      <c r="C8" s="124"/>
      <c r="D8" s="124" t="s">
        <v>135</v>
      </c>
      <c r="E8" s="125" t="s">
        <v>141</v>
      </c>
      <c r="F8" s="124" t="s">
        <v>19</v>
      </c>
      <c r="G8" s="124" t="str">
        <f aca="false">D8</f>
        <v>Catalogo principal</v>
      </c>
      <c r="H8" s="126" t="s">
        <v>137</v>
      </c>
      <c r="I8" s="124" t="s">
        <v>77</v>
      </c>
      <c r="J8" s="127" t="s">
        <v>142</v>
      </c>
      <c r="K8" s="126" t="s">
        <v>30</v>
      </c>
      <c r="L8" s="127" t="s">
        <v>101</v>
      </c>
      <c r="M8" s="129" t="s">
        <v>75</v>
      </c>
      <c r="N8" s="129" t="s">
        <v>76</v>
      </c>
      <c r="O8" s="126" t="s">
        <v>77</v>
      </c>
      <c r="P8" s="130" t="s">
        <v>77</v>
      </c>
      <c r="Q8" s="125" t="str">
        <f aca="false">E8</f>
        <v>IT-GO-GS-00-07</v>
      </c>
      <c r="R8" s="131" t="s">
        <v>81</v>
      </c>
      <c r="S8" s="132" t="n">
        <v>5</v>
      </c>
      <c r="T8" s="124" t="n">
        <v>1</v>
      </c>
      <c r="U8" s="133" t="n">
        <v>0</v>
      </c>
      <c r="V8" s="126" t="n">
        <f aca="false">SUMIF(ResumenCotizacion!$C:$C,E8,ResumenCotizacion!$P:$P)</f>
        <v>0</v>
      </c>
      <c r="W8" s="164" t="n">
        <f aca="false">S8</f>
        <v>5</v>
      </c>
      <c r="X8" s="163" t="n">
        <f aca="false">ROUND(W8/(1-VLOOKUP("Total porcentaje:",ResumenCotizacion!$F:$H,3,0)),2)</f>
        <v>5</v>
      </c>
      <c r="Y8" s="163" t="n">
        <f aca="false">V8*X8</f>
        <v>0</v>
      </c>
    </row>
    <row r="9" customFormat="false" ht="14.25" hidden="false" customHeight="false" outlineLevel="0" collapsed="false">
      <c r="A9" s="124" t="str">
        <f aca="false">D9&amp;F9&amp;E9</f>
        <v>Catalogo principalG-SuiteIT-GO-GS-00-08</v>
      </c>
      <c r="B9" s="124" t="str">
        <f aca="false">E9&amp;F9</f>
        <v>IT-GO-GS-00-08G-Suite</v>
      </c>
      <c r="C9" s="124"/>
      <c r="D9" s="124" t="s">
        <v>135</v>
      </c>
      <c r="E9" s="125" t="s">
        <v>143</v>
      </c>
      <c r="F9" s="124" t="s">
        <v>19</v>
      </c>
      <c r="G9" s="124" t="str">
        <f aca="false">D9</f>
        <v>Catalogo principal</v>
      </c>
      <c r="H9" s="126" t="s">
        <v>137</v>
      </c>
      <c r="I9" s="124" t="s">
        <v>77</v>
      </c>
      <c r="J9" s="127" t="s">
        <v>144</v>
      </c>
      <c r="K9" s="126" t="s">
        <v>30</v>
      </c>
      <c r="L9" s="127" t="s">
        <v>101</v>
      </c>
      <c r="M9" s="129" t="s">
        <v>75</v>
      </c>
      <c r="N9" s="129" t="s">
        <v>76</v>
      </c>
      <c r="O9" s="126" t="s">
        <v>77</v>
      </c>
      <c r="P9" s="130" t="s">
        <v>77</v>
      </c>
      <c r="Q9" s="125" t="str">
        <f aca="false">E9</f>
        <v>IT-GO-GS-00-08</v>
      </c>
      <c r="R9" s="131" t="s">
        <v>78</v>
      </c>
      <c r="S9" s="132" t="n">
        <v>50</v>
      </c>
      <c r="T9" s="124" t="n">
        <v>1</v>
      </c>
      <c r="U9" s="133" t="n">
        <v>0</v>
      </c>
      <c r="V9" s="126" t="n">
        <f aca="false">SUMIF(ResumenCotizacion!$C:$C,E9,ResumenCotizacion!$P:$P)</f>
        <v>0</v>
      </c>
      <c r="W9" s="164" t="n">
        <f aca="false">S9</f>
        <v>50</v>
      </c>
      <c r="X9" s="163" t="n">
        <f aca="false">ROUND(W9/(1-VLOOKUP("Total porcentaje:",ResumenCotizacion!$F:$H,3,0)),2)</f>
        <v>50</v>
      </c>
      <c r="Y9" s="163" t="n">
        <f aca="false">V9*X9</f>
        <v>0</v>
      </c>
    </row>
    <row r="10" customFormat="false" ht="14.25" hidden="false" customHeight="false" outlineLevel="0" collapsed="false">
      <c r="A10" s="124" t="str">
        <f aca="false">D10&amp;F10&amp;E10</f>
        <v>Catalogo principalG-SuiteIT-GO-GS-00-09</v>
      </c>
      <c r="B10" s="124" t="str">
        <f aca="false">E10&amp;F10</f>
        <v>IT-GO-GS-00-09G-Suite</v>
      </c>
      <c r="C10" s="124"/>
      <c r="D10" s="124" t="s">
        <v>135</v>
      </c>
      <c r="E10" s="135" t="s">
        <v>145</v>
      </c>
      <c r="F10" s="124" t="s">
        <v>19</v>
      </c>
      <c r="G10" s="124" t="str">
        <f aca="false">D10</f>
        <v>Catalogo principal</v>
      </c>
      <c r="H10" s="126" t="s">
        <v>137</v>
      </c>
      <c r="I10" s="124" t="s">
        <v>77</v>
      </c>
      <c r="J10" s="136" t="s">
        <v>146</v>
      </c>
      <c r="K10" s="137" t="s">
        <v>30</v>
      </c>
      <c r="L10" s="127" t="s">
        <v>101</v>
      </c>
      <c r="M10" s="138" t="s">
        <v>75</v>
      </c>
      <c r="N10" s="129" t="s">
        <v>76</v>
      </c>
      <c r="O10" s="126" t="s">
        <v>77</v>
      </c>
      <c r="P10" s="139" t="s">
        <v>77</v>
      </c>
      <c r="Q10" s="125" t="str">
        <f aca="false">E10</f>
        <v>IT-GO-GS-00-09</v>
      </c>
      <c r="R10" s="131" t="s">
        <v>81</v>
      </c>
      <c r="S10" s="140" t="n">
        <v>4</v>
      </c>
      <c r="T10" s="124" t="n">
        <v>1</v>
      </c>
      <c r="U10" s="133" t="n">
        <v>0</v>
      </c>
      <c r="V10" s="126" t="n">
        <f aca="false">SUMIF(ResumenCotizacion!$C:$C,E10,ResumenCotizacion!$P:$P)</f>
        <v>0</v>
      </c>
      <c r="W10" s="164" t="n">
        <f aca="false">S10</f>
        <v>4</v>
      </c>
      <c r="X10" s="163" t="n">
        <f aca="false">ROUND(W10/(1-VLOOKUP("Total porcentaje:",ResumenCotizacion!$F:$H,3,0)),2)</f>
        <v>4</v>
      </c>
      <c r="Y10" s="163" t="n">
        <f aca="false">V10*X10</f>
        <v>0</v>
      </c>
    </row>
    <row r="11" customFormat="false" ht="14.25" hidden="false" customHeight="false" outlineLevel="0" collapsed="false">
      <c r="A11" s="124" t="str">
        <f aca="false">D11&amp;F11&amp;E11</f>
        <v>Catalogo principalG-SuiteIT-GO-GS-00-10</v>
      </c>
      <c r="B11" s="124" t="str">
        <f aca="false">E11&amp;F11</f>
        <v>IT-GO-GS-00-10G-Suite</v>
      </c>
      <c r="C11" s="124"/>
      <c r="D11" s="124" t="s">
        <v>135</v>
      </c>
      <c r="E11" s="135" t="s">
        <v>147</v>
      </c>
      <c r="F11" s="124" t="s">
        <v>19</v>
      </c>
      <c r="G11" s="124" t="str">
        <f aca="false">D11</f>
        <v>Catalogo principal</v>
      </c>
      <c r="H11" s="126" t="s">
        <v>137</v>
      </c>
      <c r="I11" s="124" t="s">
        <v>77</v>
      </c>
      <c r="J11" s="136" t="s">
        <v>148</v>
      </c>
      <c r="K11" s="137" t="s">
        <v>30</v>
      </c>
      <c r="L11" s="127" t="s">
        <v>101</v>
      </c>
      <c r="M11" s="138" t="s">
        <v>75</v>
      </c>
      <c r="N11" s="129" t="s">
        <v>76</v>
      </c>
      <c r="O11" s="126" t="s">
        <v>77</v>
      </c>
      <c r="P11" s="139" t="s">
        <v>77</v>
      </c>
      <c r="Q11" s="125" t="str">
        <f aca="false">E11</f>
        <v>IT-GO-GS-00-10</v>
      </c>
      <c r="R11" s="131" t="s">
        <v>78</v>
      </c>
      <c r="S11" s="140" t="n">
        <v>48</v>
      </c>
      <c r="T11" s="124" t="n">
        <v>1</v>
      </c>
      <c r="U11" s="133" t="n">
        <v>0</v>
      </c>
      <c r="V11" s="126" t="n">
        <f aca="false">SUMIF(ResumenCotizacion!$C:$C,E11,ResumenCotizacion!$P:$P)</f>
        <v>0</v>
      </c>
      <c r="W11" s="164" t="n">
        <f aca="false">S11</f>
        <v>48</v>
      </c>
      <c r="X11" s="163" t="n">
        <f aca="false">ROUND(W11/(1-VLOOKUP("Total porcentaje:",ResumenCotizacion!$F:$H,3,0)),2)</f>
        <v>48</v>
      </c>
      <c r="Y11" s="163" t="n">
        <f aca="false">V11*X11</f>
        <v>0</v>
      </c>
    </row>
    <row r="12" customFormat="false" ht="14.25" hidden="false" customHeight="false" outlineLevel="0" collapsed="false">
      <c r="A12" s="124" t="str">
        <f aca="false">D12&amp;F12&amp;E12</f>
        <v>Catalogo principalG-SuiteIT-GO-GS-00-11</v>
      </c>
      <c r="B12" s="124" t="str">
        <f aca="false">E12&amp;F12</f>
        <v>IT-GO-GS-00-11G-Suite</v>
      </c>
      <c r="C12" s="124"/>
      <c r="D12" s="124" t="s">
        <v>135</v>
      </c>
      <c r="E12" s="135" t="s">
        <v>149</v>
      </c>
      <c r="F12" s="124" t="s">
        <v>19</v>
      </c>
      <c r="G12" s="124" t="str">
        <f aca="false">D12</f>
        <v>Catalogo principal</v>
      </c>
      <c r="H12" s="126" t="s">
        <v>137</v>
      </c>
      <c r="I12" s="124" t="s">
        <v>77</v>
      </c>
      <c r="J12" s="136" t="s">
        <v>150</v>
      </c>
      <c r="K12" s="137" t="s">
        <v>30</v>
      </c>
      <c r="L12" s="127" t="s">
        <v>101</v>
      </c>
      <c r="M12" s="138" t="s">
        <v>75</v>
      </c>
      <c r="N12" s="129" t="s">
        <v>76</v>
      </c>
      <c r="O12" s="126" t="s">
        <v>77</v>
      </c>
      <c r="P12" s="139" t="s">
        <v>77</v>
      </c>
      <c r="Q12" s="125" t="str">
        <f aca="false">E12</f>
        <v>IT-GO-GS-00-11</v>
      </c>
      <c r="R12" s="131" t="s">
        <v>81</v>
      </c>
      <c r="S12" s="140" t="n">
        <v>7.5</v>
      </c>
      <c r="T12" s="124" t="n">
        <v>1</v>
      </c>
      <c r="U12" s="133" t="n">
        <v>0</v>
      </c>
      <c r="V12" s="126" t="n">
        <f aca="false">SUMIF(ResumenCotizacion!$C:$C,E12,ResumenCotizacion!$P:$P)</f>
        <v>0</v>
      </c>
      <c r="W12" s="164" t="n">
        <f aca="false">S12</f>
        <v>7.5</v>
      </c>
      <c r="X12" s="163" t="n">
        <f aca="false">ROUND(W12/(1-VLOOKUP("Total porcentaje:",ResumenCotizacion!$F:$H,3,0)),2)</f>
        <v>7.5</v>
      </c>
      <c r="Y12" s="163" t="n">
        <f aca="false">V12*X12</f>
        <v>0</v>
      </c>
    </row>
    <row r="13" customFormat="false" ht="14.25" hidden="false" customHeight="false" outlineLevel="0" collapsed="false">
      <c r="A13" s="124" t="str">
        <f aca="false">D13&amp;F13&amp;E13</f>
        <v>Catalogo principalG-SuiteIT-GO-GS-00-12</v>
      </c>
      <c r="B13" s="124" t="str">
        <f aca="false">E13&amp;F13</f>
        <v>IT-GO-GS-00-12G-Suite</v>
      </c>
      <c r="C13" s="124"/>
      <c r="D13" s="124" t="s">
        <v>135</v>
      </c>
      <c r="E13" s="135" t="s">
        <v>151</v>
      </c>
      <c r="F13" s="124" t="s">
        <v>19</v>
      </c>
      <c r="G13" s="124" t="str">
        <f aca="false">D13</f>
        <v>Catalogo principal</v>
      </c>
      <c r="H13" s="126" t="s">
        <v>137</v>
      </c>
      <c r="I13" s="124" t="s">
        <v>77</v>
      </c>
      <c r="J13" s="136" t="s">
        <v>152</v>
      </c>
      <c r="K13" s="137" t="s">
        <v>30</v>
      </c>
      <c r="L13" s="127" t="s">
        <v>101</v>
      </c>
      <c r="M13" s="138" t="s">
        <v>75</v>
      </c>
      <c r="N13" s="129" t="s">
        <v>76</v>
      </c>
      <c r="O13" s="126" t="s">
        <v>77</v>
      </c>
      <c r="P13" s="139" t="s">
        <v>77</v>
      </c>
      <c r="Q13" s="125" t="str">
        <f aca="false">E13</f>
        <v>IT-GO-GS-00-12</v>
      </c>
      <c r="R13" s="131" t="s">
        <v>78</v>
      </c>
      <c r="S13" s="140" t="n">
        <v>90</v>
      </c>
      <c r="T13" s="124" t="n">
        <v>1</v>
      </c>
      <c r="U13" s="133" t="n">
        <v>0</v>
      </c>
      <c r="V13" s="126" t="n">
        <f aca="false">SUMIF(ResumenCotizacion!$C:$C,E13,ResumenCotizacion!$P:$P)</f>
        <v>0</v>
      </c>
      <c r="W13" s="164" t="n">
        <f aca="false">S13</f>
        <v>90</v>
      </c>
      <c r="X13" s="163" t="n">
        <f aca="false">ROUND(W13/(1-VLOOKUP("Total porcentaje:",ResumenCotizacion!$F:$H,3,0)),2)</f>
        <v>90</v>
      </c>
      <c r="Y13" s="163" t="n">
        <f aca="false">V13*X13</f>
        <v>0</v>
      </c>
    </row>
    <row r="14" customFormat="false" ht="14.25" hidden="false" customHeight="false" outlineLevel="0" collapsed="false">
      <c r="A14" s="124" t="str">
        <f aca="false">D14&amp;F14&amp;E14</f>
        <v>Catalogo principalG-SuiteIT-GO-GS-00-13</v>
      </c>
      <c r="B14" s="124" t="str">
        <f aca="false">E14&amp;F14</f>
        <v>IT-GO-GS-00-13G-Suite</v>
      </c>
      <c r="C14" s="124"/>
      <c r="D14" s="124" t="s">
        <v>135</v>
      </c>
      <c r="E14" s="135" t="s">
        <v>153</v>
      </c>
      <c r="F14" s="124" t="s">
        <v>19</v>
      </c>
      <c r="G14" s="124" t="str">
        <f aca="false">D14</f>
        <v>Catalogo principal</v>
      </c>
      <c r="H14" s="126" t="s">
        <v>137</v>
      </c>
      <c r="I14" s="124" t="s">
        <v>77</v>
      </c>
      <c r="J14" s="136" t="s">
        <v>154</v>
      </c>
      <c r="K14" s="137" t="s">
        <v>30</v>
      </c>
      <c r="L14" s="127" t="s">
        <v>101</v>
      </c>
      <c r="M14" s="138" t="s">
        <v>75</v>
      </c>
      <c r="N14" s="129" t="s">
        <v>76</v>
      </c>
      <c r="O14" s="126" t="s">
        <v>77</v>
      </c>
      <c r="P14" s="139" t="s">
        <v>77</v>
      </c>
      <c r="Q14" s="125" t="str">
        <f aca="false">E14</f>
        <v>IT-GO-GS-00-13</v>
      </c>
      <c r="R14" s="131" t="s">
        <v>81</v>
      </c>
      <c r="S14" s="140" t="n">
        <v>17.5</v>
      </c>
      <c r="T14" s="124" t="n">
        <v>1</v>
      </c>
      <c r="U14" s="133" t="n">
        <v>0</v>
      </c>
      <c r="V14" s="126" t="n">
        <f aca="false">SUMIF(ResumenCotizacion!$C:$C,E14,ResumenCotizacion!$P:$P)</f>
        <v>0</v>
      </c>
      <c r="W14" s="164" t="n">
        <f aca="false">S14</f>
        <v>17.5</v>
      </c>
      <c r="X14" s="163" t="n">
        <f aca="false">ROUND(W14/(1-VLOOKUP("Total porcentaje:",ResumenCotizacion!$F:$H,3,0)),2)</f>
        <v>17.5</v>
      </c>
      <c r="Y14" s="163" t="n">
        <f aca="false">V14*X14</f>
        <v>0</v>
      </c>
    </row>
    <row r="15" customFormat="false" ht="14.25" hidden="false" customHeight="false" outlineLevel="0" collapsed="false">
      <c r="A15" s="124" t="str">
        <f aca="false">D15&amp;F15&amp;E15</f>
        <v>Catalogo principalG-SuiteIT-GO-GS-00-14</v>
      </c>
      <c r="B15" s="124" t="str">
        <f aca="false">E15&amp;F15</f>
        <v>IT-GO-GS-00-14G-Suite</v>
      </c>
      <c r="C15" s="124"/>
      <c r="D15" s="124" t="s">
        <v>135</v>
      </c>
      <c r="E15" s="135" t="s">
        <v>155</v>
      </c>
      <c r="F15" s="124" t="s">
        <v>19</v>
      </c>
      <c r="G15" s="124" t="str">
        <f aca="false">D15</f>
        <v>Catalogo principal</v>
      </c>
      <c r="H15" s="126" t="s">
        <v>137</v>
      </c>
      <c r="I15" s="124" t="s">
        <v>77</v>
      </c>
      <c r="J15" s="136" t="s">
        <v>156</v>
      </c>
      <c r="K15" s="137" t="s">
        <v>30</v>
      </c>
      <c r="L15" s="127" t="s">
        <v>101</v>
      </c>
      <c r="M15" s="138" t="s">
        <v>75</v>
      </c>
      <c r="N15" s="129" t="s">
        <v>76</v>
      </c>
      <c r="O15" s="126" t="s">
        <v>77</v>
      </c>
      <c r="P15" s="139" t="s">
        <v>77</v>
      </c>
      <c r="Q15" s="125" t="str">
        <f aca="false">E15</f>
        <v>IT-GO-GS-00-14</v>
      </c>
      <c r="R15" s="131" t="s">
        <v>78</v>
      </c>
      <c r="S15" s="140" t="n">
        <v>210</v>
      </c>
      <c r="T15" s="124" t="n">
        <v>1</v>
      </c>
      <c r="U15" s="133" t="n">
        <v>0</v>
      </c>
      <c r="V15" s="126" t="n">
        <f aca="false">SUMIF(ResumenCotizacion!$C:$C,E15,ResumenCotizacion!$P:$P)</f>
        <v>0</v>
      </c>
      <c r="W15" s="164" t="n">
        <f aca="false">S15</f>
        <v>210</v>
      </c>
      <c r="X15" s="163" t="n">
        <f aca="false">ROUND(W15/(1-VLOOKUP("Total porcentaje:",ResumenCotizacion!$F:$H,3,0)),2)</f>
        <v>210</v>
      </c>
      <c r="Y15" s="163" t="n">
        <f aca="false">V15*X15</f>
        <v>0</v>
      </c>
    </row>
    <row r="16" customFormat="false" ht="14.25" hidden="false" customHeight="false" outlineLevel="0" collapsed="false">
      <c r="A16" s="124" t="str">
        <f aca="false">D16&amp;F16&amp;E16</f>
        <v>Catalogo principalG-SuiteIT-GO-GS-00-15</v>
      </c>
      <c r="B16" s="124" t="str">
        <f aca="false">E16&amp;F16</f>
        <v>IT-GO-GS-00-15G-Suite</v>
      </c>
      <c r="C16" s="124"/>
      <c r="D16" s="124" t="s">
        <v>135</v>
      </c>
      <c r="E16" s="135" t="s">
        <v>157</v>
      </c>
      <c r="F16" s="124" t="s">
        <v>19</v>
      </c>
      <c r="G16" s="124" t="str">
        <f aca="false">D16</f>
        <v>Catalogo principal</v>
      </c>
      <c r="H16" s="126" t="s">
        <v>137</v>
      </c>
      <c r="I16" s="124" t="s">
        <v>77</v>
      </c>
      <c r="J16" s="136" t="s">
        <v>158</v>
      </c>
      <c r="K16" s="137" t="s">
        <v>30</v>
      </c>
      <c r="L16" s="127" t="s">
        <v>101</v>
      </c>
      <c r="M16" s="138" t="s">
        <v>75</v>
      </c>
      <c r="N16" s="129" t="s">
        <v>76</v>
      </c>
      <c r="O16" s="126" t="s">
        <v>77</v>
      </c>
      <c r="P16" s="139" t="s">
        <v>77</v>
      </c>
      <c r="Q16" s="125" t="str">
        <f aca="false">E16</f>
        <v>IT-GO-GS-00-15</v>
      </c>
      <c r="R16" s="131" t="s">
        <v>81</v>
      </c>
      <c r="S16" s="140" t="n">
        <v>35</v>
      </c>
      <c r="T16" s="124" t="n">
        <v>1</v>
      </c>
      <c r="U16" s="133" t="n">
        <v>0</v>
      </c>
      <c r="V16" s="126" t="n">
        <f aca="false">SUMIF(ResumenCotizacion!$C:$C,E16,ResumenCotizacion!$P:$P)</f>
        <v>0</v>
      </c>
      <c r="W16" s="164" t="n">
        <f aca="false">S16</f>
        <v>35</v>
      </c>
      <c r="X16" s="163" t="n">
        <f aca="false">ROUND(W16/(1-VLOOKUP("Total porcentaje:",ResumenCotizacion!$F:$H,3,0)),2)</f>
        <v>35</v>
      </c>
      <c r="Y16" s="163" t="n">
        <f aca="false">V16*X16</f>
        <v>0</v>
      </c>
    </row>
    <row r="17" customFormat="false" ht="14.25" hidden="false" customHeight="false" outlineLevel="0" collapsed="false">
      <c r="A17" s="124" t="str">
        <f aca="false">D17&amp;F17&amp;E17</f>
        <v>Catalogo principalG-SuiteIT-GO-GS-00-16</v>
      </c>
      <c r="B17" s="124" t="str">
        <f aca="false">E17&amp;F17</f>
        <v>IT-GO-GS-00-16G-Suite</v>
      </c>
      <c r="C17" s="124"/>
      <c r="D17" s="124" t="s">
        <v>135</v>
      </c>
      <c r="E17" s="135" t="s">
        <v>159</v>
      </c>
      <c r="F17" s="124" t="s">
        <v>19</v>
      </c>
      <c r="G17" s="124" t="str">
        <f aca="false">D17</f>
        <v>Catalogo principal</v>
      </c>
      <c r="H17" s="126" t="s">
        <v>137</v>
      </c>
      <c r="I17" s="124" t="s">
        <v>77</v>
      </c>
      <c r="J17" s="136" t="s">
        <v>160</v>
      </c>
      <c r="K17" s="137" t="s">
        <v>30</v>
      </c>
      <c r="L17" s="127" t="s">
        <v>101</v>
      </c>
      <c r="M17" s="138" t="s">
        <v>75</v>
      </c>
      <c r="N17" s="129" t="s">
        <v>76</v>
      </c>
      <c r="O17" s="126" t="s">
        <v>77</v>
      </c>
      <c r="P17" s="139" t="s">
        <v>77</v>
      </c>
      <c r="Q17" s="125" t="str">
        <f aca="false">E17</f>
        <v>IT-GO-GS-00-16</v>
      </c>
      <c r="R17" s="131" t="s">
        <v>78</v>
      </c>
      <c r="S17" s="140" t="n">
        <v>420</v>
      </c>
      <c r="T17" s="124" t="n">
        <v>1</v>
      </c>
      <c r="U17" s="133" t="n">
        <v>0</v>
      </c>
      <c r="V17" s="126" t="n">
        <f aca="false">SUMIF(ResumenCotizacion!$C:$C,E17,ResumenCotizacion!$P:$P)</f>
        <v>0</v>
      </c>
      <c r="W17" s="164" t="n">
        <f aca="false">S17</f>
        <v>420</v>
      </c>
      <c r="X17" s="163" t="n">
        <f aca="false">ROUND(W17/(1-VLOOKUP("Total porcentaje:",ResumenCotizacion!$F:$H,3,0)),2)</f>
        <v>420</v>
      </c>
      <c r="Y17" s="163" t="n">
        <f aca="false">V17*X17</f>
        <v>0</v>
      </c>
    </row>
    <row r="18" customFormat="false" ht="14.25" hidden="false" customHeight="false" outlineLevel="0" collapsed="false">
      <c r="A18" s="124" t="str">
        <f aca="false">D18&amp;F18&amp;E18</f>
        <v>Catalogo principalG-SuiteIT-GO-GS-00-17</v>
      </c>
      <c r="B18" s="124" t="str">
        <f aca="false">E18&amp;F18</f>
        <v>IT-GO-GS-00-17G-Suite</v>
      </c>
      <c r="C18" s="124"/>
      <c r="D18" s="124" t="s">
        <v>135</v>
      </c>
      <c r="E18" s="135" t="s">
        <v>161</v>
      </c>
      <c r="F18" s="124" t="s">
        <v>19</v>
      </c>
      <c r="G18" s="124" t="str">
        <f aca="false">D18</f>
        <v>Catalogo principal</v>
      </c>
      <c r="H18" s="126" t="s">
        <v>137</v>
      </c>
      <c r="I18" s="124" t="s">
        <v>77</v>
      </c>
      <c r="J18" s="136" t="s">
        <v>162</v>
      </c>
      <c r="K18" s="137" t="s">
        <v>30</v>
      </c>
      <c r="L18" s="127" t="s">
        <v>101</v>
      </c>
      <c r="M18" s="138" t="s">
        <v>75</v>
      </c>
      <c r="N18" s="129" t="s">
        <v>76</v>
      </c>
      <c r="O18" s="126" t="s">
        <v>77</v>
      </c>
      <c r="P18" s="139" t="s">
        <v>77</v>
      </c>
      <c r="Q18" s="125" t="str">
        <f aca="false">E18</f>
        <v>IT-GO-GS-00-17</v>
      </c>
      <c r="R18" s="131" t="s">
        <v>81</v>
      </c>
      <c r="S18" s="140" t="n">
        <v>89</v>
      </c>
      <c r="T18" s="124" t="n">
        <v>1</v>
      </c>
      <c r="U18" s="133" t="n">
        <v>0</v>
      </c>
      <c r="V18" s="126" t="n">
        <f aca="false">SUMIF(ResumenCotizacion!$C:$C,E18,ResumenCotizacion!$P:$P)</f>
        <v>0</v>
      </c>
      <c r="W18" s="164" t="n">
        <f aca="false">S18</f>
        <v>89</v>
      </c>
      <c r="X18" s="163" t="n">
        <f aca="false">ROUND(W18/(1-VLOOKUP("Total porcentaje:",ResumenCotizacion!$F:$H,3,0)),2)</f>
        <v>89</v>
      </c>
      <c r="Y18" s="163" t="n">
        <f aca="false">V18*X18</f>
        <v>0</v>
      </c>
    </row>
    <row r="19" customFormat="false" ht="14.25" hidden="false" customHeight="false" outlineLevel="0" collapsed="false">
      <c r="A19" s="124" t="str">
        <f aca="false">D19&amp;F19&amp;E19</f>
        <v>Catalogo principalG-SuiteIT-GO-GS-00-18</v>
      </c>
      <c r="B19" s="124" t="str">
        <f aca="false">E19&amp;F19</f>
        <v>IT-GO-GS-00-18G-Suite</v>
      </c>
      <c r="C19" s="124"/>
      <c r="D19" s="124" t="s">
        <v>135</v>
      </c>
      <c r="E19" s="135" t="s">
        <v>163</v>
      </c>
      <c r="F19" s="124" t="s">
        <v>19</v>
      </c>
      <c r="G19" s="124" t="str">
        <f aca="false">D19</f>
        <v>Catalogo principal</v>
      </c>
      <c r="H19" s="126" t="s">
        <v>137</v>
      </c>
      <c r="I19" s="124" t="s">
        <v>77</v>
      </c>
      <c r="J19" s="136" t="s">
        <v>164</v>
      </c>
      <c r="K19" s="137" t="s">
        <v>30</v>
      </c>
      <c r="L19" s="127" t="s">
        <v>101</v>
      </c>
      <c r="M19" s="138" t="s">
        <v>75</v>
      </c>
      <c r="N19" s="129" t="s">
        <v>76</v>
      </c>
      <c r="O19" s="126" t="s">
        <v>77</v>
      </c>
      <c r="P19" s="139" t="s">
        <v>77</v>
      </c>
      <c r="Q19" s="125" t="str">
        <f aca="false">E19</f>
        <v>IT-GO-GS-00-18</v>
      </c>
      <c r="R19" s="131" t="s">
        <v>78</v>
      </c>
      <c r="S19" s="140" t="n">
        <v>1068</v>
      </c>
      <c r="T19" s="124" t="n">
        <v>1</v>
      </c>
      <c r="U19" s="133" t="n">
        <v>0</v>
      </c>
      <c r="V19" s="126" t="n">
        <f aca="false">SUMIF(ResumenCotizacion!$C:$C,E19,ResumenCotizacion!$P:$P)</f>
        <v>0</v>
      </c>
      <c r="W19" s="164" t="n">
        <f aca="false">S19</f>
        <v>1068</v>
      </c>
      <c r="X19" s="163" t="n">
        <f aca="false">ROUND(W19/(1-VLOOKUP("Total porcentaje:",ResumenCotizacion!$F:$H,3,0)),2)</f>
        <v>1068</v>
      </c>
      <c r="Y19" s="163" t="n">
        <f aca="false">V19*X19</f>
        <v>0</v>
      </c>
    </row>
    <row r="20" customFormat="false" ht="14.25" hidden="false" customHeight="false" outlineLevel="0" collapsed="false">
      <c r="A20" s="124" t="str">
        <f aca="false">D20&amp;F20&amp;E20</f>
        <v>Catalogo principalG-SuiteIT-GO-GS-00-19</v>
      </c>
      <c r="B20" s="124" t="str">
        <f aca="false">E20&amp;F20</f>
        <v>IT-GO-GS-00-19G-Suite</v>
      </c>
      <c r="C20" s="124"/>
      <c r="D20" s="124" t="s">
        <v>135</v>
      </c>
      <c r="E20" s="135" t="s">
        <v>165</v>
      </c>
      <c r="F20" s="124" t="s">
        <v>19</v>
      </c>
      <c r="G20" s="124" t="str">
        <f aca="false">D20</f>
        <v>Catalogo principal</v>
      </c>
      <c r="H20" s="126" t="s">
        <v>137</v>
      </c>
      <c r="I20" s="124" t="s">
        <v>77</v>
      </c>
      <c r="J20" s="136" t="s">
        <v>166</v>
      </c>
      <c r="K20" s="137" t="s">
        <v>30</v>
      </c>
      <c r="L20" s="127" t="s">
        <v>101</v>
      </c>
      <c r="M20" s="138" t="s">
        <v>75</v>
      </c>
      <c r="N20" s="129" t="s">
        <v>76</v>
      </c>
      <c r="O20" s="126" t="s">
        <v>77</v>
      </c>
      <c r="P20" s="139" t="s">
        <v>77</v>
      </c>
      <c r="Q20" s="125" t="str">
        <f aca="false">E20</f>
        <v>IT-GO-GS-00-19</v>
      </c>
      <c r="R20" s="131" t="s">
        <v>81</v>
      </c>
      <c r="S20" s="140" t="n">
        <v>179</v>
      </c>
      <c r="T20" s="124" t="n">
        <v>1</v>
      </c>
      <c r="U20" s="133" t="n">
        <v>0</v>
      </c>
      <c r="V20" s="126" t="n">
        <f aca="false">SUMIF(ResumenCotizacion!$C:$C,E20,ResumenCotizacion!$P:$P)</f>
        <v>0</v>
      </c>
      <c r="W20" s="164" t="n">
        <f aca="false">S20</f>
        <v>179</v>
      </c>
      <c r="X20" s="163" t="n">
        <f aca="false">ROUND(W20/(1-VLOOKUP("Total porcentaje:",ResumenCotizacion!$F:$H,3,0)),2)</f>
        <v>179</v>
      </c>
      <c r="Y20" s="163" t="n">
        <f aca="false">V20*X20</f>
        <v>0</v>
      </c>
    </row>
    <row r="21" customFormat="false" ht="14.25" hidden="false" customHeight="false" outlineLevel="0" collapsed="false">
      <c r="A21" s="124" t="str">
        <f aca="false">D21&amp;F21&amp;E21</f>
        <v>Catalogo principalG-SuiteIT-GO-GS-00-20</v>
      </c>
      <c r="B21" s="124" t="str">
        <f aca="false">E21&amp;F21</f>
        <v>IT-GO-GS-00-20G-Suite</v>
      </c>
      <c r="C21" s="124"/>
      <c r="D21" s="124" t="s">
        <v>135</v>
      </c>
      <c r="E21" s="135" t="s">
        <v>167</v>
      </c>
      <c r="F21" s="124" t="s">
        <v>19</v>
      </c>
      <c r="G21" s="124" t="str">
        <f aca="false">D21</f>
        <v>Catalogo principal</v>
      </c>
      <c r="H21" s="126" t="s">
        <v>137</v>
      </c>
      <c r="I21" s="124" t="s">
        <v>77</v>
      </c>
      <c r="J21" s="136" t="s">
        <v>168</v>
      </c>
      <c r="K21" s="137" t="s">
        <v>30</v>
      </c>
      <c r="L21" s="127" t="s">
        <v>101</v>
      </c>
      <c r="M21" s="138" t="s">
        <v>75</v>
      </c>
      <c r="N21" s="129" t="s">
        <v>76</v>
      </c>
      <c r="O21" s="126" t="s">
        <v>77</v>
      </c>
      <c r="P21" s="139" t="s">
        <v>77</v>
      </c>
      <c r="Q21" s="125" t="str">
        <f aca="false">E21</f>
        <v>IT-GO-GS-00-20</v>
      </c>
      <c r="R21" s="131" t="s">
        <v>78</v>
      </c>
      <c r="S21" s="140" t="n">
        <v>2148</v>
      </c>
      <c r="T21" s="124" t="n">
        <v>1</v>
      </c>
      <c r="U21" s="133" t="n">
        <v>0</v>
      </c>
      <c r="V21" s="126" t="n">
        <f aca="false">SUMIF(ResumenCotizacion!$C:$C,E21,ResumenCotizacion!$P:$P)</f>
        <v>0</v>
      </c>
      <c r="W21" s="164" t="n">
        <f aca="false">S21</f>
        <v>2148</v>
      </c>
      <c r="X21" s="163" t="n">
        <f aca="false">ROUND(W21/(1-VLOOKUP("Total porcentaje:",ResumenCotizacion!$F:$H,3,0)),2)</f>
        <v>2148</v>
      </c>
      <c r="Y21" s="163" t="n">
        <f aca="false">V21*X21</f>
        <v>0</v>
      </c>
    </row>
    <row r="22" customFormat="false" ht="14.25" hidden="false" customHeight="false" outlineLevel="0" collapsed="false">
      <c r="A22" s="124" t="str">
        <f aca="false">D22&amp;F22&amp;E22</f>
        <v>Catalogo principalG-SuiteIT-GO-GS-00-21</v>
      </c>
      <c r="B22" s="124" t="str">
        <f aca="false">E22&amp;F22</f>
        <v>IT-GO-GS-00-21G-Suite</v>
      </c>
      <c r="C22" s="124"/>
      <c r="D22" s="124" t="s">
        <v>135</v>
      </c>
      <c r="E22" s="135" t="s">
        <v>169</v>
      </c>
      <c r="F22" s="124" t="s">
        <v>19</v>
      </c>
      <c r="G22" s="124" t="str">
        <f aca="false">D22</f>
        <v>Catalogo principal</v>
      </c>
      <c r="H22" s="126" t="s">
        <v>137</v>
      </c>
      <c r="I22" s="124" t="s">
        <v>77</v>
      </c>
      <c r="J22" s="136" t="s">
        <v>170</v>
      </c>
      <c r="K22" s="137" t="s">
        <v>30</v>
      </c>
      <c r="L22" s="127" t="s">
        <v>101</v>
      </c>
      <c r="M22" s="138" t="s">
        <v>75</v>
      </c>
      <c r="N22" s="129" t="s">
        <v>76</v>
      </c>
      <c r="O22" s="126" t="s">
        <v>77</v>
      </c>
      <c r="P22" s="139" t="s">
        <v>77</v>
      </c>
      <c r="Q22" s="125" t="str">
        <f aca="false">E22</f>
        <v>IT-GO-GS-00-21</v>
      </c>
      <c r="R22" s="131" t="s">
        <v>81</v>
      </c>
      <c r="S22" s="140" t="n">
        <v>358</v>
      </c>
      <c r="T22" s="124" t="n">
        <v>1</v>
      </c>
      <c r="U22" s="133" t="n">
        <v>0</v>
      </c>
      <c r="V22" s="126" t="n">
        <f aca="false">SUMIF(ResumenCotizacion!$C:$C,E22,ResumenCotizacion!$P:$P)</f>
        <v>0</v>
      </c>
      <c r="W22" s="164" t="n">
        <f aca="false">S22</f>
        <v>358</v>
      </c>
      <c r="X22" s="163" t="n">
        <f aca="false">ROUND(W22/(1-VLOOKUP("Total porcentaje:",ResumenCotizacion!$F:$H,3,0)),2)</f>
        <v>358</v>
      </c>
      <c r="Y22" s="163" t="n">
        <f aca="false">V22*X22</f>
        <v>0</v>
      </c>
    </row>
    <row r="23" customFormat="false" ht="14.25" hidden="false" customHeight="false" outlineLevel="0" collapsed="false">
      <c r="A23" s="124" t="str">
        <f aca="false">D23&amp;F23&amp;E23</f>
        <v>Catalogo principalG-SuiteIT-GO-GS-00-22</v>
      </c>
      <c r="B23" s="124" t="str">
        <f aca="false">E23&amp;F23</f>
        <v>IT-GO-GS-00-22G-Suite</v>
      </c>
      <c r="C23" s="124"/>
      <c r="D23" s="124" t="s">
        <v>135</v>
      </c>
      <c r="E23" s="135" t="s">
        <v>171</v>
      </c>
      <c r="F23" s="124" t="s">
        <v>19</v>
      </c>
      <c r="G23" s="124" t="str">
        <f aca="false">D23</f>
        <v>Catalogo principal</v>
      </c>
      <c r="H23" s="126" t="s">
        <v>137</v>
      </c>
      <c r="I23" s="124" t="s">
        <v>77</v>
      </c>
      <c r="J23" s="136" t="s">
        <v>172</v>
      </c>
      <c r="K23" s="141" t="s">
        <v>30</v>
      </c>
      <c r="L23" s="127" t="s">
        <v>101</v>
      </c>
      <c r="M23" s="138" t="s">
        <v>75</v>
      </c>
      <c r="N23" s="129" t="s">
        <v>76</v>
      </c>
      <c r="O23" s="126" t="s">
        <v>77</v>
      </c>
      <c r="P23" s="139" t="s">
        <v>77</v>
      </c>
      <c r="Q23" s="125" t="str">
        <f aca="false">E23</f>
        <v>IT-GO-GS-00-22</v>
      </c>
      <c r="R23" s="131" t="s">
        <v>78</v>
      </c>
      <c r="S23" s="140" t="n">
        <v>4296</v>
      </c>
      <c r="T23" s="124" t="n">
        <v>1</v>
      </c>
      <c r="U23" s="133" t="n">
        <v>0</v>
      </c>
      <c r="V23" s="126" t="n">
        <f aca="false">SUMIF(ResumenCotizacion!$C:$C,E23,ResumenCotizacion!$P:$P)</f>
        <v>0</v>
      </c>
      <c r="W23" s="164" t="n">
        <f aca="false">S23</f>
        <v>4296</v>
      </c>
      <c r="X23" s="163" t="n">
        <f aca="false">ROUND(W23/(1-VLOOKUP("Total porcentaje:",ResumenCotizacion!$F:$H,3,0)),2)</f>
        <v>4296</v>
      </c>
      <c r="Y23" s="163" t="n">
        <f aca="false">V23*X23</f>
        <v>0</v>
      </c>
    </row>
    <row r="24" customFormat="false" ht="14.25" hidden="false" customHeight="false" outlineLevel="0" collapsed="false">
      <c r="A24" s="124" t="str">
        <f aca="false">D24&amp;F24&amp;E24</f>
        <v>Catalogo principalG-SuiteIT-GO-GS-00-23</v>
      </c>
      <c r="B24" s="124" t="str">
        <f aca="false">E24&amp;F24</f>
        <v>IT-GO-GS-00-23G-Suite</v>
      </c>
      <c r="C24" s="124"/>
      <c r="D24" s="124" t="s">
        <v>135</v>
      </c>
      <c r="E24" s="135" t="s">
        <v>173</v>
      </c>
      <c r="F24" s="124" t="s">
        <v>19</v>
      </c>
      <c r="G24" s="124" t="str">
        <f aca="false">D24</f>
        <v>Catalogo principal</v>
      </c>
      <c r="H24" s="126" t="s">
        <v>137</v>
      </c>
      <c r="I24" s="124" t="s">
        <v>77</v>
      </c>
      <c r="J24" s="136" t="s">
        <v>174</v>
      </c>
      <c r="K24" s="141" t="s">
        <v>30</v>
      </c>
      <c r="L24" s="127" t="s">
        <v>101</v>
      </c>
      <c r="M24" s="138" t="s">
        <v>75</v>
      </c>
      <c r="N24" s="129" t="s">
        <v>76</v>
      </c>
      <c r="O24" s="126" t="s">
        <v>77</v>
      </c>
      <c r="P24" s="139" t="s">
        <v>77</v>
      </c>
      <c r="Q24" s="125" t="str">
        <f aca="false">E24</f>
        <v>IT-GO-GS-00-23</v>
      </c>
      <c r="R24" s="131" t="s">
        <v>81</v>
      </c>
      <c r="S24" s="140" t="n">
        <v>716</v>
      </c>
      <c r="T24" s="124" t="n">
        <v>1</v>
      </c>
      <c r="U24" s="133" t="n">
        <v>0</v>
      </c>
      <c r="V24" s="126" t="n">
        <f aca="false">SUMIF(ResumenCotizacion!$C:$C,E24,ResumenCotizacion!$P:$P)</f>
        <v>0</v>
      </c>
      <c r="W24" s="164" t="n">
        <f aca="false">S24</f>
        <v>716</v>
      </c>
      <c r="X24" s="163" t="n">
        <f aca="false">ROUND(W24/(1-VLOOKUP("Total porcentaje:",ResumenCotizacion!$F:$H,3,0)),2)</f>
        <v>716</v>
      </c>
      <c r="Y24" s="163" t="n">
        <f aca="false">V24*X24</f>
        <v>0</v>
      </c>
    </row>
    <row r="25" customFormat="false" ht="14.25" hidden="false" customHeight="false" outlineLevel="0" collapsed="false">
      <c r="A25" s="124" t="str">
        <f aca="false">D25&amp;F25&amp;E25</f>
        <v>Catalogo principalG-SuiteIT-GO-GS-00-24</v>
      </c>
      <c r="B25" s="124" t="str">
        <f aca="false">E25&amp;F25</f>
        <v>IT-GO-GS-00-24G-Suite</v>
      </c>
      <c r="C25" s="124"/>
      <c r="D25" s="124" t="s">
        <v>135</v>
      </c>
      <c r="E25" s="135" t="s">
        <v>175</v>
      </c>
      <c r="F25" s="124" t="s">
        <v>19</v>
      </c>
      <c r="G25" s="124" t="str">
        <f aca="false">D25</f>
        <v>Catalogo principal</v>
      </c>
      <c r="H25" s="126" t="s">
        <v>137</v>
      </c>
      <c r="I25" s="124" t="s">
        <v>77</v>
      </c>
      <c r="J25" s="136" t="s">
        <v>176</v>
      </c>
      <c r="K25" s="141" t="s">
        <v>30</v>
      </c>
      <c r="L25" s="127" t="s">
        <v>101</v>
      </c>
      <c r="M25" s="138" t="s">
        <v>75</v>
      </c>
      <c r="N25" s="129" t="s">
        <v>76</v>
      </c>
      <c r="O25" s="126" t="s">
        <v>77</v>
      </c>
      <c r="P25" s="139" t="s">
        <v>77</v>
      </c>
      <c r="Q25" s="125" t="str">
        <f aca="false">E25</f>
        <v>IT-GO-GS-00-24</v>
      </c>
      <c r="R25" s="131" t="s">
        <v>78</v>
      </c>
      <c r="S25" s="140" t="n">
        <v>8592</v>
      </c>
      <c r="T25" s="124" t="n">
        <v>1</v>
      </c>
      <c r="U25" s="133" t="n">
        <v>0</v>
      </c>
      <c r="V25" s="126" t="n">
        <f aca="false">SUMIF(ResumenCotizacion!$C:$C,E25,ResumenCotizacion!$P:$P)</f>
        <v>0</v>
      </c>
      <c r="W25" s="164" t="n">
        <f aca="false">S25</f>
        <v>8592</v>
      </c>
      <c r="X25" s="163" t="n">
        <f aca="false">ROUND(W25/(1-VLOOKUP("Total porcentaje:",ResumenCotizacion!$F:$H,3,0)),2)</f>
        <v>8592</v>
      </c>
      <c r="Y25" s="163" t="n">
        <f aca="false">V25*X25</f>
        <v>0</v>
      </c>
    </row>
    <row r="26" customFormat="false" ht="14.25" hidden="false" customHeight="false" outlineLevel="0" collapsed="false">
      <c r="A26" s="124" t="str">
        <f aca="false">D26&amp;F26&amp;E26</f>
        <v>Catalogo principalG-SuiteIT-GO-GS-00-25</v>
      </c>
      <c r="B26" s="124" t="str">
        <f aca="false">E26&amp;F26</f>
        <v>IT-GO-GS-00-25G-Suite</v>
      </c>
      <c r="C26" s="124"/>
      <c r="D26" s="124" t="s">
        <v>135</v>
      </c>
      <c r="E26" s="135" t="s">
        <v>177</v>
      </c>
      <c r="F26" s="124" t="s">
        <v>19</v>
      </c>
      <c r="G26" s="124" t="str">
        <f aca="false">D26</f>
        <v>Catalogo principal</v>
      </c>
      <c r="H26" s="126" t="s">
        <v>137</v>
      </c>
      <c r="I26" s="124" t="s">
        <v>77</v>
      </c>
      <c r="J26" s="136" t="s">
        <v>178</v>
      </c>
      <c r="K26" s="141" t="s">
        <v>30</v>
      </c>
      <c r="L26" s="127" t="s">
        <v>101</v>
      </c>
      <c r="M26" s="138" t="s">
        <v>75</v>
      </c>
      <c r="N26" s="129" t="s">
        <v>76</v>
      </c>
      <c r="O26" s="126" t="s">
        <v>77</v>
      </c>
      <c r="P26" s="139" t="s">
        <v>77</v>
      </c>
      <c r="Q26" s="125" t="str">
        <f aca="false">E26</f>
        <v>IT-GO-GS-00-25</v>
      </c>
      <c r="R26" s="131" t="s">
        <v>81</v>
      </c>
      <c r="S26" s="140" t="n">
        <v>1430</v>
      </c>
      <c r="T26" s="124" t="n">
        <v>1</v>
      </c>
      <c r="U26" s="133" t="n">
        <v>0</v>
      </c>
      <c r="V26" s="126" t="n">
        <f aca="false">SUMIF(ResumenCotizacion!$C:$C,E26,ResumenCotizacion!$P:$P)</f>
        <v>0</v>
      </c>
      <c r="W26" s="164" t="n">
        <f aca="false">S26</f>
        <v>1430</v>
      </c>
      <c r="X26" s="163" t="n">
        <f aca="false">ROUND(W26/(1-VLOOKUP("Total porcentaje:",ResumenCotizacion!$F:$H,3,0)),2)</f>
        <v>1430</v>
      </c>
      <c r="Y26" s="163" t="n">
        <f aca="false">V26*X26</f>
        <v>0</v>
      </c>
    </row>
    <row r="27" customFormat="false" ht="14.25" hidden="false" customHeight="false" outlineLevel="0" collapsed="false">
      <c r="A27" s="124" t="str">
        <f aca="false">D27&amp;F27&amp;E27</f>
        <v>Catalogo principalG-SuiteIT-GO-GS-00-26</v>
      </c>
      <c r="B27" s="124" t="str">
        <f aca="false">E27&amp;F27</f>
        <v>IT-GO-GS-00-26G-Suite</v>
      </c>
      <c r="C27" s="124"/>
      <c r="D27" s="124" t="s">
        <v>135</v>
      </c>
      <c r="E27" s="135" t="s">
        <v>179</v>
      </c>
      <c r="F27" s="124" t="s">
        <v>19</v>
      </c>
      <c r="G27" s="124" t="str">
        <f aca="false">D27</f>
        <v>Catalogo principal</v>
      </c>
      <c r="H27" s="126" t="s">
        <v>137</v>
      </c>
      <c r="I27" s="124" t="s">
        <v>77</v>
      </c>
      <c r="J27" s="136" t="s">
        <v>180</v>
      </c>
      <c r="K27" s="141" t="s">
        <v>30</v>
      </c>
      <c r="L27" s="127" t="s">
        <v>101</v>
      </c>
      <c r="M27" s="138" t="s">
        <v>75</v>
      </c>
      <c r="N27" s="129" t="s">
        <v>76</v>
      </c>
      <c r="O27" s="126" t="s">
        <v>77</v>
      </c>
      <c r="P27" s="139" t="s">
        <v>77</v>
      </c>
      <c r="Q27" s="125" t="str">
        <f aca="false">E27</f>
        <v>IT-GO-GS-00-26</v>
      </c>
      <c r="R27" s="131" t="s">
        <v>78</v>
      </c>
      <c r="S27" s="140" t="n">
        <v>17160</v>
      </c>
      <c r="T27" s="124" t="n">
        <v>1</v>
      </c>
      <c r="U27" s="133" t="n">
        <v>0</v>
      </c>
      <c r="V27" s="126" t="n">
        <f aca="false">SUMIF(ResumenCotizacion!$C:$C,E27,ResumenCotizacion!$P:$P)</f>
        <v>0</v>
      </c>
      <c r="W27" s="164" t="n">
        <f aca="false">S27</f>
        <v>17160</v>
      </c>
      <c r="X27" s="163" t="n">
        <f aca="false">ROUND(W27/(1-VLOOKUP("Total porcentaje:",ResumenCotizacion!$F:$H,3,0)),2)</f>
        <v>17160</v>
      </c>
      <c r="Y27" s="163" t="n">
        <f aca="false">V27*X27</f>
        <v>0</v>
      </c>
    </row>
    <row r="28" customFormat="false" ht="14.25" hidden="false" customHeight="false" outlineLevel="0" collapsed="false">
      <c r="A28" s="124" t="str">
        <f aca="false">D28&amp;F28&amp;E28</f>
        <v>Catalogo principalG-SuiteAPPS-STARTER-1USER-1MO</v>
      </c>
      <c r="B28" s="124" t="str">
        <f aca="false">E28&amp;F28</f>
        <v>APPS-STARTER-1USER-1MOG-Suite</v>
      </c>
      <c r="C28" s="124"/>
      <c r="D28" s="124" t="s">
        <v>135</v>
      </c>
      <c r="E28" s="135" t="s">
        <v>181</v>
      </c>
      <c r="F28" s="124" t="s">
        <v>19</v>
      </c>
      <c r="G28" s="124" t="str">
        <f aca="false">D28</f>
        <v>Catalogo principal</v>
      </c>
      <c r="H28" s="126" t="s">
        <v>137</v>
      </c>
      <c r="I28" s="124" t="s">
        <v>77</v>
      </c>
      <c r="J28" s="124" t="s">
        <v>182</v>
      </c>
      <c r="K28" s="141" t="s">
        <v>30</v>
      </c>
      <c r="L28" s="127" t="s">
        <v>101</v>
      </c>
      <c r="M28" s="138" t="s">
        <v>75</v>
      </c>
      <c r="N28" s="129" t="s">
        <v>76</v>
      </c>
      <c r="O28" s="126" t="s">
        <v>77</v>
      </c>
      <c r="P28" s="139" t="s">
        <v>77</v>
      </c>
      <c r="Q28" s="125" t="str">
        <f aca="false">E28</f>
        <v>APPS-STARTER-1USER-1MO</v>
      </c>
      <c r="R28" s="142" t="s">
        <v>81</v>
      </c>
      <c r="S28" s="140" t="n">
        <v>6</v>
      </c>
      <c r="T28" s="124" t="n">
        <v>1</v>
      </c>
      <c r="U28" s="133" t="n">
        <v>0</v>
      </c>
      <c r="V28" s="126" t="n">
        <f aca="false">SUMIF(ResumenCotizacion!$C:$C,E28,ResumenCotizacion!$P:$P)</f>
        <v>0</v>
      </c>
      <c r="W28" s="164" t="n">
        <f aca="false">S28</f>
        <v>6</v>
      </c>
      <c r="X28" s="163" t="n">
        <f aca="false">ROUND(W28/(1-VLOOKUP("Total porcentaje:",ResumenCotizacion!$F:$H,3,0)),2)</f>
        <v>6</v>
      </c>
      <c r="Y28" s="163" t="n">
        <f aca="false">V28*X28</f>
        <v>0</v>
      </c>
    </row>
    <row r="29" customFormat="false" ht="14.25" hidden="false" customHeight="false" outlineLevel="0" collapsed="false">
      <c r="A29" s="124" t="str">
        <f aca="false">D29&amp;F29&amp;E29</f>
        <v>Catalogo principalG-SuiteAPPS-STARTER-1USER-12MO</v>
      </c>
      <c r="B29" s="124" t="str">
        <f aca="false">E29&amp;F29</f>
        <v>APPS-STARTER-1USER-12MOG-Suite</v>
      </c>
      <c r="C29" s="124"/>
      <c r="D29" s="124" t="s">
        <v>135</v>
      </c>
      <c r="E29" s="135" t="s">
        <v>183</v>
      </c>
      <c r="F29" s="124" t="s">
        <v>19</v>
      </c>
      <c r="G29" s="124" t="str">
        <f aca="false">D29</f>
        <v>Catalogo principal</v>
      </c>
      <c r="H29" s="126" t="s">
        <v>137</v>
      </c>
      <c r="I29" s="124" t="s">
        <v>77</v>
      </c>
      <c r="J29" s="124" t="s">
        <v>184</v>
      </c>
      <c r="K29" s="141" t="s">
        <v>30</v>
      </c>
      <c r="L29" s="127" t="s">
        <v>101</v>
      </c>
      <c r="M29" s="138" t="s">
        <v>75</v>
      </c>
      <c r="N29" s="129" t="s">
        <v>76</v>
      </c>
      <c r="O29" s="126" t="s">
        <v>77</v>
      </c>
      <c r="P29" s="139" t="s">
        <v>77</v>
      </c>
      <c r="Q29" s="125" t="str">
        <f aca="false">E29</f>
        <v>APPS-STARTER-1USER-12MO</v>
      </c>
      <c r="R29" s="142" t="s">
        <v>78</v>
      </c>
      <c r="S29" s="140" t="n">
        <v>72</v>
      </c>
      <c r="T29" s="124" t="n">
        <v>1</v>
      </c>
      <c r="U29" s="133" t="n">
        <v>0</v>
      </c>
      <c r="V29" s="126" t="n">
        <f aca="false">SUMIF(ResumenCotizacion!$C:$C,E29,ResumenCotizacion!$P:$P)</f>
        <v>0</v>
      </c>
      <c r="W29" s="164" t="n">
        <f aca="false">S29</f>
        <v>72</v>
      </c>
      <c r="X29" s="163" t="n">
        <f aca="false">ROUND(W29/(1-VLOOKUP("Total porcentaje:",ResumenCotizacion!$F:$H,3,0)),2)</f>
        <v>72</v>
      </c>
      <c r="Y29" s="163" t="n">
        <f aca="false">V29*X29</f>
        <v>0</v>
      </c>
    </row>
    <row r="30" customFormat="false" ht="14.25" hidden="false" customHeight="false" outlineLevel="0" collapsed="false">
      <c r="A30" s="124" t="str">
        <f aca="false">D30&amp;F30&amp;E30</f>
        <v>Catalogo principalG-SuiteAPPS-BUS-STD-1USER-1MO</v>
      </c>
      <c r="B30" s="124" t="str">
        <f aca="false">E30&amp;F30</f>
        <v>APPS-BUS-STD-1USER-1MOG-Suite</v>
      </c>
      <c r="C30" s="124"/>
      <c r="D30" s="124" t="s">
        <v>135</v>
      </c>
      <c r="E30" s="135" t="s">
        <v>185</v>
      </c>
      <c r="F30" s="124" t="s">
        <v>19</v>
      </c>
      <c r="G30" s="124" t="str">
        <f aca="false">D30</f>
        <v>Catalogo principal</v>
      </c>
      <c r="H30" s="126" t="s">
        <v>137</v>
      </c>
      <c r="I30" s="124" t="s">
        <v>77</v>
      </c>
      <c r="J30" s="124" t="s">
        <v>186</v>
      </c>
      <c r="K30" s="141" t="s">
        <v>30</v>
      </c>
      <c r="L30" s="127" t="s">
        <v>101</v>
      </c>
      <c r="M30" s="138" t="s">
        <v>75</v>
      </c>
      <c r="N30" s="129" t="s">
        <v>76</v>
      </c>
      <c r="O30" s="126" t="s">
        <v>77</v>
      </c>
      <c r="P30" s="139" t="s">
        <v>77</v>
      </c>
      <c r="Q30" s="125" t="str">
        <f aca="false">E30</f>
        <v>APPS-BUS-STD-1USER-1MO</v>
      </c>
      <c r="R30" s="142" t="s">
        <v>81</v>
      </c>
      <c r="S30" s="140" t="n">
        <v>12</v>
      </c>
      <c r="T30" s="124" t="n">
        <v>1</v>
      </c>
      <c r="U30" s="133" t="n">
        <v>0</v>
      </c>
      <c r="V30" s="126" t="n">
        <f aca="false">SUMIF(ResumenCotizacion!$C:$C,E30,ResumenCotizacion!$P:$P)</f>
        <v>0</v>
      </c>
      <c r="W30" s="164" t="n">
        <f aca="false">S30</f>
        <v>12</v>
      </c>
      <c r="X30" s="163" t="n">
        <f aca="false">ROUND(W30/(1-VLOOKUP("Total porcentaje:",ResumenCotizacion!$F:$H,3,0)),2)</f>
        <v>12</v>
      </c>
      <c r="Y30" s="163" t="n">
        <f aca="false">V30*X30</f>
        <v>0</v>
      </c>
    </row>
    <row r="31" customFormat="false" ht="14.25" hidden="false" customHeight="false" outlineLevel="0" collapsed="false">
      <c r="A31" s="124" t="str">
        <f aca="false">D31&amp;F31&amp;E31</f>
        <v>Catalogo principalG-SuiteAPPS-BUS-STD-1USER-12MO</v>
      </c>
      <c r="B31" s="124" t="str">
        <f aca="false">E31&amp;F31</f>
        <v>APPS-BUS-STD-1USER-12MOG-Suite</v>
      </c>
      <c r="C31" s="124"/>
      <c r="D31" s="124" t="s">
        <v>135</v>
      </c>
      <c r="E31" s="135" t="s">
        <v>187</v>
      </c>
      <c r="F31" s="124" t="s">
        <v>19</v>
      </c>
      <c r="G31" s="124" t="str">
        <f aca="false">D31</f>
        <v>Catalogo principal</v>
      </c>
      <c r="H31" s="126" t="s">
        <v>137</v>
      </c>
      <c r="I31" s="124" t="s">
        <v>77</v>
      </c>
      <c r="J31" s="124" t="s">
        <v>188</v>
      </c>
      <c r="K31" s="141" t="s">
        <v>30</v>
      </c>
      <c r="L31" s="127" t="s">
        <v>101</v>
      </c>
      <c r="M31" s="138" t="s">
        <v>75</v>
      </c>
      <c r="N31" s="129" t="s">
        <v>76</v>
      </c>
      <c r="O31" s="126" t="s">
        <v>77</v>
      </c>
      <c r="P31" s="139" t="s">
        <v>77</v>
      </c>
      <c r="Q31" s="125" t="str">
        <f aca="false">E31</f>
        <v>APPS-BUS-STD-1USER-12MO</v>
      </c>
      <c r="R31" s="142" t="s">
        <v>78</v>
      </c>
      <c r="S31" s="140" t="n">
        <v>144</v>
      </c>
      <c r="T31" s="124" t="n">
        <v>1</v>
      </c>
      <c r="U31" s="133" t="n">
        <v>0</v>
      </c>
      <c r="V31" s="126" t="n">
        <f aca="false">SUMIF(ResumenCotizacion!$C:$C,E31,ResumenCotizacion!$P:$P)</f>
        <v>0</v>
      </c>
      <c r="W31" s="164" t="n">
        <f aca="false">S31</f>
        <v>144</v>
      </c>
      <c r="X31" s="163" t="n">
        <f aca="false">ROUND(W31/(1-VLOOKUP("Total porcentaje:",ResumenCotizacion!$F:$H,3,0)),2)</f>
        <v>144</v>
      </c>
      <c r="Y31" s="163" t="n">
        <f aca="false">V31*X31</f>
        <v>0</v>
      </c>
    </row>
    <row r="32" customFormat="false" ht="14.25" hidden="false" customHeight="false" outlineLevel="0" collapsed="false">
      <c r="A32" s="124" t="str">
        <f aca="false">D32&amp;F32&amp;E32</f>
        <v>Catalogo principalG-SuiteAPPS-BUS-PLUS-1USER-1MO</v>
      </c>
      <c r="B32" s="124" t="str">
        <f aca="false">E32&amp;F32</f>
        <v>APPS-BUS-PLUS-1USER-1MOG-Suite</v>
      </c>
      <c r="C32" s="124"/>
      <c r="D32" s="124" t="s">
        <v>135</v>
      </c>
      <c r="E32" s="135" t="s">
        <v>189</v>
      </c>
      <c r="F32" s="124" t="s">
        <v>19</v>
      </c>
      <c r="G32" s="124" t="str">
        <f aca="false">D32</f>
        <v>Catalogo principal</v>
      </c>
      <c r="H32" s="126" t="s">
        <v>137</v>
      </c>
      <c r="I32" s="124" t="s">
        <v>77</v>
      </c>
      <c r="J32" s="124" t="s">
        <v>190</v>
      </c>
      <c r="K32" s="141" t="s">
        <v>30</v>
      </c>
      <c r="L32" s="127" t="s">
        <v>101</v>
      </c>
      <c r="M32" s="138" t="s">
        <v>75</v>
      </c>
      <c r="N32" s="129" t="s">
        <v>76</v>
      </c>
      <c r="O32" s="126" t="s">
        <v>77</v>
      </c>
      <c r="P32" s="139" t="s">
        <v>77</v>
      </c>
      <c r="Q32" s="125" t="str">
        <f aca="false">E32</f>
        <v>APPS-BUS-PLUS-1USER-1MO</v>
      </c>
      <c r="R32" s="142" t="s">
        <v>81</v>
      </c>
      <c r="S32" s="140" t="n">
        <v>18</v>
      </c>
      <c r="T32" s="124" t="n">
        <v>1</v>
      </c>
      <c r="U32" s="133" t="n">
        <v>0</v>
      </c>
      <c r="V32" s="126" t="n">
        <f aca="false">SUMIF(ResumenCotizacion!$C:$C,E32,ResumenCotizacion!$P:$P)</f>
        <v>0</v>
      </c>
      <c r="W32" s="164" t="n">
        <f aca="false">S32</f>
        <v>18</v>
      </c>
      <c r="X32" s="163" t="n">
        <f aca="false">ROUND(W32/(1-VLOOKUP("Total porcentaje:",ResumenCotizacion!$F:$H,3,0)),2)</f>
        <v>18</v>
      </c>
      <c r="Y32" s="163" t="n">
        <f aca="false">V32*X32</f>
        <v>0</v>
      </c>
    </row>
    <row r="33" customFormat="false" ht="14.25" hidden="false" customHeight="false" outlineLevel="0" collapsed="false">
      <c r="A33" s="124" t="str">
        <f aca="false">D33&amp;F33&amp;E33</f>
        <v>Catalogo principalG-SuiteAPPS-BUS-PLUS-1USER-12MO</v>
      </c>
      <c r="B33" s="124" t="str">
        <f aca="false">E33&amp;F33</f>
        <v>APPS-BUS-PLUS-1USER-12MOG-Suite</v>
      </c>
      <c r="C33" s="124"/>
      <c r="D33" s="124" t="s">
        <v>135</v>
      </c>
      <c r="E33" s="135" t="s">
        <v>191</v>
      </c>
      <c r="F33" s="124" t="s">
        <v>19</v>
      </c>
      <c r="G33" s="124" t="str">
        <f aca="false">D33</f>
        <v>Catalogo principal</v>
      </c>
      <c r="H33" s="126" t="s">
        <v>137</v>
      </c>
      <c r="I33" s="124" t="s">
        <v>77</v>
      </c>
      <c r="J33" s="124" t="s">
        <v>192</v>
      </c>
      <c r="K33" s="141" t="s">
        <v>30</v>
      </c>
      <c r="L33" s="127" t="s">
        <v>101</v>
      </c>
      <c r="M33" s="138" t="s">
        <v>75</v>
      </c>
      <c r="N33" s="129" t="s">
        <v>76</v>
      </c>
      <c r="O33" s="126" t="s">
        <v>77</v>
      </c>
      <c r="P33" s="139" t="s">
        <v>77</v>
      </c>
      <c r="Q33" s="125" t="str">
        <f aca="false">E33</f>
        <v>APPS-BUS-PLUS-1USER-12MO</v>
      </c>
      <c r="R33" s="142" t="s">
        <v>78</v>
      </c>
      <c r="S33" s="140" t="n">
        <v>216</v>
      </c>
      <c r="T33" s="124" t="n">
        <v>1</v>
      </c>
      <c r="U33" s="133" t="n">
        <v>0</v>
      </c>
      <c r="V33" s="126" t="n">
        <f aca="false">SUMIF(ResumenCotizacion!$C:$C,E33,ResumenCotizacion!$P:$P)</f>
        <v>0</v>
      </c>
      <c r="W33" s="164" t="n">
        <f aca="false">S33</f>
        <v>216</v>
      </c>
      <c r="X33" s="163" t="n">
        <f aca="false">ROUND(W33/(1-VLOOKUP("Total porcentaje:",ResumenCotizacion!$F:$H,3,0)),2)</f>
        <v>216</v>
      </c>
      <c r="Y33" s="163" t="n">
        <f aca="false">V33*X33</f>
        <v>0</v>
      </c>
    </row>
    <row r="34" customFormat="false" ht="14.25" hidden="false" customHeight="false" outlineLevel="0" collapsed="false">
      <c r="A34" s="124" t="str">
        <f aca="false">D34&amp;F34&amp;E34</f>
        <v>Catalogo principalG-SuiteAPPS-ENT-ESSENTIALS-1USER-1MO</v>
      </c>
      <c r="B34" s="124" t="str">
        <f aca="false">E34&amp;F34</f>
        <v>APPS-ENT-ESSENTIALS-1USER-1MOG-Suite</v>
      </c>
      <c r="C34" s="124"/>
      <c r="D34" s="124" t="s">
        <v>135</v>
      </c>
      <c r="E34" s="135" t="s">
        <v>193</v>
      </c>
      <c r="F34" s="124" t="s">
        <v>19</v>
      </c>
      <c r="G34" s="124" t="str">
        <f aca="false">D34</f>
        <v>Catalogo principal</v>
      </c>
      <c r="H34" s="126" t="s">
        <v>137</v>
      </c>
      <c r="I34" s="124" t="s">
        <v>77</v>
      </c>
      <c r="J34" s="124" t="s">
        <v>194</v>
      </c>
      <c r="K34" s="141" t="s">
        <v>30</v>
      </c>
      <c r="L34" s="127" t="s">
        <v>101</v>
      </c>
      <c r="M34" s="138" t="s">
        <v>75</v>
      </c>
      <c r="N34" s="129" t="s">
        <v>76</v>
      </c>
      <c r="O34" s="126" t="s">
        <v>77</v>
      </c>
      <c r="P34" s="139" t="s">
        <v>77</v>
      </c>
      <c r="Q34" s="125" t="str">
        <f aca="false">E34</f>
        <v>APPS-ENT-ESSENTIALS-1USER-1MO</v>
      </c>
      <c r="R34" s="142" t="s">
        <v>81</v>
      </c>
      <c r="S34" s="140" t="n">
        <v>10</v>
      </c>
      <c r="T34" s="124" t="n">
        <v>1</v>
      </c>
      <c r="U34" s="133" t="n">
        <v>0</v>
      </c>
      <c r="V34" s="126" t="n">
        <f aca="false">SUMIF(ResumenCotizacion!$C:$C,E34,ResumenCotizacion!$P:$P)</f>
        <v>0</v>
      </c>
      <c r="W34" s="164" t="n">
        <f aca="false">S34</f>
        <v>10</v>
      </c>
      <c r="X34" s="163" t="n">
        <f aca="false">ROUND(W34/(1-VLOOKUP("Total porcentaje:",ResumenCotizacion!$F:$H,3,0)),2)</f>
        <v>10</v>
      </c>
      <c r="Y34" s="163" t="n">
        <f aca="false">V34*X34</f>
        <v>0</v>
      </c>
    </row>
    <row r="35" customFormat="false" ht="14.25" hidden="false" customHeight="false" outlineLevel="0" collapsed="false">
      <c r="A35" s="124" t="str">
        <f aca="false">D35&amp;F35&amp;E35</f>
        <v>Catalogo principalG-SuiteAPPS-ENT-ESSENTIALS-1USER-12MO</v>
      </c>
      <c r="B35" s="124" t="str">
        <f aca="false">E35&amp;F35</f>
        <v>APPS-ENT-ESSENTIALS-1USER-12MOG-Suite</v>
      </c>
      <c r="C35" s="124"/>
      <c r="D35" s="124" t="s">
        <v>135</v>
      </c>
      <c r="E35" s="135" t="s">
        <v>195</v>
      </c>
      <c r="F35" s="124" t="s">
        <v>19</v>
      </c>
      <c r="G35" s="124" t="str">
        <f aca="false">D35</f>
        <v>Catalogo principal</v>
      </c>
      <c r="H35" s="126" t="s">
        <v>137</v>
      </c>
      <c r="I35" s="124" t="s">
        <v>77</v>
      </c>
      <c r="J35" s="124" t="s">
        <v>196</v>
      </c>
      <c r="K35" s="141" t="s">
        <v>30</v>
      </c>
      <c r="L35" s="127" t="s">
        <v>101</v>
      </c>
      <c r="M35" s="138" t="s">
        <v>75</v>
      </c>
      <c r="N35" s="129" t="s">
        <v>76</v>
      </c>
      <c r="O35" s="126" t="s">
        <v>77</v>
      </c>
      <c r="P35" s="139" t="s">
        <v>77</v>
      </c>
      <c r="Q35" s="125" t="str">
        <f aca="false">E35</f>
        <v>APPS-ENT-ESSENTIALS-1USER-12MO</v>
      </c>
      <c r="R35" s="142" t="s">
        <v>78</v>
      </c>
      <c r="S35" s="140" t="n">
        <v>120</v>
      </c>
      <c r="T35" s="124" t="n">
        <v>1</v>
      </c>
      <c r="U35" s="133" t="n">
        <v>0</v>
      </c>
      <c r="V35" s="126" t="n">
        <f aca="false">SUMIF(ResumenCotizacion!$C:$C,E35,ResumenCotizacion!$P:$P)</f>
        <v>0</v>
      </c>
      <c r="W35" s="164" t="n">
        <f aca="false">S35</f>
        <v>120</v>
      </c>
      <c r="X35" s="163" t="n">
        <f aca="false">ROUND(W35/(1-VLOOKUP("Total porcentaje:",ResumenCotizacion!$F:$H,3,0)),2)</f>
        <v>120</v>
      </c>
      <c r="Y35" s="163" t="n">
        <f aca="false">V35*X35</f>
        <v>0</v>
      </c>
    </row>
    <row r="36" customFormat="false" ht="14.25" hidden="false" customHeight="false" outlineLevel="0" collapsed="false">
      <c r="A36" s="124" t="str">
        <f aca="false">D36&amp;F36&amp;E36</f>
        <v>Catalogo principalG-SuiteAPPS-ENT-STD-1USER-1MO</v>
      </c>
      <c r="B36" s="124" t="str">
        <f aca="false">E36&amp;F36</f>
        <v>APPS-ENT-STD-1USER-1MOG-Suite</v>
      </c>
      <c r="C36" s="124"/>
      <c r="D36" s="124" t="s">
        <v>135</v>
      </c>
      <c r="E36" s="135" t="s">
        <v>197</v>
      </c>
      <c r="F36" s="124" t="s">
        <v>19</v>
      </c>
      <c r="G36" s="124" t="str">
        <f aca="false">D36</f>
        <v>Catalogo principal</v>
      </c>
      <c r="H36" s="126" t="s">
        <v>137</v>
      </c>
      <c r="I36" s="124" t="s">
        <v>77</v>
      </c>
      <c r="J36" s="124" t="s">
        <v>198</v>
      </c>
      <c r="K36" s="141" t="s">
        <v>30</v>
      </c>
      <c r="L36" s="127" t="s">
        <v>101</v>
      </c>
      <c r="M36" s="138" t="s">
        <v>75</v>
      </c>
      <c r="N36" s="129" t="s">
        <v>76</v>
      </c>
      <c r="O36" s="126" t="s">
        <v>77</v>
      </c>
      <c r="P36" s="139" t="s">
        <v>77</v>
      </c>
      <c r="Q36" s="125" t="str">
        <f aca="false">E36</f>
        <v>APPS-ENT-STD-1USER-1MO</v>
      </c>
      <c r="R36" s="142" t="s">
        <v>81</v>
      </c>
      <c r="S36" s="140" t="n">
        <v>20</v>
      </c>
      <c r="T36" s="124" t="n">
        <v>1</v>
      </c>
      <c r="U36" s="133" t="n">
        <v>0</v>
      </c>
      <c r="V36" s="126" t="n">
        <f aca="false">SUMIF(ResumenCotizacion!$C:$C,E36,ResumenCotizacion!$P:$P)</f>
        <v>0</v>
      </c>
      <c r="W36" s="164" t="n">
        <f aca="false">S36</f>
        <v>20</v>
      </c>
      <c r="X36" s="163" t="n">
        <f aca="false">ROUND(W36/(1-VLOOKUP("Total porcentaje:",ResumenCotizacion!$F:$H,3,0)),2)</f>
        <v>20</v>
      </c>
      <c r="Y36" s="163" t="n">
        <f aca="false">V36*X36</f>
        <v>0</v>
      </c>
    </row>
    <row r="37" customFormat="false" ht="14.25" hidden="false" customHeight="false" outlineLevel="0" collapsed="false">
      <c r="A37" s="124" t="str">
        <f aca="false">D37&amp;F37&amp;E37</f>
        <v>Catalogo principalG-SuiteAPPS-ENT-STD-1USER-12MO</v>
      </c>
      <c r="B37" s="124" t="str">
        <f aca="false">E37&amp;F37</f>
        <v>APPS-ENT-STD-1USER-12MOG-Suite</v>
      </c>
      <c r="C37" s="124"/>
      <c r="D37" s="124" t="s">
        <v>135</v>
      </c>
      <c r="E37" s="135" t="s">
        <v>199</v>
      </c>
      <c r="F37" s="124" t="s">
        <v>19</v>
      </c>
      <c r="G37" s="124" t="str">
        <f aca="false">D37</f>
        <v>Catalogo principal</v>
      </c>
      <c r="H37" s="126" t="s">
        <v>137</v>
      </c>
      <c r="I37" s="124" t="s">
        <v>77</v>
      </c>
      <c r="J37" s="124" t="s">
        <v>200</v>
      </c>
      <c r="K37" s="141" t="s">
        <v>30</v>
      </c>
      <c r="L37" s="127" t="s">
        <v>101</v>
      </c>
      <c r="M37" s="138" t="s">
        <v>75</v>
      </c>
      <c r="N37" s="129" t="s">
        <v>76</v>
      </c>
      <c r="O37" s="126" t="s">
        <v>77</v>
      </c>
      <c r="P37" s="139" t="s">
        <v>77</v>
      </c>
      <c r="Q37" s="125" t="str">
        <f aca="false">E37</f>
        <v>APPS-ENT-STD-1USER-12MO</v>
      </c>
      <c r="R37" s="142" t="s">
        <v>78</v>
      </c>
      <c r="S37" s="140" t="n">
        <v>240</v>
      </c>
      <c r="T37" s="124" t="n">
        <v>1</v>
      </c>
      <c r="U37" s="133" t="n">
        <v>0</v>
      </c>
      <c r="V37" s="126" t="n">
        <f aca="false">SUMIF(ResumenCotizacion!$C:$C,E37,ResumenCotizacion!$P:$P)</f>
        <v>0</v>
      </c>
      <c r="W37" s="164" t="n">
        <f aca="false">S37</f>
        <v>240</v>
      </c>
      <c r="X37" s="163" t="n">
        <f aca="false">ROUND(W37/(1-VLOOKUP("Total porcentaje:",ResumenCotizacion!$F:$H,3,0)),2)</f>
        <v>240</v>
      </c>
      <c r="Y37" s="163" t="n">
        <f aca="false">V37*X37</f>
        <v>0</v>
      </c>
    </row>
    <row r="38" customFormat="false" ht="14.25" hidden="false" customHeight="false" outlineLevel="0" collapsed="false">
      <c r="A38" s="124" t="str">
        <f aca="false">D38&amp;F38&amp;E38</f>
        <v>Catalogo principalG-SuiteAPPS-ENT-PLUS-1USER-1MO</v>
      </c>
      <c r="B38" s="124" t="str">
        <f aca="false">E38&amp;F38</f>
        <v>APPS-ENT-PLUS-1USER-1MOG-Suite</v>
      </c>
      <c r="C38" s="124"/>
      <c r="D38" s="124" t="s">
        <v>135</v>
      </c>
      <c r="E38" s="135" t="s">
        <v>201</v>
      </c>
      <c r="F38" s="124" t="s">
        <v>19</v>
      </c>
      <c r="G38" s="124" t="str">
        <f aca="false">D38</f>
        <v>Catalogo principal</v>
      </c>
      <c r="H38" s="126" t="s">
        <v>137</v>
      </c>
      <c r="I38" s="124" t="s">
        <v>77</v>
      </c>
      <c r="J38" s="124" t="s">
        <v>202</v>
      </c>
      <c r="K38" s="141" t="s">
        <v>30</v>
      </c>
      <c r="L38" s="127" t="s">
        <v>101</v>
      </c>
      <c r="M38" s="138" t="s">
        <v>75</v>
      </c>
      <c r="N38" s="129" t="s">
        <v>76</v>
      </c>
      <c r="O38" s="126" t="s">
        <v>77</v>
      </c>
      <c r="P38" s="139" t="s">
        <v>77</v>
      </c>
      <c r="Q38" s="125" t="str">
        <f aca="false">E38</f>
        <v>APPS-ENT-PLUS-1USER-1MO</v>
      </c>
      <c r="R38" s="142" t="s">
        <v>81</v>
      </c>
      <c r="S38" s="140" t="n">
        <v>30</v>
      </c>
      <c r="T38" s="124" t="n">
        <v>1</v>
      </c>
      <c r="U38" s="133" t="n">
        <v>0</v>
      </c>
      <c r="V38" s="126" t="n">
        <f aca="false">SUMIF(ResumenCotizacion!$C:$C,E38,ResumenCotizacion!$P:$P)</f>
        <v>0</v>
      </c>
      <c r="W38" s="164" t="n">
        <f aca="false">S38</f>
        <v>30</v>
      </c>
      <c r="X38" s="163" t="n">
        <f aca="false">ROUND(W38/(1-VLOOKUP("Total porcentaje:",ResumenCotizacion!$F:$H,3,0)),2)</f>
        <v>30</v>
      </c>
      <c r="Y38" s="163" t="n">
        <f aca="false">V38*X38</f>
        <v>0</v>
      </c>
    </row>
    <row r="39" customFormat="false" ht="14.25" hidden="false" customHeight="false" outlineLevel="0" collapsed="false">
      <c r="A39" s="124" t="str">
        <f aca="false">D39&amp;F39&amp;E39</f>
        <v>Catalogo principalG-SuiteAPPS-ENT-PLUS-1USER-12MO</v>
      </c>
      <c r="B39" s="124" t="str">
        <f aca="false">E39&amp;F39</f>
        <v>APPS-ENT-PLUS-1USER-12MOG-Suite</v>
      </c>
      <c r="C39" s="124"/>
      <c r="D39" s="124" t="s">
        <v>135</v>
      </c>
      <c r="E39" s="135" t="s">
        <v>203</v>
      </c>
      <c r="F39" s="124" t="s">
        <v>19</v>
      </c>
      <c r="G39" s="124" t="str">
        <f aca="false">D39</f>
        <v>Catalogo principal</v>
      </c>
      <c r="H39" s="126" t="s">
        <v>137</v>
      </c>
      <c r="I39" s="124" t="s">
        <v>77</v>
      </c>
      <c r="J39" s="124" t="s">
        <v>204</v>
      </c>
      <c r="K39" s="141" t="s">
        <v>30</v>
      </c>
      <c r="L39" s="127" t="s">
        <v>101</v>
      </c>
      <c r="M39" s="138" t="s">
        <v>75</v>
      </c>
      <c r="N39" s="129" t="s">
        <v>76</v>
      </c>
      <c r="O39" s="126" t="s">
        <v>77</v>
      </c>
      <c r="P39" s="139" t="s">
        <v>77</v>
      </c>
      <c r="Q39" s="125" t="str">
        <f aca="false">E39</f>
        <v>APPS-ENT-PLUS-1USER-12MO</v>
      </c>
      <c r="R39" s="142" t="s">
        <v>78</v>
      </c>
      <c r="S39" s="140" t="n">
        <v>360</v>
      </c>
      <c r="T39" s="124" t="n">
        <v>1</v>
      </c>
      <c r="U39" s="133" t="n">
        <v>0</v>
      </c>
      <c r="V39" s="126" t="n">
        <f aca="false">SUMIF(ResumenCotizacion!$C:$C,E39,ResumenCotizacion!$P:$P)</f>
        <v>0</v>
      </c>
      <c r="W39" s="164" t="n">
        <f aca="false">S39</f>
        <v>360</v>
      </c>
      <c r="X39" s="163" t="n">
        <f aca="false">ROUND(W39/(1-VLOOKUP("Total porcentaje:",ResumenCotizacion!$F:$H,3,0)),2)</f>
        <v>360</v>
      </c>
      <c r="Y39" s="163" t="n">
        <f aca="false">V39*X39</f>
        <v>0</v>
      </c>
    </row>
    <row r="40" customFormat="false" ht="14.25" hidden="false" customHeight="false" outlineLevel="0" collapsed="false">
      <c r="A40" s="124" t="str">
        <f aca="false">D40&amp;F40&amp;E40</f>
        <v>ServinformaciónCanalIT-SW-01-01</v>
      </c>
      <c r="B40" s="124" t="str">
        <f aca="false">E40&amp;F40</f>
        <v>IT-SW-01-01Canal</v>
      </c>
      <c r="C40" s="134"/>
      <c r="D40" s="124" t="s">
        <v>89</v>
      </c>
      <c r="E40" s="143" t="s">
        <v>205</v>
      </c>
      <c r="F40" s="124" t="s">
        <v>206</v>
      </c>
      <c r="G40" s="124" t="str">
        <f aca="false">D40</f>
        <v>Servinformación</v>
      </c>
      <c r="H40" s="124" t="s">
        <v>103</v>
      </c>
      <c r="I40" s="124" t="s">
        <v>77</v>
      </c>
      <c r="J40" s="134" t="s">
        <v>207</v>
      </c>
      <c r="K40" s="134" t="s">
        <v>208</v>
      </c>
      <c r="L40" s="134" t="s">
        <v>101</v>
      </c>
      <c r="M40" s="134" t="s">
        <v>209</v>
      </c>
      <c r="N40" s="144" t="s">
        <v>210</v>
      </c>
      <c r="O40" s="144" t="s">
        <v>211</v>
      </c>
      <c r="P40" s="139" t="s">
        <v>212</v>
      </c>
      <c r="Q40" s="125" t="str">
        <f aca="false">E40</f>
        <v>IT-SW-01-01</v>
      </c>
      <c r="R40" s="145" t="s">
        <v>213</v>
      </c>
      <c r="S40" s="146" t="n">
        <v>1571200</v>
      </c>
      <c r="T40" s="124" t="n">
        <v>1</v>
      </c>
      <c r="U40" s="133" t="n">
        <v>1</v>
      </c>
      <c r="V40" s="126" t="n">
        <f aca="false">SUMIF(ResumenCotizacion!$C:$C,E40,ResumenCotizacion!$P:$P)</f>
        <v>0</v>
      </c>
      <c r="W40" s="164" t="n">
        <f aca="false">S40</f>
        <v>1571200</v>
      </c>
      <c r="X40" s="163" t="n">
        <f aca="false">ROUND(W40/(1-VLOOKUP("Total porcentaje:",ResumenCotizacion!$F:$H,3,0)),2)</f>
        <v>1571200</v>
      </c>
      <c r="Y40" s="163" t="n">
        <f aca="false">V40*X40</f>
        <v>0</v>
      </c>
    </row>
    <row r="41" customFormat="false" ht="14.25" hidden="false" customHeight="false" outlineLevel="0" collapsed="false">
      <c r="A41" s="124" t="str">
        <f aca="false">D41&amp;F41&amp;E41</f>
        <v>ServinformaciónCanalIT-SW-01-02</v>
      </c>
      <c r="B41" s="124" t="str">
        <f aca="false">E41&amp;F41</f>
        <v>IT-SW-01-02Canal</v>
      </c>
      <c r="C41" s="134"/>
      <c r="D41" s="124" t="s">
        <v>89</v>
      </c>
      <c r="E41" s="143" t="s">
        <v>214</v>
      </c>
      <c r="F41" s="124" t="s">
        <v>206</v>
      </c>
      <c r="G41" s="124" t="str">
        <f aca="false">D41</f>
        <v>Servinformación</v>
      </c>
      <c r="H41" s="124" t="s">
        <v>103</v>
      </c>
      <c r="I41" s="124" t="s">
        <v>77</v>
      </c>
      <c r="J41" s="134" t="s">
        <v>207</v>
      </c>
      <c r="K41" s="134" t="s">
        <v>208</v>
      </c>
      <c r="L41" s="134" t="s">
        <v>101</v>
      </c>
      <c r="M41" s="134" t="s">
        <v>209</v>
      </c>
      <c r="N41" s="144" t="s">
        <v>210</v>
      </c>
      <c r="O41" s="144" t="s">
        <v>215</v>
      </c>
      <c r="P41" s="139" t="s">
        <v>212</v>
      </c>
      <c r="Q41" s="125" t="str">
        <f aca="false">E41</f>
        <v>IT-SW-01-02</v>
      </c>
      <c r="R41" s="145" t="s">
        <v>213</v>
      </c>
      <c r="S41" s="146" t="n">
        <v>3928000</v>
      </c>
      <c r="T41" s="124" t="n">
        <v>1</v>
      </c>
      <c r="U41" s="133" t="n">
        <v>1</v>
      </c>
      <c r="V41" s="126" t="n">
        <f aca="false">SUMIF(ResumenCotizacion!$C:$C,E41,ResumenCotizacion!$P:$P)</f>
        <v>0</v>
      </c>
      <c r="W41" s="164" t="n">
        <f aca="false">S41</f>
        <v>3928000</v>
      </c>
      <c r="X41" s="163" t="n">
        <f aca="false">ROUND(W41/(1-VLOOKUP("Total porcentaje:",ResumenCotizacion!$F:$H,3,0)),2)</f>
        <v>3928000</v>
      </c>
      <c r="Y41" s="163" t="n">
        <f aca="false">V41*X41</f>
        <v>0</v>
      </c>
    </row>
    <row r="42" customFormat="false" ht="14.25" hidden="false" customHeight="false" outlineLevel="0" collapsed="false">
      <c r="A42" s="124" t="str">
        <f aca="false">D42&amp;F42&amp;E42</f>
        <v>ServinformaciónCanalIT-SW-01-03</v>
      </c>
      <c r="B42" s="124" t="str">
        <f aca="false">E42&amp;F42</f>
        <v>IT-SW-01-03Canal</v>
      </c>
      <c r="C42" s="134"/>
      <c r="D42" s="124" t="s">
        <v>89</v>
      </c>
      <c r="E42" s="143" t="s">
        <v>216</v>
      </c>
      <c r="F42" s="124" t="s">
        <v>206</v>
      </c>
      <c r="G42" s="124" t="str">
        <f aca="false">D42</f>
        <v>Servinformación</v>
      </c>
      <c r="H42" s="124" t="s">
        <v>103</v>
      </c>
      <c r="I42" s="124" t="s">
        <v>77</v>
      </c>
      <c r="J42" s="134" t="s">
        <v>207</v>
      </c>
      <c r="K42" s="134" t="s">
        <v>208</v>
      </c>
      <c r="L42" s="134" t="s">
        <v>101</v>
      </c>
      <c r="M42" s="134" t="s">
        <v>209</v>
      </c>
      <c r="N42" s="144" t="s">
        <v>217</v>
      </c>
      <c r="O42" s="144" t="s">
        <v>211</v>
      </c>
      <c r="P42" s="139" t="s">
        <v>212</v>
      </c>
      <c r="Q42" s="125" t="str">
        <f aca="false">E42</f>
        <v>IT-SW-01-03</v>
      </c>
      <c r="R42" s="145" t="s">
        <v>213</v>
      </c>
      <c r="S42" s="146" t="n">
        <v>1571200</v>
      </c>
      <c r="T42" s="124" t="n">
        <v>1</v>
      </c>
      <c r="U42" s="133" t="n">
        <v>1</v>
      </c>
      <c r="V42" s="126" t="n">
        <f aca="false">SUMIF(ResumenCotizacion!$C:$C,E42,ResumenCotizacion!$P:$P)</f>
        <v>0</v>
      </c>
      <c r="W42" s="164" t="n">
        <f aca="false">S42</f>
        <v>1571200</v>
      </c>
      <c r="X42" s="163" t="n">
        <f aca="false">ROUND(W42/(1-VLOOKUP("Total porcentaje:",ResumenCotizacion!$F:$H,3,0)),2)</f>
        <v>1571200</v>
      </c>
      <c r="Y42" s="163" t="n">
        <f aca="false">V42*X42</f>
        <v>0</v>
      </c>
    </row>
    <row r="43" customFormat="false" ht="14.25" hidden="false" customHeight="false" outlineLevel="0" collapsed="false">
      <c r="A43" s="124" t="str">
        <f aca="false">D43&amp;F43&amp;E43</f>
        <v>ServinformaciónCanalIT-SW-01-04</v>
      </c>
      <c r="B43" s="124" t="str">
        <f aca="false">E43&amp;F43</f>
        <v>IT-SW-01-04Canal</v>
      </c>
      <c r="C43" s="134"/>
      <c r="D43" s="124" t="s">
        <v>89</v>
      </c>
      <c r="E43" s="143" t="s">
        <v>218</v>
      </c>
      <c r="F43" s="124" t="s">
        <v>206</v>
      </c>
      <c r="G43" s="124" t="str">
        <f aca="false">D43</f>
        <v>Servinformación</v>
      </c>
      <c r="H43" s="124" t="s">
        <v>103</v>
      </c>
      <c r="I43" s="124" t="s">
        <v>77</v>
      </c>
      <c r="J43" s="134" t="s">
        <v>207</v>
      </c>
      <c r="K43" s="134" t="s">
        <v>208</v>
      </c>
      <c r="L43" s="134" t="s">
        <v>101</v>
      </c>
      <c r="M43" s="134" t="s">
        <v>209</v>
      </c>
      <c r="N43" s="144" t="s">
        <v>217</v>
      </c>
      <c r="O43" s="144" t="s">
        <v>215</v>
      </c>
      <c r="P43" s="139" t="s">
        <v>212</v>
      </c>
      <c r="Q43" s="125" t="str">
        <f aca="false">E43</f>
        <v>IT-SW-01-04</v>
      </c>
      <c r="R43" s="145" t="s">
        <v>213</v>
      </c>
      <c r="S43" s="146" t="n">
        <v>4080000</v>
      </c>
      <c r="T43" s="124" t="n">
        <v>1</v>
      </c>
      <c r="U43" s="133" t="n">
        <v>1</v>
      </c>
      <c r="V43" s="126" t="n">
        <f aca="false">SUMIF(ResumenCotizacion!$C:$C,E43,ResumenCotizacion!$P:$P)</f>
        <v>0</v>
      </c>
      <c r="W43" s="164" t="n">
        <f aca="false">S43</f>
        <v>4080000</v>
      </c>
      <c r="X43" s="163" t="n">
        <f aca="false">ROUND(W43/(1-VLOOKUP("Total porcentaje:",ResumenCotizacion!$F:$H,3,0)),2)</f>
        <v>4080000</v>
      </c>
      <c r="Y43" s="163" t="n">
        <f aca="false">V43*X43</f>
        <v>0</v>
      </c>
    </row>
    <row r="44" customFormat="false" ht="14.25" hidden="false" customHeight="false" outlineLevel="0" collapsed="false">
      <c r="A44" s="124" t="str">
        <f aca="false">D44&amp;F44&amp;E44</f>
        <v>ServinformaciónCanalIT-SW-01-05</v>
      </c>
      <c r="B44" s="124" t="str">
        <f aca="false">E44&amp;F44</f>
        <v>IT-SW-01-05Canal</v>
      </c>
      <c r="C44" s="134"/>
      <c r="D44" s="124" t="s">
        <v>89</v>
      </c>
      <c r="E44" s="143" t="s">
        <v>219</v>
      </c>
      <c r="F44" s="124" t="s">
        <v>206</v>
      </c>
      <c r="G44" s="124" t="str">
        <f aca="false">D44</f>
        <v>Servinformación</v>
      </c>
      <c r="H44" s="124" t="s">
        <v>103</v>
      </c>
      <c r="I44" s="124" t="s">
        <v>77</v>
      </c>
      <c r="J44" s="134" t="s">
        <v>207</v>
      </c>
      <c r="K44" s="134" t="s">
        <v>208</v>
      </c>
      <c r="L44" s="134" t="s">
        <v>101</v>
      </c>
      <c r="M44" s="134" t="s">
        <v>209</v>
      </c>
      <c r="N44" s="144" t="s">
        <v>220</v>
      </c>
      <c r="O44" s="144" t="s">
        <v>211</v>
      </c>
      <c r="P44" s="139" t="s">
        <v>212</v>
      </c>
      <c r="Q44" s="125" t="str">
        <f aca="false">E44</f>
        <v>IT-SW-01-05</v>
      </c>
      <c r="R44" s="145" t="s">
        <v>213</v>
      </c>
      <c r="S44" s="146" t="n">
        <v>1571200</v>
      </c>
      <c r="T44" s="124" t="n">
        <v>1</v>
      </c>
      <c r="U44" s="133" t="n">
        <v>1</v>
      </c>
      <c r="V44" s="126" t="n">
        <f aca="false">SUMIF(ResumenCotizacion!$C:$C,E44,ResumenCotizacion!$P:$P)</f>
        <v>0</v>
      </c>
      <c r="W44" s="164" t="n">
        <f aca="false">S44</f>
        <v>1571200</v>
      </c>
      <c r="X44" s="163" t="n">
        <f aca="false">ROUND(W44/(1-VLOOKUP("Total porcentaje:",ResumenCotizacion!$F:$H,3,0)),2)</f>
        <v>1571200</v>
      </c>
      <c r="Y44" s="163" t="n">
        <f aca="false">V44*X44</f>
        <v>0</v>
      </c>
    </row>
    <row r="45" customFormat="false" ht="14.25" hidden="false" customHeight="false" outlineLevel="0" collapsed="false">
      <c r="A45" s="124" t="str">
        <f aca="false">D45&amp;F45&amp;E45</f>
        <v>ServinformaciónCanalIT-SW-01-06</v>
      </c>
      <c r="B45" s="124" t="str">
        <f aca="false">E45&amp;F45</f>
        <v>IT-SW-01-06Canal</v>
      </c>
      <c r="C45" s="134"/>
      <c r="D45" s="124" t="s">
        <v>89</v>
      </c>
      <c r="E45" s="143" t="s">
        <v>221</v>
      </c>
      <c r="F45" s="124" t="s">
        <v>206</v>
      </c>
      <c r="G45" s="124" t="str">
        <f aca="false">D45</f>
        <v>Servinformación</v>
      </c>
      <c r="H45" s="124" t="s">
        <v>103</v>
      </c>
      <c r="I45" s="124" t="s">
        <v>77</v>
      </c>
      <c r="J45" s="134" t="s">
        <v>207</v>
      </c>
      <c r="K45" s="134" t="s">
        <v>208</v>
      </c>
      <c r="L45" s="134" t="s">
        <v>101</v>
      </c>
      <c r="M45" s="134" t="s">
        <v>209</v>
      </c>
      <c r="N45" s="144" t="s">
        <v>220</v>
      </c>
      <c r="O45" s="144" t="s">
        <v>215</v>
      </c>
      <c r="P45" s="139" t="s">
        <v>212</v>
      </c>
      <c r="Q45" s="125" t="str">
        <f aca="false">E45</f>
        <v>IT-SW-01-06</v>
      </c>
      <c r="R45" s="145" t="s">
        <v>213</v>
      </c>
      <c r="S45" s="146" t="n">
        <v>5100000</v>
      </c>
      <c r="T45" s="124" t="n">
        <v>1</v>
      </c>
      <c r="U45" s="133" t="n">
        <v>1</v>
      </c>
      <c r="V45" s="126" t="n">
        <f aca="false">SUMIF(ResumenCotizacion!$C:$C,E45,ResumenCotizacion!$P:$P)</f>
        <v>0</v>
      </c>
      <c r="W45" s="164" t="n">
        <f aca="false">S45</f>
        <v>5100000</v>
      </c>
      <c r="X45" s="163" t="n">
        <f aca="false">ROUND(W45/(1-VLOOKUP("Total porcentaje:",ResumenCotizacion!$F:$H,3,0)),2)</f>
        <v>5100000</v>
      </c>
      <c r="Y45" s="163" t="n">
        <f aca="false">V45*X45</f>
        <v>0</v>
      </c>
    </row>
    <row r="46" customFormat="false" ht="14.25" hidden="false" customHeight="false" outlineLevel="0" collapsed="false">
      <c r="A46" s="124" t="str">
        <f aca="false">D46&amp;F46&amp;E46</f>
        <v>ServinformaciónCanalIT-SW-02-01</v>
      </c>
      <c r="B46" s="124" t="str">
        <f aca="false">E46&amp;F46</f>
        <v>IT-SW-02-01Canal</v>
      </c>
      <c r="C46" s="134"/>
      <c r="D46" s="124" t="s">
        <v>89</v>
      </c>
      <c r="E46" s="143" t="s">
        <v>222</v>
      </c>
      <c r="F46" s="124" t="s">
        <v>206</v>
      </c>
      <c r="G46" s="124" t="str">
        <f aca="false">D46</f>
        <v>Servinformación</v>
      </c>
      <c r="H46" s="124" t="s">
        <v>103</v>
      </c>
      <c r="I46" s="124" t="s">
        <v>77</v>
      </c>
      <c r="J46" s="134" t="s">
        <v>223</v>
      </c>
      <c r="K46" s="134" t="s">
        <v>224</v>
      </c>
      <c r="L46" s="134" t="s">
        <v>101</v>
      </c>
      <c r="M46" s="134" t="s">
        <v>209</v>
      </c>
      <c r="N46" s="144" t="s">
        <v>210</v>
      </c>
      <c r="O46" s="144" t="s">
        <v>211</v>
      </c>
      <c r="P46" s="139" t="s">
        <v>212</v>
      </c>
      <c r="Q46" s="125" t="str">
        <f aca="false">E46</f>
        <v>IT-SW-02-01</v>
      </c>
      <c r="R46" s="145" t="s">
        <v>213</v>
      </c>
      <c r="S46" s="146" t="n">
        <v>1571200</v>
      </c>
      <c r="T46" s="124" t="n">
        <v>1</v>
      </c>
      <c r="U46" s="133" t="n">
        <v>1</v>
      </c>
      <c r="V46" s="126" t="n">
        <f aca="false">SUMIF(ResumenCotizacion!$C:$C,E46,ResumenCotizacion!$P:$P)</f>
        <v>0</v>
      </c>
      <c r="W46" s="164" t="n">
        <f aca="false">S46</f>
        <v>1571200</v>
      </c>
      <c r="X46" s="163" t="n">
        <f aca="false">ROUND(W46/(1-VLOOKUP("Total porcentaje:",ResumenCotizacion!$F:$H,3,0)),2)</f>
        <v>1571200</v>
      </c>
      <c r="Y46" s="163" t="n">
        <f aca="false">V46*X46</f>
        <v>0</v>
      </c>
    </row>
    <row r="47" customFormat="false" ht="14.25" hidden="false" customHeight="false" outlineLevel="0" collapsed="false">
      <c r="A47" s="124" t="str">
        <f aca="false">D47&amp;F47&amp;E47</f>
        <v>ServinformaciónCanalIT-SW-02-02</v>
      </c>
      <c r="B47" s="124" t="str">
        <f aca="false">E47&amp;F47</f>
        <v>IT-SW-02-02Canal</v>
      </c>
      <c r="C47" s="134"/>
      <c r="D47" s="124" t="s">
        <v>89</v>
      </c>
      <c r="E47" s="143" t="s">
        <v>225</v>
      </c>
      <c r="F47" s="124" t="s">
        <v>206</v>
      </c>
      <c r="G47" s="124" t="str">
        <f aca="false">D47</f>
        <v>Servinformación</v>
      </c>
      <c r="H47" s="124" t="s">
        <v>103</v>
      </c>
      <c r="I47" s="124" t="s">
        <v>77</v>
      </c>
      <c r="J47" s="134" t="s">
        <v>223</v>
      </c>
      <c r="K47" s="134" t="s">
        <v>224</v>
      </c>
      <c r="L47" s="134" t="s">
        <v>101</v>
      </c>
      <c r="M47" s="134" t="s">
        <v>209</v>
      </c>
      <c r="N47" s="144" t="s">
        <v>210</v>
      </c>
      <c r="O47" s="144" t="s">
        <v>215</v>
      </c>
      <c r="P47" s="139" t="s">
        <v>212</v>
      </c>
      <c r="Q47" s="125" t="str">
        <f aca="false">E47</f>
        <v>IT-SW-02-02</v>
      </c>
      <c r="R47" s="145" t="s">
        <v>213</v>
      </c>
      <c r="S47" s="146" t="n">
        <v>4320800</v>
      </c>
      <c r="T47" s="124" t="n">
        <v>1</v>
      </c>
      <c r="U47" s="133" t="n">
        <v>1</v>
      </c>
      <c r="V47" s="126" t="n">
        <f aca="false">SUMIF(ResumenCotizacion!$C:$C,E47,ResumenCotizacion!$P:$P)</f>
        <v>0</v>
      </c>
      <c r="W47" s="164" t="n">
        <f aca="false">S47</f>
        <v>4320800</v>
      </c>
      <c r="X47" s="163" t="n">
        <f aca="false">ROUND(W47/(1-VLOOKUP("Total porcentaje:",ResumenCotizacion!$F:$H,3,0)),2)</f>
        <v>4320800</v>
      </c>
      <c r="Y47" s="163" t="n">
        <f aca="false">V47*X47</f>
        <v>0</v>
      </c>
    </row>
    <row r="48" customFormat="false" ht="14.25" hidden="false" customHeight="false" outlineLevel="0" collapsed="false">
      <c r="A48" s="124" t="str">
        <f aca="false">D48&amp;F48&amp;E48</f>
        <v>ServinformaciónCanalIT-SW-02-03</v>
      </c>
      <c r="B48" s="124" t="str">
        <f aca="false">E48&amp;F48</f>
        <v>IT-SW-02-03Canal</v>
      </c>
      <c r="C48" s="134"/>
      <c r="D48" s="124" t="s">
        <v>89</v>
      </c>
      <c r="E48" s="143" t="s">
        <v>226</v>
      </c>
      <c r="F48" s="124" t="s">
        <v>206</v>
      </c>
      <c r="G48" s="124" t="str">
        <f aca="false">D48</f>
        <v>Servinformación</v>
      </c>
      <c r="H48" s="124" t="s">
        <v>103</v>
      </c>
      <c r="I48" s="124" t="s">
        <v>77</v>
      </c>
      <c r="J48" s="134" t="s">
        <v>223</v>
      </c>
      <c r="K48" s="134" t="s">
        <v>224</v>
      </c>
      <c r="L48" s="134" t="s">
        <v>101</v>
      </c>
      <c r="M48" s="134" t="s">
        <v>209</v>
      </c>
      <c r="N48" s="144" t="s">
        <v>217</v>
      </c>
      <c r="O48" s="144" t="s">
        <v>211</v>
      </c>
      <c r="P48" s="139" t="s">
        <v>212</v>
      </c>
      <c r="Q48" s="125" t="str">
        <f aca="false">E48</f>
        <v>IT-SW-02-03</v>
      </c>
      <c r="R48" s="145" t="s">
        <v>213</v>
      </c>
      <c r="S48" s="146" t="n">
        <v>1571200</v>
      </c>
      <c r="T48" s="124" t="n">
        <v>1</v>
      </c>
      <c r="U48" s="133" t="n">
        <v>1</v>
      </c>
      <c r="V48" s="126" t="n">
        <f aca="false">SUMIF(ResumenCotizacion!$C:$C,E48,ResumenCotizacion!$P:$P)</f>
        <v>0</v>
      </c>
      <c r="W48" s="164" t="n">
        <f aca="false">S48</f>
        <v>1571200</v>
      </c>
      <c r="X48" s="163" t="n">
        <f aca="false">ROUND(W48/(1-VLOOKUP("Total porcentaje:",ResumenCotizacion!$F:$H,3,0)),2)</f>
        <v>1571200</v>
      </c>
      <c r="Y48" s="163" t="n">
        <f aca="false">V48*X48</f>
        <v>0</v>
      </c>
    </row>
    <row r="49" customFormat="false" ht="14.25" hidden="false" customHeight="false" outlineLevel="0" collapsed="false">
      <c r="A49" s="124" t="str">
        <f aca="false">D49&amp;F49&amp;E49</f>
        <v>ServinformaciónCanalIT-SW-02-04</v>
      </c>
      <c r="B49" s="124" t="str">
        <f aca="false">E49&amp;F49</f>
        <v>IT-SW-02-04Canal</v>
      </c>
      <c r="C49" s="134"/>
      <c r="D49" s="124" t="s">
        <v>89</v>
      </c>
      <c r="E49" s="143" t="s">
        <v>227</v>
      </c>
      <c r="F49" s="124" t="s">
        <v>206</v>
      </c>
      <c r="G49" s="124" t="str">
        <f aca="false">D49</f>
        <v>Servinformación</v>
      </c>
      <c r="H49" s="124" t="s">
        <v>103</v>
      </c>
      <c r="I49" s="124" t="s">
        <v>77</v>
      </c>
      <c r="J49" s="134" t="s">
        <v>223</v>
      </c>
      <c r="K49" s="134" t="s">
        <v>224</v>
      </c>
      <c r="L49" s="134" t="s">
        <v>101</v>
      </c>
      <c r="M49" s="134" t="s">
        <v>209</v>
      </c>
      <c r="N49" s="144" t="s">
        <v>217</v>
      </c>
      <c r="O49" s="144" t="s">
        <v>215</v>
      </c>
      <c r="P49" s="139" t="s">
        <v>212</v>
      </c>
      <c r="Q49" s="125" t="str">
        <f aca="false">E49</f>
        <v>IT-SW-02-04</v>
      </c>
      <c r="R49" s="145" t="s">
        <v>213</v>
      </c>
      <c r="S49" s="146" t="n">
        <v>4488000</v>
      </c>
      <c r="T49" s="124" t="n">
        <v>1</v>
      </c>
      <c r="U49" s="133" t="n">
        <v>1</v>
      </c>
      <c r="V49" s="126" t="n">
        <f aca="false">SUMIF(ResumenCotizacion!$C:$C,E49,ResumenCotizacion!$P:$P)</f>
        <v>0</v>
      </c>
      <c r="W49" s="164" t="n">
        <f aca="false">S49</f>
        <v>4488000</v>
      </c>
      <c r="X49" s="163" t="n">
        <f aca="false">ROUND(W49/(1-VLOOKUP("Total porcentaje:",ResumenCotizacion!$F:$H,3,0)),2)</f>
        <v>4488000</v>
      </c>
      <c r="Y49" s="163" t="n">
        <f aca="false">V49*X49</f>
        <v>0</v>
      </c>
    </row>
    <row r="50" customFormat="false" ht="14.25" hidden="false" customHeight="false" outlineLevel="0" collapsed="false">
      <c r="A50" s="124" t="str">
        <f aca="false">D50&amp;F50&amp;E50</f>
        <v>ServinformaciónCanalIT-SW-02-05</v>
      </c>
      <c r="B50" s="124" t="str">
        <f aca="false">E50&amp;F50</f>
        <v>IT-SW-02-05Canal</v>
      </c>
      <c r="C50" s="134"/>
      <c r="D50" s="124" t="s">
        <v>89</v>
      </c>
      <c r="E50" s="143" t="s">
        <v>228</v>
      </c>
      <c r="F50" s="124" t="s">
        <v>206</v>
      </c>
      <c r="G50" s="124" t="str">
        <f aca="false">D50</f>
        <v>Servinformación</v>
      </c>
      <c r="H50" s="124" t="s">
        <v>103</v>
      </c>
      <c r="I50" s="124" t="s">
        <v>77</v>
      </c>
      <c r="J50" s="134" t="s">
        <v>223</v>
      </c>
      <c r="K50" s="134" t="s">
        <v>224</v>
      </c>
      <c r="L50" s="134" t="s">
        <v>101</v>
      </c>
      <c r="M50" s="134" t="s">
        <v>209</v>
      </c>
      <c r="N50" s="144" t="s">
        <v>220</v>
      </c>
      <c r="O50" s="144" t="s">
        <v>211</v>
      </c>
      <c r="P50" s="139" t="s">
        <v>212</v>
      </c>
      <c r="Q50" s="125" t="str">
        <f aca="false">E50</f>
        <v>IT-SW-02-05</v>
      </c>
      <c r="R50" s="145" t="s">
        <v>213</v>
      </c>
      <c r="S50" s="146" t="n">
        <v>1571200</v>
      </c>
      <c r="T50" s="124" t="n">
        <v>1</v>
      </c>
      <c r="U50" s="133" t="n">
        <v>1</v>
      </c>
      <c r="V50" s="126" t="n">
        <f aca="false">SUMIF(ResumenCotizacion!$C:$C,E50,ResumenCotizacion!$P:$P)</f>
        <v>0</v>
      </c>
      <c r="W50" s="164" t="n">
        <f aca="false">S50</f>
        <v>1571200</v>
      </c>
      <c r="X50" s="163" t="n">
        <f aca="false">ROUND(W50/(1-VLOOKUP("Total porcentaje:",ResumenCotizacion!$F:$H,3,0)),2)</f>
        <v>1571200</v>
      </c>
      <c r="Y50" s="163" t="n">
        <f aca="false">V50*X50</f>
        <v>0</v>
      </c>
    </row>
    <row r="51" customFormat="false" ht="14.25" hidden="false" customHeight="false" outlineLevel="0" collapsed="false">
      <c r="A51" s="124" t="str">
        <f aca="false">D51&amp;F51&amp;E51</f>
        <v>ServinformaciónCanalIT-SW-02-06</v>
      </c>
      <c r="B51" s="124" t="str">
        <f aca="false">E51&amp;F51</f>
        <v>IT-SW-02-06Canal</v>
      </c>
      <c r="C51" s="134"/>
      <c r="D51" s="124" t="s">
        <v>89</v>
      </c>
      <c r="E51" s="143" t="s">
        <v>229</v>
      </c>
      <c r="F51" s="124" t="s">
        <v>206</v>
      </c>
      <c r="G51" s="124" t="str">
        <f aca="false">D51</f>
        <v>Servinformación</v>
      </c>
      <c r="H51" s="124" t="s">
        <v>103</v>
      </c>
      <c r="I51" s="124" t="s">
        <v>77</v>
      </c>
      <c r="J51" s="134" t="s">
        <v>223</v>
      </c>
      <c r="K51" s="134" t="s">
        <v>224</v>
      </c>
      <c r="L51" s="134" t="s">
        <v>101</v>
      </c>
      <c r="M51" s="134" t="s">
        <v>209</v>
      </c>
      <c r="N51" s="144" t="s">
        <v>220</v>
      </c>
      <c r="O51" s="144" t="s">
        <v>215</v>
      </c>
      <c r="P51" s="139" t="s">
        <v>212</v>
      </c>
      <c r="Q51" s="125" t="str">
        <f aca="false">E51</f>
        <v>IT-SW-02-06</v>
      </c>
      <c r="R51" s="145" t="s">
        <v>213</v>
      </c>
      <c r="S51" s="146" t="n">
        <v>5610000</v>
      </c>
      <c r="T51" s="124" t="n">
        <v>1</v>
      </c>
      <c r="U51" s="133" t="n">
        <v>1</v>
      </c>
      <c r="V51" s="126" t="n">
        <f aca="false">SUMIF(ResumenCotizacion!$C:$C,E51,ResumenCotizacion!$P:$P)</f>
        <v>0</v>
      </c>
      <c r="W51" s="164" t="n">
        <f aca="false">S51</f>
        <v>5610000</v>
      </c>
      <c r="X51" s="163" t="n">
        <f aca="false">ROUND(W51/(1-VLOOKUP("Total porcentaje:",ResumenCotizacion!$F:$H,3,0)),2)</f>
        <v>5610000</v>
      </c>
      <c r="Y51" s="163" t="n">
        <f aca="false">V51*X51</f>
        <v>0</v>
      </c>
    </row>
    <row r="52" customFormat="false" ht="14.25" hidden="false" customHeight="false" outlineLevel="0" collapsed="false">
      <c r="A52" s="124" t="str">
        <f aca="false">D52&amp;F52&amp;E52</f>
        <v>ServinformaciónCanalIT-SW-03-01</v>
      </c>
      <c r="B52" s="124" t="str">
        <f aca="false">E52&amp;F52</f>
        <v>IT-SW-03-01Canal</v>
      </c>
      <c r="C52" s="134"/>
      <c r="D52" s="124" t="s">
        <v>89</v>
      </c>
      <c r="E52" s="143" t="s">
        <v>230</v>
      </c>
      <c r="F52" s="124" t="s">
        <v>206</v>
      </c>
      <c r="G52" s="124" t="str">
        <f aca="false">D52</f>
        <v>Servinformación</v>
      </c>
      <c r="H52" s="124" t="s">
        <v>103</v>
      </c>
      <c r="I52" s="124" t="s">
        <v>77</v>
      </c>
      <c r="J52" s="134" t="s">
        <v>231</v>
      </c>
      <c r="K52" s="134" t="s">
        <v>208</v>
      </c>
      <c r="L52" s="134" t="s">
        <v>101</v>
      </c>
      <c r="M52" s="134" t="s">
        <v>209</v>
      </c>
      <c r="N52" s="144" t="s">
        <v>210</v>
      </c>
      <c r="O52" s="144" t="s">
        <v>211</v>
      </c>
      <c r="P52" s="139" t="s">
        <v>212</v>
      </c>
      <c r="Q52" s="125" t="str">
        <f aca="false">E52</f>
        <v>IT-SW-03-01</v>
      </c>
      <c r="R52" s="145" t="s">
        <v>213</v>
      </c>
      <c r="S52" s="146" t="n">
        <v>1571200</v>
      </c>
      <c r="T52" s="124" t="n">
        <v>1</v>
      </c>
      <c r="U52" s="133" t="n">
        <v>1</v>
      </c>
      <c r="V52" s="126" t="n">
        <f aca="false">SUMIF(ResumenCotizacion!$C:$C,E52,ResumenCotizacion!$P:$P)</f>
        <v>0</v>
      </c>
      <c r="W52" s="164" t="n">
        <f aca="false">S52</f>
        <v>1571200</v>
      </c>
      <c r="X52" s="163" t="n">
        <f aca="false">ROUND(W52/(1-VLOOKUP("Total porcentaje:",ResumenCotizacion!$F:$H,3,0)),2)</f>
        <v>1571200</v>
      </c>
      <c r="Y52" s="163" t="n">
        <f aca="false">V52*X52</f>
        <v>0</v>
      </c>
    </row>
    <row r="53" customFormat="false" ht="14.25" hidden="false" customHeight="false" outlineLevel="0" collapsed="false">
      <c r="A53" s="124" t="str">
        <f aca="false">D53&amp;F53&amp;E53</f>
        <v>ServinformaciónCanalIT-SW-03-02</v>
      </c>
      <c r="B53" s="124" t="str">
        <f aca="false">E53&amp;F53</f>
        <v>IT-SW-03-02Canal</v>
      </c>
      <c r="C53" s="134"/>
      <c r="D53" s="124" t="s">
        <v>89</v>
      </c>
      <c r="E53" s="143" t="s">
        <v>232</v>
      </c>
      <c r="F53" s="124" t="s">
        <v>206</v>
      </c>
      <c r="G53" s="124" t="str">
        <f aca="false">D53</f>
        <v>Servinformación</v>
      </c>
      <c r="H53" s="124" t="s">
        <v>103</v>
      </c>
      <c r="I53" s="124" t="s">
        <v>77</v>
      </c>
      <c r="J53" s="134" t="s">
        <v>231</v>
      </c>
      <c r="K53" s="134" t="s">
        <v>208</v>
      </c>
      <c r="L53" s="134" t="s">
        <v>101</v>
      </c>
      <c r="M53" s="134" t="s">
        <v>209</v>
      </c>
      <c r="N53" s="144" t="s">
        <v>210</v>
      </c>
      <c r="O53" s="144" t="s">
        <v>215</v>
      </c>
      <c r="P53" s="139" t="s">
        <v>212</v>
      </c>
      <c r="Q53" s="125" t="str">
        <f aca="false">E53</f>
        <v>IT-SW-03-02</v>
      </c>
      <c r="R53" s="145" t="s">
        <v>213</v>
      </c>
      <c r="S53" s="146" t="n">
        <v>4320800</v>
      </c>
      <c r="T53" s="124" t="n">
        <v>1</v>
      </c>
      <c r="U53" s="133" t="n">
        <v>1</v>
      </c>
      <c r="V53" s="126" t="n">
        <f aca="false">SUMIF(ResumenCotizacion!$C:$C,E53,ResumenCotizacion!$P:$P)</f>
        <v>0</v>
      </c>
      <c r="W53" s="164" t="n">
        <f aca="false">S53</f>
        <v>4320800</v>
      </c>
      <c r="X53" s="163" t="n">
        <f aca="false">ROUND(W53/(1-VLOOKUP("Total porcentaje:",ResumenCotizacion!$F:$H,3,0)),2)</f>
        <v>4320800</v>
      </c>
      <c r="Y53" s="163" t="n">
        <f aca="false">V53*X53</f>
        <v>0</v>
      </c>
    </row>
    <row r="54" customFormat="false" ht="14.25" hidden="false" customHeight="false" outlineLevel="0" collapsed="false">
      <c r="A54" s="124" t="str">
        <f aca="false">D54&amp;F54&amp;E54</f>
        <v>ServinformaciónCanalIT-SW-03-03</v>
      </c>
      <c r="B54" s="124" t="str">
        <f aca="false">E54&amp;F54</f>
        <v>IT-SW-03-03Canal</v>
      </c>
      <c r="C54" s="134"/>
      <c r="D54" s="124" t="s">
        <v>89</v>
      </c>
      <c r="E54" s="143" t="s">
        <v>233</v>
      </c>
      <c r="F54" s="124" t="s">
        <v>206</v>
      </c>
      <c r="G54" s="124" t="str">
        <f aca="false">D54</f>
        <v>Servinformación</v>
      </c>
      <c r="H54" s="124" t="s">
        <v>103</v>
      </c>
      <c r="I54" s="124" t="s">
        <v>77</v>
      </c>
      <c r="J54" s="134" t="s">
        <v>231</v>
      </c>
      <c r="K54" s="134" t="s">
        <v>208</v>
      </c>
      <c r="L54" s="134" t="s">
        <v>101</v>
      </c>
      <c r="M54" s="134" t="s">
        <v>209</v>
      </c>
      <c r="N54" s="144" t="s">
        <v>217</v>
      </c>
      <c r="O54" s="144" t="s">
        <v>211</v>
      </c>
      <c r="P54" s="139" t="s">
        <v>212</v>
      </c>
      <c r="Q54" s="125" t="str">
        <f aca="false">E54</f>
        <v>IT-SW-03-03</v>
      </c>
      <c r="R54" s="145" t="s">
        <v>213</v>
      </c>
      <c r="S54" s="146" t="n">
        <v>1571200</v>
      </c>
      <c r="T54" s="124" t="n">
        <v>1</v>
      </c>
      <c r="U54" s="133" t="n">
        <v>1</v>
      </c>
      <c r="V54" s="126" t="n">
        <f aca="false">SUMIF(ResumenCotizacion!$C:$C,E54,ResumenCotizacion!$P:$P)</f>
        <v>0</v>
      </c>
      <c r="W54" s="164" t="n">
        <f aca="false">S54</f>
        <v>1571200</v>
      </c>
      <c r="X54" s="163" t="n">
        <f aca="false">ROUND(W54/(1-VLOOKUP("Total porcentaje:",ResumenCotizacion!$F:$H,3,0)),2)</f>
        <v>1571200</v>
      </c>
      <c r="Y54" s="163" t="n">
        <f aca="false">V54*X54</f>
        <v>0</v>
      </c>
    </row>
    <row r="55" customFormat="false" ht="14.25" hidden="false" customHeight="false" outlineLevel="0" collapsed="false">
      <c r="A55" s="124" t="str">
        <f aca="false">D55&amp;F55&amp;E55</f>
        <v>ServinformaciónCanalIT-SW-03-04</v>
      </c>
      <c r="B55" s="124" t="str">
        <f aca="false">E55&amp;F55</f>
        <v>IT-SW-03-04Canal</v>
      </c>
      <c r="C55" s="134"/>
      <c r="D55" s="124" t="s">
        <v>89</v>
      </c>
      <c r="E55" s="143" t="s">
        <v>234</v>
      </c>
      <c r="F55" s="124" t="s">
        <v>206</v>
      </c>
      <c r="G55" s="124" t="str">
        <f aca="false">D55</f>
        <v>Servinformación</v>
      </c>
      <c r="H55" s="124" t="s">
        <v>103</v>
      </c>
      <c r="I55" s="124" t="s">
        <v>77</v>
      </c>
      <c r="J55" s="134" t="s">
        <v>231</v>
      </c>
      <c r="K55" s="134" t="s">
        <v>208</v>
      </c>
      <c r="L55" s="134" t="s">
        <v>101</v>
      </c>
      <c r="M55" s="134" t="s">
        <v>209</v>
      </c>
      <c r="N55" s="144" t="s">
        <v>217</v>
      </c>
      <c r="O55" s="144" t="s">
        <v>215</v>
      </c>
      <c r="P55" s="139" t="s">
        <v>212</v>
      </c>
      <c r="Q55" s="125" t="str">
        <f aca="false">E55</f>
        <v>IT-SW-03-04</v>
      </c>
      <c r="R55" s="145" t="s">
        <v>213</v>
      </c>
      <c r="S55" s="146" t="n">
        <v>4488000</v>
      </c>
      <c r="T55" s="124" t="n">
        <v>1</v>
      </c>
      <c r="U55" s="133" t="n">
        <v>1</v>
      </c>
      <c r="V55" s="126" t="n">
        <f aca="false">SUMIF(ResumenCotizacion!$C:$C,E55,ResumenCotizacion!$P:$P)</f>
        <v>0</v>
      </c>
      <c r="W55" s="164" t="n">
        <f aca="false">S55</f>
        <v>4488000</v>
      </c>
      <c r="X55" s="163" t="n">
        <f aca="false">ROUND(W55/(1-VLOOKUP("Total porcentaje:",ResumenCotizacion!$F:$H,3,0)),2)</f>
        <v>4488000</v>
      </c>
      <c r="Y55" s="163" t="n">
        <f aca="false">V55*X55</f>
        <v>0</v>
      </c>
    </row>
    <row r="56" customFormat="false" ht="14.25" hidden="false" customHeight="false" outlineLevel="0" collapsed="false">
      <c r="A56" s="124" t="str">
        <f aca="false">D56&amp;F56&amp;E56</f>
        <v>ServinformaciónCanalIT-SW-03-05</v>
      </c>
      <c r="B56" s="124" t="str">
        <f aca="false">E56&amp;F56</f>
        <v>IT-SW-03-05Canal</v>
      </c>
      <c r="C56" s="134"/>
      <c r="D56" s="124" t="s">
        <v>89</v>
      </c>
      <c r="E56" s="143" t="s">
        <v>235</v>
      </c>
      <c r="F56" s="124" t="s">
        <v>206</v>
      </c>
      <c r="G56" s="124" t="str">
        <f aca="false">D56</f>
        <v>Servinformación</v>
      </c>
      <c r="H56" s="124" t="s">
        <v>103</v>
      </c>
      <c r="I56" s="124" t="s">
        <v>77</v>
      </c>
      <c r="J56" s="134" t="s">
        <v>231</v>
      </c>
      <c r="K56" s="134" t="s">
        <v>208</v>
      </c>
      <c r="L56" s="134" t="s">
        <v>101</v>
      </c>
      <c r="M56" s="134" t="s">
        <v>209</v>
      </c>
      <c r="N56" s="144" t="s">
        <v>220</v>
      </c>
      <c r="O56" s="144" t="s">
        <v>211</v>
      </c>
      <c r="P56" s="139" t="s">
        <v>212</v>
      </c>
      <c r="Q56" s="125" t="str">
        <f aca="false">E56</f>
        <v>IT-SW-03-05</v>
      </c>
      <c r="R56" s="145" t="s">
        <v>213</v>
      </c>
      <c r="S56" s="146" t="n">
        <v>1571200</v>
      </c>
      <c r="T56" s="124" t="n">
        <v>1</v>
      </c>
      <c r="U56" s="133" t="n">
        <v>1</v>
      </c>
      <c r="V56" s="126" t="n">
        <f aca="false">SUMIF(ResumenCotizacion!$C:$C,E56,ResumenCotizacion!$P:$P)</f>
        <v>0</v>
      </c>
      <c r="W56" s="164" t="n">
        <f aca="false">S56</f>
        <v>1571200</v>
      </c>
      <c r="X56" s="163" t="n">
        <f aca="false">ROUND(W56/(1-VLOOKUP("Total porcentaje:",ResumenCotizacion!$F:$H,3,0)),2)</f>
        <v>1571200</v>
      </c>
      <c r="Y56" s="163" t="n">
        <f aca="false">V56*X56</f>
        <v>0</v>
      </c>
    </row>
    <row r="57" customFormat="false" ht="14.25" hidden="false" customHeight="false" outlineLevel="0" collapsed="false">
      <c r="A57" s="124" t="str">
        <f aca="false">D57&amp;F57&amp;E57</f>
        <v>ServinformaciónCanalIT-SW-03-06</v>
      </c>
      <c r="B57" s="124" t="str">
        <f aca="false">E57&amp;F57</f>
        <v>IT-SW-03-06Canal</v>
      </c>
      <c r="C57" s="134"/>
      <c r="D57" s="124" t="s">
        <v>89</v>
      </c>
      <c r="E57" s="143" t="s">
        <v>236</v>
      </c>
      <c r="F57" s="124" t="s">
        <v>206</v>
      </c>
      <c r="G57" s="124" t="str">
        <f aca="false">D57</f>
        <v>Servinformación</v>
      </c>
      <c r="H57" s="124" t="s">
        <v>103</v>
      </c>
      <c r="I57" s="124" t="s">
        <v>77</v>
      </c>
      <c r="J57" s="134" t="s">
        <v>231</v>
      </c>
      <c r="K57" s="134" t="s">
        <v>208</v>
      </c>
      <c r="L57" s="134" t="s">
        <v>101</v>
      </c>
      <c r="M57" s="134" t="s">
        <v>209</v>
      </c>
      <c r="N57" s="144" t="s">
        <v>220</v>
      </c>
      <c r="O57" s="144" t="s">
        <v>215</v>
      </c>
      <c r="P57" s="139" t="s">
        <v>212</v>
      </c>
      <c r="Q57" s="125" t="str">
        <f aca="false">E57</f>
        <v>IT-SW-03-06</v>
      </c>
      <c r="R57" s="145" t="s">
        <v>213</v>
      </c>
      <c r="S57" s="146" t="n">
        <v>5610000</v>
      </c>
      <c r="T57" s="124" t="n">
        <v>1</v>
      </c>
      <c r="U57" s="133" t="n">
        <v>1</v>
      </c>
      <c r="V57" s="126" t="n">
        <f aca="false">SUMIF(ResumenCotizacion!$C:$C,E57,ResumenCotizacion!$P:$P)</f>
        <v>0</v>
      </c>
      <c r="W57" s="164" t="n">
        <f aca="false">S57</f>
        <v>5610000</v>
      </c>
      <c r="X57" s="163" t="n">
        <f aca="false">ROUND(W57/(1-VLOOKUP("Total porcentaje:",ResumenCotizacion!$F:$H,3,0)),2)</f>
        <v>5610000</v>
      </c>
      <c r="Y57" s="163" t="n">
        <f aca="false">V57*X57</f>
        <v>0</v>
      </c>
    </row>
    <row r="58" customFormat="false" ht="14.25" hidden="false" customHeight="false" outlineLevel="0" collapsed="false">
      <c r="A58" s="124" t="str">
        <f aca="false">D58&amp;F58&amp;E58</f>
        <v>ServinformaciónCanalIT-SW-04-01</v>
      </c>
      <c r="B58" s="124" t="str">
        <f aca="false">E58&amp;F58</f>
        <v>IT-SW-04-01Canal</v>
      </c>
      <c r="C58" s="134"/>
      <c r="D58" s="124" t="s">
        <v>89</v>
      </c>
      <c r="E58" s="143" t="s">
        <v>237</v>
      </c>
      <c r="F58" s="124" t="s">
        <v>206</v>
      </c>
      <c r="G58" s="124" t="str">
        <f aca="false">D58</f>
        <v>Servinformación</v>
      </c>
      <c r="H58" s="124" t="s">
        <v>103</v>
      </c>
      <c r="I58" s="124" t="s">
        <v>77</v>
      </c>
      <c r="J58" s="134" t="s">
        <v>238</v>
      </c>
      <c r="K58" s="134" t="s">
        <v>224</v>
      </c>
      <c r="L58" s="134" t="s">
        <v>101</v>
      </c>
      <c r="M58" s="134" t="s">
        <v>209</v>
      </c>
      <c r="N58" s="144" t="s">
        <v>210</v>
      </c>
      <c r="O58" s="144" t="s">
        <v>211</v>
      </c>
      <c r="P58" s="139" t="s">
        <v>212</v>
      </c>
      <c r="Q58" s="125" t="str">
        <f aca="false">E58</f>
        <v>IT-SW-04-01</v>
      </c>
      <c r="R58" s="145" t="s">
        <v>213</v>
      </c>
      <c r="S58" s="146" t="n">
        <v>1571200</v>
      </c>
      <c r="T58" s="124" t="n">
        <v>1</v>
      </c>
      <c r="U58" s="133" t="n">
        <v>1</v>
      </c>
      <c r="V58" s="126" t="n">
        <f aca="false">SUMIF(ResumenCotizacion!$C:$C,E58,ResumenCotizacion!$P:$P)</f>
        <v>0</v>
      </c>
      <c r="W58" s="164" t="n">
        <f aca="false">S58</f>
        <v>1571200</v>
      </c>
      <c r="X58" s="163" t="n">
        <f aca="false">ROUND(W58/(1-VLOOKUP("Total porcentaje:",ResumenCotizacion!$F:$H,3,0)),2)</f>
        <v>1571200</v>
      </c>
      <c r="Y58" s="163" t="n">
        <f aca="false">V58*X58</f>
        <v>0</v>
      </c>
    </row>
    <row r="59" customFormat="false" ht="14.25" hidden="false" customHeight="false" outlineLevel="0" collapsed="false">
      <c r="A59" s="124" t="str">
        <f aca="false">D59&amp;F59&amp;E59</f>
        <v>ServinformaciónCanalIT-SW-04-02</v>
      </c>
      <c r="B59" s="124" t="str">
        <f aca="false">E59&amp;F59</f>
        <v>IT-SW-04-02Canal</v>
      </c>
      <c r="C59" s="134"/>
      <c r="D59" s="124" t="s">
        <v>89</v>
      </c>
      <c r="E59" s="143" t="s">
        <v>239</v>
      </c>
      <c r="F59" s="124" t="s">
        <v>206</v>
      </c>
      <c r="G59" s="124" t="str">
        <f aca="false">D59</f>
        <v>Servinformación</v>
      </c>
      <c r="H59" s="124" t="s">
        <v>103</v>
      </c>
      <c r="I59" s="124" t="s">
        <v>77</v>
      </c>
      <c r="J59" s="134" t="s">
        <v>238</v>
      </c>
      <c r="K59" s="134" t="s">
        <v>224</v>
      </c>
      <c r="L59" s="134" t="s">
        <v>101</v>
      </c>
      <c r="M59" s="134" t="s">
        <v>209</v>
      </c>
      <c r="N59" s="144" t="s">
        <v>210</v>
      </c>
      <c r="O59" s="144" t="s">
        <v>215</v>
      </c>
      <c r="P59" s="139" t="s">
        <v>212</v>
      </c>
      <c r="Q59" s="125" t="str">
        <f aca="false">E59</f>
        <v>IT-SW-04-02</v>
      </c>
      <c r="R59" s="145" t="s">
        <v>213</v>
      </c>
      <c r="S59" s="146" t="n">
        <v>4752880</v>
      </c>
      <c r="T59" s="124" t="n">
        <v>1</v>
      </c>
      <c r="U59" s="133" t="n">
        <v>1</v>
      </c>
      <c r="V59" s="126" t="n">
        <f aca="false">SUMIF(ResumenCotizacion!$C:$C,E59,ResumenCotizacion!$P:$P)</f>
        <v>0</v>
      </c>
      <c r="W59" s="164" t="n">
        <f aca="false">S59</f>
        <v>4752880</v>
      </c>
      <c r="X59" s="163" t="n">
        <f aca="false">ROUND(W59/(1-VLOOKUP("Total porcentaje:",ResumenCotizacion!$F:$H,3,0)),2)</f>
        <v>4752880</v>
      </c>
      <c r="Y59" s="163" t="n">
        <f aca="false">V59*X59</f>
        <v>0</v>
      </c>
    </row>
    <row r="60" customFormat="false" ht="14.25" hidden="false" customHeight="false" outlineLevel="0" collapsed="false">
      <c r="A60" s="124" t="str">
        <f aca="false">D60&amp;F60&amp;E60</f>
        <v>ServinformaciónCanalIT-SW-04-03</v>
      </c>
      <c r="B60" s="124" t="str">
        <f aca="false">E60&amp;F60</f>
        <v>IT-SW-04-03Canal</v>
      </c>
      <c r="C60" s="134"/>
      <c r="D60" s="124" t="s">
        <v>89</v>
      </c>
      <c r="E60" s="143" t="s">
        <v>240</v>
      </c>
      <c r="F60" s="124" t="s">
        <v>206</v>
      </c>
      <c r="G60" s="124" t="str">
        <f aca="false">D60</f>
        <v>Servinformación</v>
      </c>
      <c r="H60" s="124" t="s">
        <v>103</v>
      </c>
      <c r="I60" s="124" t="s">
        <v>77</v>
      </c>
      <c r="J60" s="134" t="s">
        <v>238</v>
      </c>
      <c r="K60" s="134" t="s">
        <v>224</v>
      </c>
      <c r="L60" s="134" t="s">
        <v>101</v>
      </c>
      <c r="M60" s="134" t="s">
        <v>209</v>
      </c>
      <c r="N60" s="144" t="s">
        <v>217</v>
      </c>
      <c r="O60" s="144" t="s">
        <v>211</v>
      </c>
      <c r="P60" s="139" t="s">
        <v>212</v>
      </c>
      <c r="Q60" s="125" t="str">
        <f aca="false">E60</f>
        <v>IT-SW-04-03</v>
      </c>
      <c r="R60" s="145" t="s">
        <v>213</v>
      </c>
      <c r="S60" s="146" t="n">
        <v>1571200</v>
      </c>
      <c r="T60" s="124" t="n">
        <v>1</v>
      </c>
      <c r="U60" s="133" t="n">
        <v>1</v>
      </c>
      <c r="V60" s="126" t="n">
        <f aca="false">SUMIF(ResumenCotizacion!$C:$C,E60,ResumenCotizacion!$P:$P)</f>
        <v>0</v>
      </c>
      <c r="W60" s="164" t="n">
        <f aca="false">S60</f>
        <v>1571200</v>
      </c>
      <c r="X60" s="163" t="n">
        <f aca="false">ROUND(W60/(1-VLOOKUP("Total porcentaje:",ResumenCotizacion!$F:$H,3,0)),2)</f>
        <v>1571200</v>
      </c>
      <c r="Y60" s="163" t="n">
        <f aca="false">V60*X60</f>
        <v>0</v>
      </c>
    </row>
    <row r="61" customFormat="false" ht="14.25" hidden="false" customHeight="false" outlineLevel="0" collapsed="false">
      <c r="A61" s="124" t="str">
        <f aca="false">D61&amp;F61&amp;E61</f>
        <v>ServinformaciónCanalIT-SW-04-04</v>
      </c>
      <c r="B61" s="124" t="str">
        <f aca="false">E61&amp;F61</f>
        <v>IT-SW-04-04Canal</v>
      </c>
      <c r="C61" s="134"/>
      <c r="D61" s="124" t="s">
        <v>89</v>
      </c>
      <c r="E61" s="143" t="s">
        <v>241</v>
      </c>
      <c r="F61" s="124" t="s">
        <v>206</v>
      </c>
      <c r="G61" s="124" t="str">
        <f aca="false">D61</f>
        <v>Servinformación</v>
      </c>
      <c r="H61" s="124" t="s">
        <v>103</v>
      </c>
      <c r="I61" s="124" t="s">
        <v>77</v>
      </c>
      <c r="J61" s="134" t="s">
        <v>238</v>
      </c>
      <c r="K61" s="134" t="s">
        <v>224</v>
      </c>
      <c r="L61" s="134" t="s">
        <v>101</v>
      </c>
      <c r="M61" s="134" t="s">
        <v>209</v>
      </c>
      <c r="N61" s="144" t="s">
        <v>217</v>
      </c>
      <c r="O61" s="144" t="s">
        <v>215</v>
      </c>
      <c r="P61" s="139" t="s">
        <v>212</v>
      </c>
      <c r="Q61" s="125" t="str">
        <f aca="false">E61</f>
        <v>IT-SW-04-04</v>
      </c>
      <c r="R61" s="145" t="s">
        <v>213</v>
      </c>
      <c r="S61" s="146" t="n">
        <v>4936800</v>
      </c>
      <c r="T61" s="124" t="n">
        <v>1</v>
      </c>
      <c r="U61" s="133" t="n">
        <v>1</v>
      </c>
      <c r="V61" s="126" t="n">
        <f aca="false">SUMIF(ResumenCotizacion!$C:$C,E61,ResumenCotizacion!$P:$P)</f>
        <v>0</v>
      </c>
      <c r="W61" s="164" t="n">
        <f aca="false">S61</f>
        <v>4936800</v>
      </c>
      <c r="X61" s="163" t="n">
        <f aca="false">ROUND(W61/(1-VLOOKUP("Total porcentaje:",ResumenCotizacion!$F:$H,3,0)),2)</f>
        <v>4936800</v>
      </c>
      <c r="Y61" s="163" t="n">
        <f aca="false">V61*X61</f>
        <v>0</v>
      </c>
    </row>
    <row r="62" customFormat="false" ht="14.25" hidden="false" customHeight="false" outlineLevel="0" collapsed="false">
      <c r="A62" s="124" t="str">
        <f aca="false">D62&amp;F62&amp;E62</f>
        <v>ServinformaciónCanalIT-SW-04-05</v>
      </c>
      <c r="B62" s="124" t="str">
        <f aca="false">E62&amp;F62</f>
        <v>IT-SW-04-05Canal</v>
      </c>
      <c r="C62" s="134"/>
      <c r="D62" s="124" t="s">
        <v>89</v>
      </c>
      <c r="E62" s="143" t="s">
        <v>242</v>
      </c>
      <c r="F62" s="124" t="s">
        <v>206</v>
      </c>
      <c r="G62" s="124" t="str">
        <f aca="false">D62</f>
        <v>Servinformación</v>
      </c>
      <c r="H62" s="124" t="s">
        <v>103</v>
      </c>
      <c r="I62" s="124" t="s">
        <v>77</v>
      </c>
      <c r="J62" s="134" t="s">
        <v>238</v>
      </c>
      <c r="K62" s="134" t="s">
        <v>224</v>
      </c>
      <c r="L62" s="134" t="s">
        <v>101</v>
      </c>
      <c r="M62" s="134" t="s">
        <v>209</v>
      </c>
      <c r="N62" s="144" t="s">
        <v>220</v>
      </c>
      <c r="O62" s="144" t="s">
        <v>211</v>
      </c>
      <c r="P62" s="139" t="s">
        <v>212</v>
      </c>
      <c r="Q62" s="125" t="str">
        <f aca="false">E62</f>
        <v>IT-SW-04-05</v>
      </c>
      <c r="R62" s="145" t="s">
        <v>213</v>
      </c>
      <c r="S62" s="146" t="n">
        <v>1571200</v>
      </c>
      <c r="T62" s="124" t="n">
        <v>1</v>
      </c>
      <c r="U62" s="133" t="n">
        <v>1</v>
      </c>
      <c r="V62" s="126" t="n">
        <f aca="false">SUMIF(ResumenCotizacion!$C:$C,E62,ResumenCotizacion!$P:$P)</f>
        <v>0</v>
      </c>
      <c r="W62" s="164" t="n">
        <f aca="false">S62</f>
        <v>1571200</v>
      </c>
      <c r="X62" s="163" t="n">
        <f aca="false">ROUND(W62/(1-VLOOKUP("Total porcentaje:",ResumenCotizacion!$F:$H,3,0)),2)</f>
        <v>1571200</v>
      </c>
      <c r="Y62" s="163" t="n">
        <f aca="false">V62*X62</f>
        <v>0</v>
      </c>
    </row>
    <row r="63" customFormat="false" ht="14.25" hidden="false" customHeight="false" outlineLevel="0" collapsed="false">
      <c r="A63" s="124" t="str">
        <f aca="false">D63&amp;F63&amp;E63</f>
        <v>ServinformaciónCanalIT-SW-04-06</v>
      </c>
      <c r="B63" s="124" t="str">
        <f aca="false">E63&amp;F63</f>
        <v>IT-SW-04-06Canal</v>
      </c>
      <c r="C63" s="134"/>
      <c r="D63" s="124" t="s">
        <v>89</v>
      </c>
      <c r="E63" s="143" t="s">
        <v>243</v>
      </c>
      <c r="F63" s="124" t="s">
        <v>206</v>
      </c>
      <c r="G63" s="124" t="str">
        <f aca="false">D63</f>
        <v>Servinformación</v>
      </c>
      <c r="H63" s="124" t="s">
        <v>103</v>
      </c>
      <c r="I63" s="124" t="s">
        <v>77</v>
      </c>
      <c r="J63" s="134" t="s">
        <v>238</v>
      </c>
      <c r="K63" s="134" t="s">
        <v>224</v>
      </c>
      <c r="L63" s="134" t="s">
        <v>101</v>
      </c>
      <c r="M63" s="134" t="s">
        <v>209</v>
      </c>
      <c r="N63" s="144" t="s">
        <v>220</v>
      </c>
      <c r="O63" s="144" t="s">
        <v>215</v>
      </c>
      <c r="P63" s="139" t="s">
        <v>212</v>
      </c>
      <c r="Q63" s="125" t="str">
        <f aca="false">E63</f>
        <v>IT-SW-04-06</v>
      </c>
      <c r="R63" s="145" t="s">
        <v>213</v>
      </c>
      <c r="S63" s="146" t="n">
        <v>6171000</v>
      </c>
      <c r="T63" s="124" t="n">
        <v>1</v>
      </c>
      <c r="U63" s="133" t="n">
        <v>1</v>
      </c>
      <c r="V63" s="126" t="n">
        <f aca="false">SUMIF(ResumenCotizacion!$C:$C,E63,ResumenCotizacion!$P:$P)</f>
        <v>0</v>
      </c>
      <c r="W63" s="164" t="n">
        <f aca="false">S63</f>
        <v>6171000</v>
      </c>
      <c r="X63" s="163" t="n">
        <f aca="false">ROUND(W63/(1-VLOOKUP("Total porcentaje:",ResumenCotizacion!$F:$H,3,0)),2)</f>
        <v>6171000</v>
      </c>
      <c r="Y63" s="163" t="n">
        <f aca="false">V63*X63</f>
        <v>0</v>
      </c>
    </row>
    <row r="64" customFormat="false" ht="14.25" hidden="false" customHeight="false" outlineLevel="0" collapsed="false">
      <c r="A64" s="124" t="str">
        <f aca="false">D64&amp;F64&amp;E64</f>
        <v>ServinformaciónCanalIT-SW-05-01</v>
      </c>
      <c r="B64" s="124" t="str">
        <f aca="false">E64&amp;F64</f>
        <v>IT-SW-05-01Canal</v>
      </c>
      <c r="C64" s="134"/>
      <c r="D64" s="124" t="s">
        <v>89</v>
      </c>
      <c r="E64" s="143" t="s">
        <v>244</v>
      </c>
      <c r="F64" s="124" t="s">
        <v>206</v>
      </c>
      <c r="G64" s="124" t="str">
        <f aca="false">D64</f>
        <v>Servinformación</v>
      </c>
      <c r="H64" s="124" t="s">
        <v>103</v>
      </c>
      <c r="I64" s="124" t="s">
        <v>77</v>
      </c>
      <c r="J64" s="134" t="s">
        <v>245</v>
      </c>
      <c r="K64" s="134" t="s">
        <v>246</v>
      </c>
      <c r="L64" s="134" t="s">
        <v>101</v>
      </c>
      <c r="M64" s="134" t="s">
        <v>209</v>
      </c>
      <c r="N64" s="144" t="s">
        <v>210</v>
      </c>
      <c r="O64" s="144" t="s">
        <v>211</v>
      </c>
      <c r="P64" s="139" t="s">
        <v>247</v>
      </c>
      <c r="Q64" s="125" t="str">
        <f aca="false">E64</f>
        <v>IT-SW-05-01</v>
      </c>
      <c r="R64" s="145" t="s">
        <v>213</v>
      </c>
      <c r="S64" s="146" t="n">
        <v>184000</v>
      </c>
      <c r="T64" s="124" t="n">
        <v>1</v>
      </c>
      <c r="U64" s="133" t="n">
        <v>1</v>
      </c>
      <c r="V64" s="126" t="n">
        <f aca="false">SUMIF(ResumenCotizacion!$C:$C,E64,ResumenCotizacion!$P:$P)</f>
        <v>0</v>
      </c>
      <c r="W64" s="164" t="n">
        <f aca="false">S64</f>
        <v>184000</v>
      </c>
      <c r="X64" s="163" t="n">
        <f aca="false">ROUND(W64/(1-VLOOKUP("Total porcentaje:",ResumenCotizacion!$F:$H,3,0)),2)</f>
        <v>184000</v>
      </c>
      <c r="Y64" s="163" t="n">
        <f aca="false">V64*X64</f>
        <v>0</v>
      </c>
    </row>
    <row r="65" customFormat="false" ht="14.25" hidden="false" customHeight="false" outlineLevel="0" collapsed="false">
      <c r="A65" s="124" t="str">
        <f aca="false">D65&amp;F65&amp;E65</f>
        <v>ServinformaciónCanalIT-SW-05-02</v>
      </c>
      <c r="B65" s="124" t="str">
        <f aca="false">E65&amp;F65</f>
        <v>IT-SW-05-02Canal</v>
      </c>
      <c r="C65" s="134"/>
      <c r="D65" s="124" t="s">
        <v>89</v>
      </c>
      <c r="E65" s="143" t="s">
        <v>248</v>
      </c>
      <c r="F65" s="124" t="s">
        <v>206</v>
      </c>
      <c r="G65" s="124" t="str">
        <f aca="false">D65</f>
        <v>Servinformación</v>
      </c>
      <c r="H65" s="124" t="s">
        <v>103</v>
      </c>
      <c r="I65" s="124" t="s">
        <v>77</v>
      </c>
      <c r="J65" s="134" t="s">
        <v>245</v>
      </c>
      <c r="K65" s="134" t="s">
        <v>246</v>
      </c>
      <c r="L65" s="134" t="s">
        <v>101</v>
      </c>
      <c r="M65" s="134" t="s">
        <v>209</v>
      </c>
      <c r="N65" s="144" t="s">
        <v>210</v>
      </c>
      <c r="O65" s="144" t="s">
        <v>215</v>
      </c>
      <c r="P65" s="139" t="s">
        <v>247</v>
      </c>
      <c r="Q65" s="125" t="str">
        <f aca="false">E65</f>
        <v>IT-SW-05-02</v>
      </c>
      <c r="R65" s="145" t="s">
        <v>213</v>
      </c>
      <c r="S65" s="146" t="n">
        <v>230000</v>
      </c>
      <c r="T65" s="124" t="n">
        <v>1</v>
      </c>
      <c r="U65" s="133" t="n">
        <v>1</v>
      </c>
      <c r="V65" s="126" t="n">
        <f aca="false">SUMIF(ResumenCotizacion!$C:$C,E65,ResumenCotizacion!$P:$P)</f>
        <v>0</v>
      </c>
      <c r="W65" s="164" t="n">
        <f aca="false">S65</f>
        <v>230000</v>
      </c>
      <c r="X65" s="163" t="n">
        <f aca="false">ROUND(W65/(1-VLOOKUP("Total porcentaje:",ResumenCotizacion!$F:$H,3,0)),2)</f>
        <v>230000</v>
      </c>
      <c r="Y65" s="163" t="n">
        <f aca="false">V65*X65</f>
        <v>0</v>
      </c>
    </row>
    <row r="66" customFormat="false" ht="14.25" hidden="false" customHeight="false" outlineLevel="0" collapsed="false">
      <c r="A66" s="124" t="str">
        <f aca="false">D66&amp;F66&amp;E66</f>
        <v>ServinformaciónCanalIT-SW-05-03</v>
      </c>
      <c r="B66" s="124" t="str">
        <f aca="false">E66&amp;F66</f>
        <v>IT-SW-05-03Canal</v>
      </c>
      <c r="C66" s="134"/>
      <c r="D66" s="124" t="s">
        <v>89</v>
      </c>
      <c r="E66" s="143" t="s">
        <v>249</v>
      </c>
      <c r="F66" s="124" t="s">
        <v>206</v>
      </c>
      <c r="G66" s="124" t="str">
        <f aca="false">D66</f>
        <v>Servinformación</v>
      </c>
      <c r="H66" s="124" t="s">
        <v>103</v>
      </c>
      <c r="I66" s="124" t="s">
        <v>77</v>
      </c>
      <c r="J66" s="134" t="s">
        <v>245</v>
      </c>
      <c r="K66" s="134" t="s">
        <v>246</v>
      </c>
      <c r="L66" s="134" t="s">
        <v>101</v>
      </c>
      <c r="M66" s="134" t="s">
        <v>209</v>
      </c>
      <c r="N66" s="144" t="s">
        <v>217</v>
      </c>
      <c r="O66" s="144" t="s">
        <v>211</v>
      </c>
      <c r="P66" s="139" t="s">
        <v>247</v>
      </c>
      <c r="Q66" s="125" t="str">
        <f aca="false">E66</f>
        <v>IT-SW-05-03</v>
      </c>
      <c r="R66" s="145" t="s">
        <v>213</v>
      </c>
      <c r="S66" s="146" t="n">
        <v>130000</v>
      </c>
      <c r="T66" s="124" t="n">
        <v>1</v>
      </c>
      <c r="U66" s="133" t="n">
        <v>1</v>
      </c>
      <c r="V66" s="126" t="n">
        <f aca="false">SUMIF(ResumenCotizacion!$C:$C,E66,ResumenCotizacion!$P:$P)</f>
        <v>0</v>
      </c>
      <c r="W66" s="164" t="n">
        <f aca="false">S66</f>
        <v>130000</v>
      </c>
      <c r="X66" s="163" t="n">
        <f aca="false">ROUND(W66/(1-VLOOKUP("Total porcentaje:",ResumenCotizacion!$F:$H,3,0)),2)</f>
        <v>130000</v>
      </c>
      <c r="Y66" s="163" t="n">
        <f aca="false">V66*X66</f>
        <v>0</v>
      </c>
    </row>
    <row r="67" customFormat="false" ht="14.25" hidden="false" customHeight="false" outlineLevel="0" collapsed="false">
      <c r="A67" s="124" t="str">
        <f aca="false">D67&amp;F67&amp;E67</f>
        <v>ServinformaciónCanalIT-SW-05-04</v>
      </c>
      <c r="B67" s="124" t="str">
        <f aca="false">E67&amp;F67</f>
        <v>IT-SW-05-04Canal</v>
      </c>
      <c r="C67" s="134"/>
      <c r="D67" s="124" t="s">
        <v>89</v>
      </c>
      <c r="E67" s="143" t="s">
        <v>250</v>
      </c>
      <c r="F67" s="124" t="s">
        <v>206</v>
      </c>
      <c r="G67" s="124" t="str">
        <f aca="false">D67</f>
        <v>Servinformación</v>
      </c>
      <c r="H67" s="124" t="s">
        <v>103</v>
      </c>
      <c r="I67" s="124" t="s">
        <v>77</v>
      </c>
      <c r="J67" s="134" t="s">
        <v>245</v>
      </c>
      <c r="K67" s="134" t="s">
        <v>246</v>
      </c>
      <c r="L67" s="134" t="s">
        <v>101</v>
      </c>
      <c r="M67" s="134" t="s">
        <v>209</v>
      </c>
      <c r="N67" s="144" t="s">
        <v>217</v>
      </c>
      <c r="O67" s="144" t="s">
        <v>215</v>
      </c>
      <c r="P67" s="139" t="s">
        <v>247</v>
      </c>
      <c r="Q67" s="125" t="str">
        <f aca="false">E67</f>
        <v>IT-SW-05-04</v>
      </c>
      <c r="R67" s="145" t="s">
        <v>213</v>
      </c>
      <c r="S67" s="146" t="n">
        <v>337500</v>
      </c>
      <c r="T67" s="124" t="n">
        <v>1</v>
      </c>
      <c r="U67" s="133" t="n">
        <v>1</v>
      </c>
      <c r="V67" s="126" t="n">
        <f aca="false">SUMIF(ResumenCotizacion!$C:$C,E67,ResumenCotizacion!$P:$P)</f>
        <v>0</v>
      </c>
      <c r="W67" s="164" t="n">
        <f aca="false">S67</f>
        <v>337500</v>
      </c>
      <c r="X67" s="163" t="n">
        <f aca="false">ROUND(W67/(1-VLOOKUP("Total porcentaje:",ResumenCotizacion!$F:$H,3,0)),2)</f>
        <v>337500</v>
      </c>
      <c r="Y67" s="163" t="n">
        <f aca="false">V67*X67</f>
        <v>0</v>
      </c>
    </row>
    <row r="68" customFormat="false" ht="14.25" hidden="false" customHeight="false" outlineLevel="0" collapsed="false">
      <c r="A68" s="124" t="str">
        <f aca="false">D68&amp;F68&amp;E68</f>
        <v>ServinformaciónCanalIT-SW-05-05</v>
      </c>
      <c r="B68" s="124" t="str">
        <f aca="false">E68&amp;F68</f>
        <v>IT-SW-05-05Canal</v>
      </c>
      <c r="C68" s="134"/>
      <c r="D68" s="124" t="s">
        <v>89</v>
      </c>
      <c r="E68" s="143" t="s">
        <v>251</v>
      </c>
      <c r="F68" s="124" t="s">
        <v>206</v>
      </c>
      <c r="G68" s="124" t="str">
        <f aca="false">D68</f>
        <v>Servinformación</v>
      </c>
      <c r="H68" s="124" t="s">
        <v>103</v>
      </c>
      <c r="I68" s="124" t="s">
        <v>77</v>
      </c>
      <c r="J68" s="134" t="s">
        <v>245</v>
      </c>
      <c r="K68" s="134" t="s">
        <v>246</v>
      </c>
      <c r="L68" s="134" t="s">
        <v>101</v>
      </c>
      <c r="M68" s="134" t="s">
        <v>209</v>
      </c>
      <c r="N68" s="144" t="s">
        <v>220</v>
      </c>
      <c r="O68" s="144" t="s">
        <v>211</v>
      </c>
      <c r="P68" s="139" t="s">
        <v>247</v>
      </c>
      <c r="Q68" s="125" t="str">
        <f aca="false">E68</f>
        <v>IT-SW-05-05</v>
      </c>
      <c r="R68" s="145" t="s">
        <v>213</v>
      </c>
      <c r="S68" s="146" t="n">
        <v>130000</v>
      </c>
      <c r="T68" s="124" t="n">
        <v>1</v>
      </c>
      <c r="U68" s="133" t="n">
        <v>1</v>
      </c>
      <c r="V68" s="126" t="n">
        <f aca="false">SUMIF(ResumenCotizacion!$C:$C,E68,ResumenCotizacion!$P:$P)</f>
        <v>0</v>
      </c>
      <c r="W68" s="164" t="n">
        <f aca="false">S68</f>
        <v>130000</v>
      </c>
      <c r="X68" s="163" t="n">
        <f aca="false">ROUND(W68/(1-VLOOKUP("Total porcentaje:",ResumenCotizacion!$F:$H,3,0)),2)</f>
        <v>130000</v>
      </c>
      <c r="Y68" s="163" t="n">
        <f aca="false">V68*X68</f>
        <v>0</v>
      </c>
    </row>
    <row r="69" customFormat="false" ht="14.25" hidden="false" customHeight="false" outlineLevel="0" collapsed="false">
      <c r="A69" s="124" t="str">
        <f aca="false">D69&amp;F69&amp;E69</f>
        <v>ServinformaciónCanalIT-SW-05-06</v>
      </c>
      <c r="B69" s="124" t="str">
        <f aca="false">E69&amp;F69</f>
        <v>IT-SW-05-06Canal</v>
      </c>
      <c r="C69" s="134"/>
      <c r="D69" s="124" t="s">
        <v>89</v>
      </c>
      <c r="E69" s="143" t="s">
        <v>252</v>
      </c>
      <c r="F69" s="124" t="s">
        <v>206</v>
      </c>
      <c r="G69" s="124" t="str">
        <f aca="false">D69</f>
        <v>Servinformación</v>
      </c>
      <c r="H69" s="124" t="s">
        <v>103</v>
      </c>
      <c r="I69" s="124" t="s">
        <v>77</v>
      </c>
      <c r="J69" s="134" t="s">
        <v>245</v>
      </c>
      <c r="K69" s="134" t="s">
        <v>246</v>
      </c>
      <c r="L69" s="134" t="s">
        <v>101</v>
      </c>
      <c r="M69" s="134" t="s">
        <v>209</v>
      </c>
      <c r="N69" s="144" t="s">
        <v>220</v>
      </c>
      <c r="O69" s="144" t="s">
        <v>215</v>
      </c>
      <c r="P69" s="139" t="s">
        <v>247</v>
      </c>
      <c r="Q69" s="125" t="str">
        <f aca="false">E69</f>
        <v>IT-SW-05-06</v>
      </c>
      <c r="R69" s="145" t="s">
        <v>213</v>
      </c>
      <c r="S69" s="146" t="n">
        <v>337500</v>
      </c>
      <c r="T69" s="124" t="n">
        <v>1</v>
      </c>
      <c r="U69" s="133" t="n">
        <v>1</v>
      </c>
      <c r="V69" s="126" t="n">
        <f aca="false">SUMIF(ResumenCotizacion!$C:$C,E69,ResumenCotizacion!$P:$P)</f>
        <v>0</v>
      </c>
      <c r="W69" s="164" t="n">
        <f aca="false">S69</f>
        <v>337500</v>
      </c>
      <c r="X69" s="163" t="n">
        <f aca="false">ROUND(W69/(1-VLOOKUP("Total porcentaje:",ResumenCotizacion!$F:$H,3,0)),2)</f>
        <v>337500</v>
      </c>
      <c r="Y69" s="163" t="n">
        <f aca="false">V69*X69</f>
        <v>0</v>
      </c>
    </row>
    <row r="70" customFormat="false" ht="14.25" hidden="false" customHeight="false" outlineLevel="0" collapsed="false">
      <c r="A70" s="124" t="str">
        <f aca="false">D70&amp;F70&amp;E70</f>
        <v>ServinformaciónCanalIT-SW-06-01</v>
      </c>
      <c r="B70" s="124" t="str">
        <f aca="false">E70&amp;F70</f>
        <v>IT-SW-06-01Canal</v>
      </c>
      <c r="C70" s="134"/>
      <c r="D70" s="124" t="s">
        <v>89</v>
      </c>
      <c r="E70" s="143" t="s">
        <v>253</v>
      </c>
      <c r="F70" s="124" t="s">
        <v>206</v>
      </c>
      <c r="G70" s="124" t="str">
        <f aca="false">D70</f>
        <v>Servinformación</v>
      </c>
      <c r="H70" s="124" t="s">
        <v>103</v>
      </c>
      <c r="I70" s="124" t="s">
        <v>77</v>
      </c>
      <c r="J70" s="134" t="s">
        <v>254</v>
      </c>
      <c r="K70" s="134" t="s">
        <v>255</v>
      </c>
      <c r="L70" s="134" t="s">
        <v>101</v>
      </c>
      <c r="M70" s="134" t="s">
        <v>209</v>
      </c>
      <c r="N70" s="144" t="s">
        <v>210</v>
      </c>
      <c r="O70" s="144" t="s">
        <v>215</v>
      </c>
      <c r="P70" s="139" t="s">
        <v>247</v>
      </c>
      <c r="Q70" s="125" t="str">
        <f aca="false">E70</f>
        <v>IT-SW-06-01</v>
      </c>
      <c r="R70" s="145" t="s">
        <v>213</v>
      </c>
      <c r="S70" s="146" t="n">
        <v>18000000</v>
      </c>
      <c r="T70" s="124" t="n">
        <v>1</v>
      </c>
      <c r="U70" s="133" t="n">
        <v>1</v>
      </c>
      <c r="V70" s="126" t="n">
        <f aca="false">SUMIF(ResumenCotizacion!$C:$C,E70,ResumenCotizacion!$P:$P)</f>
        <v>0</v>
      </c>
      <c r="W70" s="164" t="n">
        <f aca="false">S70</f>
        <v>18000000</v>
      </c>
      <c r="X70" s="163" t="n">
        <f aca="false">ROUND(W70/(1-VLOOKUP("Total porcentaje:",ResumenCotizacion!$F:$H,3,0)),2)</f>
        <v>18000000</v>
      </c>
      <c r="Y70" s="163" t="n">
        <f aca="false">V70*X70</f>
        <v>0</v>
      </c>
    </row>
    <row r="71" customFormat="false" ht="14.25" hidden="false" customHeight="false" outlineLevel="0" collapsed="false">
      <c r="A71" s="124" t="str">
        <f aca="false">D71&amp;F71&amp;E71</f>
        <v>ServinformaciónCanalIT-SW-06-02</v>
      </c>
      <c r="B71" s="124" t="str">
        <f aca="false">E71&amp;F71</f>
        <v>IT-SW-06-02Canal</v>
      </c>
      <c r="C71" s="134"/>
      <c r="D71" s="124" t="s">
        <v>89</v>
      </c>
      <c r="E71" s="143" t="s">
        <v>256</v>
      </c>
      <c r="F71" s="124" t="s">
        <v>206</v>
      </c>
      <c r="G71" s="124" t="str">
        <f aca="false">D71</f>
        <v>Servinformación</v>
      </c>
      <c r="H71" s="124" t="s">
        <v>103</v>
      </c>
      <c r="I71" s="124" t="s">
        <v>77</v>
      </c>
      <c r="J71" s="134" t="s">
        <v>254</v>
      </c>
      <c r="K71" s="134" t="s">
        <v>255</v>
      </c>
      <c r="L71" s="134" t="s">
        <v>101</v>
      </c>
      <c r="M71" s="134" t="s">
        <v>209</v>
      </c>
      <c r="N71" s="144" t="s">
        <v>217</v>
      </c>
      <c r="O71" s="144" t="s">
        <v>215</v>
      </c>
      <c r="P71" s="139" t="s">
        <v>247</v>
      </c>
      <c r="Q71" s="125" t="str">
        <f aca="false">E71</f>
        <v>IT-SW-06-02</v>
      </c>
      <c r="R71" s="145" t="s">
        <v>213</v>
      </c>
      <c r="S71" s="146" t="n">
        <v>18000000</v>
      </c>
      <c r="T71" s="124" t="n">
        <v>1</v>
      </c>
      <c r="U71" s="133" t="n">
        <v>1</v>
      </c>
      <c r="V71" s="126" t="n">
        <f aca="false">SUMIF(ResumenCotizacion!$C:$C,E71,ResumenCotizacion!$P:$P)</f>
        <v>0</v>
      </c>
      <c r="W71" s="164" t="n">
        <f aca="false">S71</f>
        <v>18000000</v>
      </c>
      <c r="X71" s="163" t="n">
        <f aca="false">ROUND(W71/(1-VLOOKUP("Total porcentaje:",ResumenCotizacion!$F:$H,3,0)),2)</f>
        <v>18000000</v>
      </c>
      <c r="Y71" s="163" t="n">
        <f aca="false">V71*X71</f>
        <v>0</v>
      </c>
    </row>
    <row r="72" customFormat="false" ht="14.25" hidden="false" customHeight="false" outlineLevel="0" collapsed="false">
      <c r="A72" s="124" t="str">
        <f aca="false">D72&amp;F72&amp;E72</f>
        <v>ServinformaciónCanalIT-SW-06-03</v>
      </c>
      <c r="B72" s="124" t="str">
        <f aca="false">E72&amp;F72</f>
        <v>IT-SW-06-03Canal</v>
      </c>
      <c r="C72" s="134"/>
      <c r="D72" s="124" t="s">
        <v>89</v>
      </c>
      <c r="E72" s="143" t="s">
        <v>257</v>
      </c>
      <c r="F72" s="124" t="s">
        <v>206</v>
      </c>
      <c r="G72" s="124" t="str">
        <f aca="false">D72</f>
        <v>Servinformación</v>
      </c>
      <c r="H72" s="124" t="s">
        <v>103</v>
      </c>
      <c r="I72" s="124" t="s">
        <v>77</v>
      </c>
      <c r="J72" s="134" t="s">
        <v>254</v>
      </c>
      <c r="K72" s="134" t="s">
        <v>255</v>
      </c>
      <c r="L72" s="134" t="s">
        <v>101</v>
      </c>
      <c r="M72" s="134" t="s">
        <v>209</v>
      </c>
      <c r="N72" s="144" t="s">
        <v>220</v>
      </c>
      <c r="O72" s="144" t="s">
        <v>215</v>
      </c>
      <c r="P72" s="139" t="s">
        <v>247</v>
      </c>
      <c r="Q72" s="125" t="str">
        <f aca="false">E72</f>
        <v>IT-SW-06-03</v>
      </c>
      <c r="R72" s="145" t="s">
        <v>213</v>
      </c>
      <c r="S72" s="146" t="n">
        <v>18000000</v>
      </c>
      <c r="T72" s="124" t="n">
        <v>1</v>
      </c>
      <c r="U72" s="133" t="n">
        <v>1</v>
      </c>
      <c r="V72" s="126" t="n">
        <f aca="false">SUMIF(ResumenCotizacion!$C:$C,E72,ResumenCotizacion!$P:$P)</f>
        <v>0</v>
      </c>
      <c r="W72" s="164" t="n">
        <f aca="false">S72</f>
        <v>18000000</v>
      </c>
      <c r="X72" s="163" t="n">
        <f aca="false">ROUND(W72/(1-VLOOKUP("Total porcentaje:",ResumenCotizacion!$F:$H,3,0)),2)</f>
        <v>18000000</v>
      </c>
      <c r="Y72" s="163" t="n">
        <f aca="false">V72*X72</f>
        <v>0</v>
      </c>
    </row>
    <row r="73" customFormat="false" ht="14.25" hidden="false" customHeight="false" outlineLevel="0" collapsed="false">
      <c r="A73" s="124" t="str">
        <f aca="false">D73&amp;F73&amp;E73</f>
        <v>ServinformaciónCanalIT-SW-07-01</v>
      </c>
      <c r="B73" s="124" t="str">
        <f aca="false">E73&amp;F73</f>
        <v>IT-SW-07-01Canal</v>
      </c>
      <c r="C73" s="134"/>
      <c r="D73" s="124" t="s">
        <v>89</v>
      </c>
      <c r="E73" s="143" t="s">
        <v>258</v>
      </c>
      <c r="F73" s="124" t="s">
        <v>206</v>
      </c>
      <c r="G73" s="124" t="str">
        <f aca="false">D73</f>
        <v>Servinformación</v>
      </c>
      <c r="H73" s="124" t="s">
        <v>103</v>
      </c>
      <c r="I73" s="124" t="s">
        <v>77</v>
      </c>
      <c r="J73" s="134" t="s">
        <v>259</v>
      </c>
      <c r="K73" s="134" t="s">
        <v>30</v>
      </c>
      <c r="L73" s="134" t="s">
        <v>101</v>
      </c>
      <c r="M73" s="134" t="s">
        <v>209</v>
      </c>
      <c r="N73" s="144" t="s">
        <v>210</v>
      </c>
      <c r="O73" s="144" t="s">
        <v>211</v>
      </c>
      <c r="P73" s="139" t="s">
        <v>260</v>
      </c>
      <c r="Q73" s="125" t="str">
        <f aca="false">E73</f>
        <v>IT-SW-07-01</v>
      </c>
      <c r="R73" s="145" t="s">
        <v>213</v>
      </c>
      <c r="S73" s="146" t="n">
        <v>368000</v>
      </c>
      <c r="T73" s="124" t="n">
        <v>1</v>
      </c>
      <c r="U73" s="133" t="n">
        <v>1</v>
      </c>
      <c r="V73" s="126" t="n">
        <f aca="false">SUMIF(ResumenCotizacion!$C:$C,E73,ResumenCotizacion!$P:$P)</f>
        <v>0</v>
      </c>
      <c r="W73" s="164" t="n">
        <f aca="false">S73</f>
        <v>368000</v>
      </c>
      <c r="X73" s="163" t="n">
        <f aca="false">ROUND(W73/(1-VLOOKUP("Total porcentaje:",ResumenCotizacion!$F:$H,3,0)),2)</f>
        <v>368000</v>
      </c>
      <c r="Y73" s="163" t="n">
        <f aca="false">V73*X73</f>
        <v>0</v>
      </c>
    </row>
    <row r="74" customFormat="false" ht="14.25" hidden="false" customHeight="false" outlineLevel="0" collapsed="false">
      <c r="A74" s="124" t="str">
        <f aca="false">D74&amp;F74&amp;E74</f>
        <v>ServinformaciónCanalIT-SW-07-02</v>
      </c>
      <c r="B74" s="124" t="str">
        <f aca="false">E74&amp;F74</f>
        <v>IT-SW-07-02Canal</v>
      </c>
      <c r="C74" s="134"/>
      <c r="D74" s="124" t="s">
        <v>89</v>
      </c>
      <c r="E74" s="143" t="s">
        <v>261</v>
      </c>
      <c r="F74" s="124" t="s">
        <v>206</v>
      </c>
      <c r="G74" s="124" t="str">
        <f aca="false">D74</f>
        <v>Servinformación</v>
      </c>
      <c r="H74" s="124" t="s">
        <v>103</v>
      </c>
      <c r="I74" s="124" t="s">
        <v>77</v>
      </c>
      <c r="J74" s="134" t="s">
        <v>259</v>
      </c>
      <c r="K74" s="134" t="s">
        <v>30</v>
      </c>
      <c r="L74" s="134" t="s">
        <v>101</v>
      </c>
      <c r="M74" s="134" t="s">
        <v>209</v>
      </c>
      <c r="N74" s="144" t="s">
        <v>210</v>
      </c>
      <c r="O74" s="144" t="s">
        <v>215</v>
      </c>
      <c r="P74" s="139" t="s">
        <v>260</v>
      </c>
      <c r="Q74" s="125" t="str">
        <f aca="false">E74</f>
        <v>IT-SW-07-02</v>
      </c>
      <c r="R74" s="145" t="s">
        <v>213</v>
      </c>
      <c r="S74" s="146" t="n">
        <v>460000</v>
      </c>
      <c r="T74" s="124" t="n">
        <v>1</v>
      </c>
      <c r="U74" s="133" t="n">
        <v>1</v>
      </c>
      <c r="V74" s="126" t="n">
        <f aca="false">SUMIF(ResumenCotizacion!$C:$C,E74,ResumenCotizacion!$P:$P)</f>
        <v>0</v>
      </c>
      <c r="W74" s="164" t="n">
        <f aca="false">S74</f>
        <v>460000</v>
      </c>
      <c r="X74" s="163" t="n">
        <f aca="false">ROUND(W74/(1-VLOOKUP("Total porcentaje:",ResumenCotizacion!$F:$H,3,0)),2)</f>
        <v>460000</v>
      </c>
      <c r="Y74" s="163" t="n">
        <f aca="false">V74*X74</f>
        <v>0</v>
      </c>
    </row>
    <row r="75" customFormat="false" ht="14.25" hidden="false" customHeight="false" outlineLevel="0" collapsed="false">
      <c r="A75" s="124" t="str">
        <f aca="false">D75&amp;F75&amp;E75</f>
        <v>ServinformaciónCanalIT-SW-07-03</v>
      </c>
      <c r="B75" s="124" t="str">
        <f aca="false">E75&amp;F75</f>
        <v>IT-SW-07-03Canal</v>
      </c>
      <c r="C75" s="134"/>
      <c r="D75" s="124" t="s">
        <v>89</v>
      </c>
      <c r="E75" s="143" t="s">
        <v>262</v>
      </c>
      <c r="F75" s="124" t="s">
        <v>206</v>
      </c>
      <c r="G75" s="124" t="str">
        <f aca="false">D75</f>
        <v>Servinformación</v>
      </c>
      <c r="H75" s="124" t="s">
        <v>103</v>
      </c>
      <c r="I75" s="124" t="s">
        <v>77</v>
      </c>
      <c r="J75" s="134" t="s">
        <v>259</v>
      </c>
      <c r="K75" s="134" t="s">
        <v>30</v>
      </c>
      <c r="L75" s="134" t="s">
        <v>101</v>
      </c>
      <c r="M75" s="134" t="s">
        <v>209</v>
      </c>
      <c r="N75" s="144" t="s">
        <v>217</v>
      </c>
      <c r="O75" s="144" t="s">
        <v>211</v>
      </c>
      <c r="P75" s="139" t="s">
        <v>260</v>
      </c>
      <c r="Q75" s="125" t="str">
        <f aca="false">E75</f>
        <v>IT-SW-07-03</v>
      </c>
      <c r="R75" s="145" t="s">
        <v>213</v>
      </c>
      <c r="S75" s="146" t="n">
        <v>260000</v>
      </c>
      <c r="T75" s="124" t="n">
        <v>1</v>
      </c>
      <c r="U75" s="133" t="n">
        <v>1</v>
      </c>
      <c r="V75" s="126" t="n">
        <f aca="false">SUMIF(ResumenCotizacion!$C:$C,E75,ResumenCotizacion!$P:$P)</f>
        <v>0</v>
      </c>
      <c r="W75" s="164" t="n">
        <f aca="false">S75</f>
        <v>260000</v>
      </c>
      <c r="X75" s="163" t="n">
        <f aca="false">ROUND(W75/(1-VLOOKUP("Total porcentaje:",ResumenCotizacion!$F:$H,3,0)),2)</f>
        <v>260000</v>
      </c>
      <c r="Y75" s="163" t="n">
        <f aca="false">V75*X75</f>
        <v>0</v>
      </c>
    </row>
    <row r="76" customFormat="false" ht="14.25" hidden="false" customHeight="false" outlineLevel="0" collapsed="false">
      <c r="A76" s="124" t="str">
        <f aca="false">D76&amp;F76&amp;E76</f>
        <v>ServinformaciónCanalIT-SW-07-04</v>
      </c>
      <c r="B76" s="124" t="str">
        <f aca="false">E76&amp;F76</f>
        <v>IT-SW-07-04Canal</v>
      </c>
      <c r="C76" s="134"/>
      <c r="D76" s="124" t="s">
        <v>89</v>
      </c>
      <c r="E76" s="143" t="s">
        <v>263</v>
      </c>
      <c r="F76" s="124" t="s">
        <v>206</v>
      </c>
      <c r="G76" s="124" t="str">
        <f aca="false">D76</f>
        <v>Servinformación</v>
      </c>
      <c r="H76" s="124" t="s">
        <v>103</v>
      </c>
      <c r="I76" s="124" t="s">
        <v>77</v>
      </c>
      <c r="J76" s="134" t="s">
        <v>259</v>
      </c>
      <c r="K76" s="134" t="s">
        <v>30</v>
      </c>
      <c r="L76" s="134" t="s">
        <v>101</v>
      </c>
      <c r="M76" s="134" t="s">
        <v>209</v>
      </c>
      <c r="N76" s="144" t="s">
        <v>217</v>
      </c>
      <c r="O76" s="144" t="s">
        <v>215</v>
      </c>
      <c r="P76" s="139" t="s">
        <v>260</v>
      </c>
      <c r="Q76" s="125" t="str">
        <f aca="false">E76</f>
        <v>IT-SW-07-04</v>
      </c>
      <c r="R76" s="145" t="s">
        <v>213</v>
      </c>
      <c r="S76" s="146" t="n">
        <v>675000</v>
      </c>
      <c r="T76" s="124" t="n">
        <v>1</v>
      </c>
      <c r="U76" s="133" t="n">
        <v>1</v>
      </c>
      <c r="V76" s="126" t="n">
        <f aca="false">SUMIF(ResumenCotizacion!$C:$C,E76,ResumenCotizacion!$P:$P)</f>
        <v>0</v>
      </c>
      <c r="W76" s="164" t="n">
        <f aca="false">S76</f>
        <v>675000</v>
      </c>
      <c r="X76" s="163" t="n">
        <f aca="false">ROUND(W76/(1-VLOOKUP("Total porcentaje:",ResumenCotizacion!$F:$H,3,0)),2)</f>
        <v>675000</v>
      </c>
      <c r="Y76" s="163" t="n">
        <f aca="false">V76*X76</f>
        <v>0</v>
      </c>
    </row>
    <row r="77" customFormat="false" ht="14.25" hidden="false" customHeight="false" outlineLevel="0" collapsed="false">
      <c r="A77" s="124" t="str">
        <f aca="false">D77&amp;F77&amp;E77</f>
        <v>ServinformaciónCanalIT-SW-07-05</v>
      </c>
      <c r="B77" s="124" t="str">
        <f aca="false">E77&amp;F77</f>
        <v>IT-SW-07-05Canal</v>
      </c>
      <c r="C77" s="134"/>
      <c r="D77" s="124" t="s">
        <v>89</v>
      </c>
      <c r="E77" s="143" t="s">
        <v>264</v>
      </c>
      <c r="F77" s="124" t="s">
        <v>206</v>
      </c>
      <c r="G77" s="124" t="str">
        <f aca="false">D77</f>
        <v>Servinformación</v>
      </c>
      <c r="H77" s="124" t="s">
        <v>103</v>
      </c>
      <c r="I77" s="124" t="s">
        <v>77</v>
      </c>
      <c r="J77" s="134" t="s">
        <v>259</v>
      </c>
      <c r="K77" s="134" t="s">
        <v>30</v>
      </c>
      <c r="L77" s="134" t="s">
        <v>101</v>
      </c>
      <c r="M77" s="134" t="s">
        <v>209</v>
      </c>
      <c r="N77" s="144" t="s">
        <v>220</v>
      </c>
      <c r="O77" s="144" t="s">
        <v>211</v>
      </c>
      <c r="P77" s="139" t="s">
        <v>260</v>
      </c>
      <c r="Q77" s="125" t="str">
        <f aca="false">E77</f>
        <v>IT-SW-07-05</v>
      </c>
      <c r="R77" s="145" t="s">
        <v>213</v>
      </c>
      <c r="S77" s="146" t="n">
        <v>260000</v>
      </c>
      <c r="T77" s="124" t="n">
        <v>1</v>
      </c>
      <c r="U77" s="133" t="n">
        <v>1</v>
      </c>
      <c r="V77" s="126" t="n">
        <f aca="false">SUMIF(ResumenCotizacion!$C:$C,E77,ResumenCotizacion!$P:$P)</f>
        <v>0</v>
      </c>
      <c r="W77" s="164" t="n">
        <f aca="false">S77</f>
        <v>260000</v>
      </c>
      <c r="X77" s="163" t="n">
        <f aca="false">ROUND(W77/(1-VLOOKUP("Total porcentaje:",ResumenCotizacion!$F:$H,3,0)),2)</f>
        <v>260000</v>
      </c>
      <c r="Y77" s="163" t="n">
        <f aca="false">V77*X77</f>
        <v>0</v>
      </c>
    </row>
    <row r="78" customFormat="false" ht="14.25" hidden="false" customHeight="false" outlineLevel="0" collapsed="false">
      <c r="A78" s="124" t="str">
        <f aca="false">D78&amp;F78&amp;E78</f>
        <v>ServinformaciónCanalIT-SW-07-06</v>
      </c>
      <c r="B78" s="124" t="str">
        <f aca="false">E78&amp;F78</f>
        <v>IT-SW-07-06Canal</v>
      </c>
      <c r="C78" s="134"/>
      <c r="D78" s="124" t="s">
        <v>89</v>
      </c>
      <c r="E78" s="143" t="s">
        <v>265</v>
      </c>
      <c r="F78" s="124" t="s">
        <v>206</v>
      </c>
      <c r="G78" s="124" t="str">
        <f aca="false">D78</f>
        <v>Servinformación</v>
      </c>
      <c r="H78" s="124" t="s">
        <v>103</v>
      </c>
      <c r="I78" s="124" t="s">
        <v>77</v>
      </c>
      <c r="J78" s="134" t="s">
        <v>259</v>
      </c>
      <c r="K78" s="134" t="s">
        <v>30</v>
      </c>
      <c r="L78" s="134" t="s">
        <v>101</v>
      </c>
      <c r="M78" s="134" t="s">
        <v>209</v>
      </c>
      <c r="N78" s="144" t="s">
        <v>220</v>
      </c>
      <c r="O78" s="144" t="s">
        <v>215</v>
      </c>
      <c r="P78" s="139" t="s">
        <v>260</v>
      </c>
      <c r="Q78" s="125" t="str">
        <f aca="false">E78</f>
        <v>IT-SW-07-06</v>
      </c>
      <c r="R78" s="145" t="s">
        <v>213</v>
      </c>
      <c r="S78" s="146" t="n">
        <v>675000</v>
      </c>
      <c r="T78" s="124" t="n">
        <v>1</v>
      </c>
      <c r="U78" s="133" t="n">
        <v>1</v>
      </c>
      <c r="V78" s="126" t="n">
        <f aca="false">SUMIF(ResumenCotizacion!$C:$C,E78,ResumenCotizacion!$P:$P)</f>
        <v>0</v>
      </c>
      <c r="W78" s="164" t="n">
        <f aca="false">S78</f>
        <v>675000</v>
      </c>
      <c r="X78" s="163" t="n">
        <f aca="false">ROUND(W78/(1-VLOOKUP("Total porcentaje:",ResumenCotizacion!$F:$H,3,0)),2)</f>
        <v>675000</v>
      </c>
      <c r="Y78" s="163" t="n">
        <f aca="false">V78*X78</f>
        <v>0</v>
      </c>
    </row>
    <row r="79" customFormat="false" ht="14.25" hidden="false" customHeight="false" outlineLevel="0" collapsed="false">
      <c r="A79" s="124" t="str">
        <f aca="false">D79&amp;F79&amp;E79</f>
        <v>ServinformaciónCanalIT-SW-08-01</v>
      </c>
      <c r="B79" s="124" t="str">
        <f aca="false">E79&amp;F79</f>
        <v>IT-SW-08-01Canal</v>
      </c>
      <c r="C79" s="134"/>
      <c r="D79" s="124" t="s">
        <v>89</v>
      </c>
      <c r="E79" s="143" t="s">
        <v>266</v>
      </c>
      <c r="F79" s="124" t="s">
        <v>206</v>
      </c>
      <c r="G79" s="124" t="str">
        <f aca="false">D79</f>
        <v>Servinformación</v>
      </c>
      <c r="H79" s="124" t="s">
        <v>103</v>
      </c>
      <c r="I79" s="124" t="s">
        <v>77</v>
      </c>
      <c r="J79" s="134" t="s">
        <v>267</v>
      </c>
      <c r="K79" s="134" t="s">
        <v>268</v>
      </c>
      <c r="L79" s="134" t="s">
        <v>101</v>
      </c>
      <c r="M79" s="134" t="s">
        <v>209</v>
      </c>
      <c r="N79" s="144" t="s">
        <v>210</v>
      </c>
      <c r="O79" s="144" t="s">
        <v>211</v>
      </c>
      <c r="P79" s="139" t="s">
        <v>247</v>
      </c>
      <c r="Q79" s="125" t="str">
        <f aca="false">E79</f>
        <v>IT-SW-08-01</v>
      </c>
      <c r="R79" s="145" t="s">
        <v>213</v>
      </c>
      <c r="S79" s="146" t="n">
        <v>18133.3333333333</v>
      </c>
      <c r="T79" s="124" t="n">
        <v>1</v>
      </c>
      <c r="U79" s="133" t="n">
        <v>1</v>
      </c>
      <c r="V79" s="126" t="n">
        <f aca="false">SUMIF(ResumenCotizacion!$C:$C,E79,ResumenCotizacion!$P:$P)</f>
        <v>0</v>
      </c>
      <c r="W79" s="164" t="n">
        <f aca="false">S79</f>
        <v>18133.3333333333</v>
      </c>
      <c r="X79" s="163" t="n">
        <f aca="false">ROUND(W79/(1-VLOOKUP("Total porcentaje:",ResumenCotizacion!$F:$H,3,0)),2)</f>
        <v>18133.33</v>
      </c>
      <c r="Y79" s="163" t="n">
        <f aca="false">V79*X79</f>
        <v>0</v>
      </c>
    </row>
    <row r="80" customFormat="false" ht="14.25" hidden="false" customHeight="false" outlineLevel="0" collapsed="false">
      <c r="A80" s="124" t="str">
        <f aca="false">D80&amp;F80&amp;E80</f>
        <v>ServinformaciónCanalIT-SW-08-02</v>
      </c>
      <c r="B80" s="124" t="str">
        <f aca="false">E80&amp;F80</f>
        <v>IT-SW-08-02Canal</v>
      </c>
      <c r="C80" s="134"/>
      <c r="D80" s="124" t="s">
        <v>89</v>
      </c>
      <c r="E80" s="143" t="s">
        <v>269</v>
      </c>
      <c r="F80" s="124" t="s">
        <v>206</v>
      </c>
      <c r="G80" s="124" t="str">
        <f aca="false">D80</f>
        <v>Servinformación</v>
      </c>
      <c r="H80" s="124" t="s">
        <v>103</v>
      </c>
      <c r="I80" s="124" t="s">
        <v>77</v>
      </c>
      <c r="J80" s="134" t="s">
        <v>267</v>
      </c>
      <c r="K80" s="134" t="s">
        <v>268</v>
      </c>
      <c r="L80" s="134" t="s">
        <v>101</v>
      </c>
      <c r="M80" s="134" t="s">
        <v>209</v>
      </c>
      <c r="N80" s="144" t="s">
        <v>210</v>
      </c>
      <c r="O80" s="144" t="s">
        <v>215</v>
      </c>
      <c r="P80" s="139" t="s">
        <v>247</v>
      </c>
      <c r="Q80" s="125" t="str">
        <f aca="false">E80</f>
        <v>IT-SW-08-02</v>
      </c>
      <c r="R80" s="145" t="s">
        <v>213</v>
      </c>
      <c r="S80" s="146" t="n">
        <v>38333.3333333333</v>
      </c>
      <c r="T80" s="124" t="n">
        <v>1</v>
      </c>
      <c r="U80" s="133" t="n">
        <v>1</v>
      </c>
      <c r="V80" s="126" t="n">
        <f aca="false">SUMIF(ResumenCotizacion!$C:$C,E80,ResumenCotizacion!$P:$P)</f>
        <v>0</v>
      </c>
      <c r="W80" s="164" t="n">
        <f aca="false">S80</f>
        <v>38333.3333333333</v>
      </c>
      <c r="X80" s="163" t="n">
        <f aca="false">ROUND(W80/(1-VLOOKUP("Total porcentaje:",ResumenCotizacion!$F:$H,3,0)),2)</f>
        <v>38333.33</v>
      </c>
      <c r="Y80" s="163" t="n">
        <f aca="false">V80*X80</f>
        <v>0</v>
      </c>
    </row>
    <row r="81" customFormat="false" ht="14.25" hidden="false" customHeight="false" outlineLevel="0" collapsed="false">
      <c r="A81" s="124" t="str">
        <f aca="false">D81&amp;F81&amp;E81</f>
        <v>ServinformaciónCanalIT-SW-08-03</v>
      </c>
      <c r="B81" s="124" t="str">
        <f aca="false">E81&amp;F81</f>
        <v>IT-SW-08-03Canal</v>
      </c>
      <c r="C81" s="134"/>
      <c r="D81" s="124" t="s">
        <v>89</v>
      </c>
      <c r="E81" s="143" t="s">
        <v>270</v>
      </c>
      <c r="F81" s="124" t="s">
        <v>206</v>
      </c>
      <c r="G81" s="124" t="str">
        <f aca="false">D81</f>
        <v>Servinformación</v>
      </c>
      <c r="H81" s="124" t="s">
        <v>103</v>
      </c>
      <c r="I81" s="124" t="s">
        <v>77</v>
      </c>
      <c r="J81" s="134" t="s">
        <v>267</v>
      </c>
      <c r="K81" s="134" t="s">
        <v>268</v>
      </c>
      <c r="L81" s="134" t="s">
        <v>101</v>
      </c>
      <c r="M81" s="134" t="s">
        <v>209</v>
      </c>
      <c r="N81" s="144" t="s">
        <v>217</v>
      </c>
      <c r="O81" s="144" t="s">
        <v>211</v>
      </c>
      <c r="P81" s="139" t="s">
        <v>247</v>
      </c>
      <c r="Q81" s="125" t="str">
        <f aca="false">E81</f>
        <v>IT-SW-08-03</v>
      </c>
      <c r="R81" s="145" t="s">
        <v>213</v>
      </c>
      <c r="S81" s="146" t="n">
        <v>18133.3333333333</v>
      </c>
      <c r="T81" s="124" t="n">
        <v>1</v>
      </c>
      <c r="U81" s="133" t="n">
        <v>1</v>
      </c>
      <c r="V81" s="126" t="n">
        <f aca="false">SUMIF(ResumenCotizacion!$C:$C,E81,ResumenCotizacion!$P:$P)</f>
        <v>0</v>
      </c>
      <c r="W81" s="164" t="n">
        <f aca="false">S81</f>
        <v>18133.3333333333</v>
      </c>
      <c r="X81" s="163" t="n">
        <f aca="false">ROUND(W81/(1-VLOOKUP("Total porcentaje:",ResumenCotizacion!$F:$H,3,0)),2)</f>
        <v>18133.33</v>
      </c>
      <c r="Y81" s="163" t="n">
        <f aca="false">V81*X81</f>
        <v>0</v>
      </c>
    </row>
    <row r="82" customFormat="false" ht="14.25" hidden="false" customHeight="false" outlineLevel="0" collapsed="false">
      <c r="A82" s="124" t="str">
        <f aca="false">D82&amp;F82&amp;E82</f>
        <v>ServinformaciónCanalIT-SW-08-04</v>
      </c>
      <c r="B82" s="124" t="str">
        <f aca="false">E82&amp;F82</f>
        <v>IT-SW-08-04Canal</v>
      </c>
      <c r="C82" s="134"/>
      <c r="D82" s="124" t="s">
        <v>89</v>
      </c>
      <c r="E82" s="143" t="s">
        <v>271</v>
      </c>
      <c r="F82" s="124" t="s">
        <v>206</v>
      </c>
      <c r="G82" s="124" t="str">
        <f aca="false">D82</f>
        <v>Servinformación</v>
      </c>
      <c r="H82" s="124" t="s">
        <v>103</v>
      </c>
      <c r="I82" s="124" t="s">
        <v>77</v>
      </c>
      <c r="J82" s="134" t="s">
        <v>267</v>
      </c>
      <c r="K82" s="134" t="s">
        <v>268</v>
      </c>
      <c r="L82" s="134" t="s">
        <v>101</v>
      </c>
      <c r="M82" s="134" t="s">
        <v>209</v>
      </c>
      <c r="N82" s="144" t="s">
        <v>217</v>
      </c>
      <c r="O82" s="144" t="s">
        <v>215</v>
      </c>
      <c r="P82" s="139" t="s">
        <v>247</v>
      </c>
      <c r="Q82" s="125" t="str">
        <f aca="false">E82</f>
        <v>IT-SW-08-04</v>
      </c>
      <c r="R82" s="145" t="s">
        <v>213</v>
      </c>
      <c r="S82" s="146" t="n">
        <v>56250</v>
      </c>
      <c r="T82" s="124" t="n">
        <v>1</v>
      </c>
      <c r="U82" s="133" t="n">
        <v>1</v>
      </c>
      <c r="V82" s="126" t="n">
        <f aca="false">SUMIF(ResumenCotizacion!$C:$C,E82,ResumenCotizacion!$P:$P)</f>
        <v>0</v>
      </c>
      <c r="W82" s="164" t="n">
        <f aca="false">S82</f>
        <v>56250</v>
      </c>
      <c r="X82" s="163" t="n">
        <f aca="false">ROUND(W82/(1-VLOOKUP("Total porcentaje:",ResumenCotizacion!$F:$H,3,0)),2)</f>
        <v>56250</v>
      </c>
      <c r="Y82" s="163" t="n">
        <f aca="false">V82*X82</f>
        <v>0</v>
      </c>
    </row>
    <row r="83" customFormat="false" ht="14.25" hidden="false" customHeight="false" outlineLevel="0" collapsed="false">
      <c r="A83" s="124" t="str">
        <f aca="false">D83&amp;F83&amp;E83</f>
        <v>ServinformaciónCanalIT-SW-08-05</v>
      </c>
      <c r="B83" s="124" t="str">
        <f aca="false">E83&amp;F83</f>
        <v>IT-SW-08-05Canal</v>
      </c>
      <c r="C83" s="134"/>
      <c r="D83" s="124" t="s">
        <v>89</v>
      </c>
      <c r="E83" s="143" t="s">
        <v>272</v>
      </c>
      <c r="F83" s="124" t="s">
        <v>206</v>
      </c>
      <c r="G83" s="124" t="str">
        <f aca="false">D83</f>
        <v>Servinformación</v>
      </c>
      <c r="H83" s="124" t="s">
        <v>103</v>
      </c>
      <c r="I83" s="124" t="s">
        <v>77</v>
      </c>
      <c r="J83" s="134" t="s">
        <v>267</v>
      </c>
      <c r="K83" s="134" t="s">
        <v>268</v>
      </c>
      <c r="L83" s="134" t="s">
        <v>101</v>
      </c>
      <c r="M83" s="134" t="s">
        <v>209</v>
      </c>
      <c r="N83" s="144" t="s">
        <v>220</v>
      </c>
      <c r="O83" s="144" t="s">
        <v>211</v>
      </c>
      <c r="P83" s="139" t="s">
        <v>247</v>
      </c>
      <c r="Q83" s="125" t="str">
        <f aca="false">E83</f>
        <v>IT-SW-08-05</v>
      </c>
      <c r="R83" s="145" t="s">
        <v>213</v>
      </c>
      <c r="S83" s="146" t="n">
        <v>18133.3333333333</v>
      </c>
      <c r="T83" s="124" t="n">
        <v>1</v>
      </c>
      <c r="U83" s="133" t="n">
        <v>1</v>
      </c>
      <c r="V83" s="126" t="n">
        <f aca="false">SUMIF(ResumenCotizacion!$C:$C,E83,ResumenCotizacion!$P:$P)</f>
        <v>0</v>
      </c>
      <c r="W83" s="164" t="n">
        <f aca="false">S83</f>
        <v>18133.3333333333</v>
      </c>
      <c r="X83" s="163" t="n">
        <f aca="false">ROUND(W83/(1-VLOOKUP("Total porcentaje:",ResumenCotizacion!$F:$H,3,0)),2)</f>
        <v>18133.33</v>
      </c>
      <c r="Y83" s="163" t="n">
        <f aca="false">V83*X83</f>
        <v>0</v>
      </c>
    </row>
    <row r="84" customFormat="false" ht="14.25" hidden="false" customHeight="false" outlineLevel="0" collapsed="false">
      <c r="A84" s="124" t="str">
        <f aca="false">D84&amp;F84&amp;E84</f>
        <v>ServinformaciónCanalIT-SW-08-06</v>
      </c>
      <c r="B84" s="124" t="str">
        <f aca="false">E84&amp;F84</f>
        <v>IT-SW-08-06Canal</v>
      </c>
      <c r="C84" s="134"/>
      <c r="D84" s="124" t="s">
        <v>89</v>
      </c>
      <c r="E84" s="143" t="s">
        <v>273</v>
      </c>
      <c r="F84" s="124" t="s">
        <v>206</v>
      </c>
      <c r="G84" s="124" t="str">
        <f aca="false">D84</f>
        <v>Servinformación</v>
      </c>
      <c r="H84" s="124" t="s">
        <v>103</v>
      </c>
      <c r="I84" s="124" t="s">
        <v>77</v>
      </c>
      <c r="J84" s="134" t="s">
        <v>267</v>
      </c>
      <c r="K84" s="134" t="s">
        <v>268</v>
      </c>
      <c r="L84" s="134" t="s">
        <v>101</v>
      </c>
      <c r="M84" s="134" t="s">
        <v>209</v>
      </c>
      <c r="N84" s="144" t="s">
        <v>220</v>
      </c>
      <c r="O84" s="144" t="s">
        <v>215</v>
      </c>
      <c r="P84" s="139" t="s">
        <v>247</v>
      </c>
      <c r="Q84" s="125" t="str">
        <f aca="false">E84</f>
        <v>IT-SW-08-06</v>
      </c>
      <c r="R84" s="145" t="s">
        <v>213</v>
      </c>
      <c r="S84" s="146" t="n">
        <v>56250</v>
      </c>
      <c r="T84" s="124" t="n">
        <v>1</v>
      </c>
      <c r="U84" s="133" t="n">
        <v>1</v>
      </c>
      <c r="V84" s="126" t="n">
        <f aca="false">SUMIF(ResumenCotizacion!$C:$C,E84,ResumenCotizacion!$P:$P)</f>
        <v>0</v>
      </c>
      <c r="W84" s="164" t="n">
        <f aca="false">S84</f>
        <v>56250</v>
      </c>
      <c r="X84" s="163" t="n">
        <f aca="false">ROUND(W84/(1-VLOOKUP("Total porcentaje:",ResumenCotizacion!$F:$H,3,0)),2)</f>
        <v>56250</v>
      </c>
      <c r="Y84" s="163" t="n">
        <f aca="false">V84*X84</f>
        <v>0</v>
      </c>
    </row>
    <row r="85" customFormat="false" ht="14.25" hidden="false" customHeight="false" outlineLevel="0" collapsed="false">
      <c r="A85" s="124" t="str">
        <f aca="false">D85&amp;F85&amp;E85</f>
        <v>ServinformaciónCanalIT-SW-09-01</v>
      </c>
      <c r="B85" s="124" t="str">
        <f aca="false">E85&amp;F85</f>
        <v>IT-SW-09-01Canal</v>
      </c>
      <c r="C85" s="134"/>
      <c r="D85" s="124" t="s">
        <v>89</v>
      </c>
      <c r="E85" s="143" t="s">
        <v>274</v>
      </c>
      <c r="F85" s="124" t="s">
        <v>206</v>
      </c>
      <c r="G85" s="124" t="str">
        <f aca="false">D85</f>
        <v>Servinformación</v>
      </c>
      <c r="H85" s="124" t="s">
        <v>103</v>
      </c>
      <c r="I85" s="124" t="s">
        <v>77</v>
      </c>
      <c r="J85" s="134" t="s">
        <v>275</v>
      </c>
      <c r="K85" s="134" t="s">
        <v>255</v>
      </c>
      <c r="L85" s="134" t="s">
        <v>101</v>
      </c>
      <c r="M85" s="134" t="s">
        <v>209</v>
      </c>
      <c r="N85" s="144" t="s">
        <v>210</v>
      </c>
      <c r="O85" s="144" t="s">
        <v>215</v>
      </c>
      <c r="P85" s="139" t="s">
        <v>260</v>
      </c>
      <c r="Q85" s="125" t="str">
        <f aca="false">E85</f>
        <v>IT-SW-09-01</v>
      </c>
      <c r="R85" s="145" t="s">
        <v>213</v>
      </c>
      <c r="S85" s="146" t="n">
        <v>13594000</v>
      </c>
      <c r="T85" s="124" t="n">
        <v>1</v>
      </c>
      <c r="U85" s="133" t="n">
        <v>1</v>
      </c>
      <c r="V85" s="126" t="n">
        <f aca="false">SUMIF(ResumenCotizacion!$C:$C,E85,ResumenCotizacion!$P:$P)</f>
        <v>0</v>
      </c>
      <c r="W85" s="164" t="n">
        <f aca="false">S85</f>
        <v>13594000</v>
      </c>
      <c r="X85" s="163" t="n">
        <f aca="false">ROUND(W85/(1-VLOOKUP("Total porcentaje:",ResumenCotizacion!$F:$H,3,0)),2)</f>
        <v>13594000</v>
      </c>
      <c r="Y85" s="163" t="n">
        <f aca="false">V85*X85</f>
        <v>0</v>
      </c>
    </row>
    <row r="86" customFormat="false" ht="14.25" hidden="false" customHeight="false" outlineLevel="0" collapsed="false">
      <c r="A86" s="124" t="str">
        <f aca="false">D86&amp;F86&amp;E86</f>
        <v>ServinformaciónCanalIT-SW-09-02</v>
      </c>
      <c r="B86" s="124" t="str">
        <f aca="false">E86&amp;F86</f>
        <v>IT-SW-09-02Canal</v>
      </c>
      <c r="C86" s="134"/>
      <c r="D86" s="124" t="s">
        <v>89</v>
      </c>
      <c r="E86" s="143" t="s">
        <v>276</v>
      </c>
      <c r="F86" s="124" t="s">
        <v>206</v>
      </c>
      <c r="G86" s="124" t="str">
        <f aca="false">D86</f>
        <v>Servinformación</v>
      </c>
      <c r="H86" s="124" t="s">
        <v>103</v>
      </c>
      <c r="I86" s="124" t="s">
        <v>77</v>
      </c>
      <c r="J86" s="134" t="s">
        <v>275</v>
      </c>
      <c r="K86" s="134" t="s">
        <v>255</v>
      </c>
      <c r="L86" s="134" t="s">
        <v>101</v>
      </c>
      <c r="M86" s="134" t="s">
        <v>209</v>
      </c>
      <c r="N86" s="144" t="s">
        <v>217</v>
      </c>
      <c r="O86" s="144" t="s">
        <v>215</v>
      </c>
      <c r="P86" s="139" t="s">
        <v>260</v>
      </c>
      <c r="Q86" s="125" t="str">
        <f aca="false">E86</f>
        <v>IT-SW-09-02</v>
      </c>
      <c r="R86" s="145" t="s">
        <v>213</v>
      </c>
      <c r="S86" s="146" t="n">
        <v>13594000</v>
      </c>
      <c r="T86" s="124" t="n">
        <v>1</v>
      </c>
      <c r="U86" s="133" t="n">
        <v>1</v>
      </c>
      <c r="V86" s="126" t="n">
        <f aca="false">SUMIF(ResumenCotizacion!$C:$C,E86,ResumenCotizacion!$P:$P)</f>
        <v>0</v>
      </c>
      <c r="W86" s="164" t="n">
        <f aca="false">S86</f>
        <v>13594000</v>
      </c>
      <c r="X86" s="163" t="n">
        <f aca="false">ROUND(W86/(1-VLOOKUP("Total porcentaje:",ResumenCotizacion!$F:$H,3,0)),2)</f>
        <v>13594000</v>
      </c>
      <c r="Y86" s="163" t="n">
        <f aca="false">V86*X86</f>
        <v>0</v>
      </c>
    </row>
    <row r="87" customFormat="false" ht="14.25" hidden="false" customHeight="false" outlineLevel="0" collapsed="false">
      <c r="A87" s="124" t="str">
        <f aca="false">D87&amp;F87&amp;E87</f>
        <v>ServinformaciónCanalIT-SW-09-03</v>
      </c>
      <c r="B87" s="124" t="str">
        <f aca="false">E87&amp;F87</f>
        <v>IT-SW-09-03Canal</v>
      </c>
      <c r="C87" s="134"/>
      <c r="D87" s="124" t="s">
        <v>89</v>
      </c>
      <c r="E87" s="143" t="s">
        <v>277</v>
      </c>
      <c r="F87" s="124" t="s">
        <v>206</v>
      </c>
      <c r="G87" s="124" t="str">
        <f aca="false">D87</f>
        <v>Servinformación</v>
      </c>
      <c r="H87" s="124" t="s">
        <v>103</v>
      </c>
      <c r="I87" s="124" t="s">
        <v>77</v>
      </c>
      <c r="J87" s="134" t="s">
        <v>275</v>
      </c>
      <c r="K87" s="134" t="s">
        <v>255</v>
      </c>
      <c r="L87" s="134" t="s">
        <v>101</v>
      </c>
      <c r="M87" s="134" t="s">
        <v>209</v>
      </c>
      <c r="N87" s="144" t="s">
        <v>220</v>
      </c>
      <c r="O87" s="144" t="s">
        <v>215</v>
      </c>
      <c r="P87" s="139" t="s">
        <v>260</v>
      </c>
      <c r="Q87" s="125" t="str">
        <f aca="false">E87</f>
        <v>IT-SW-09-03</v>
      </c>
      <c r="R87" s="145" t="s">
        <v>213</v>
      </c>
      <c r="S87" s="146" t="n">
        <v>13594000</v>
      </c>
      <c r="T87" s="124" t="n">
        <v>1</v>
      </c>
      <c r="U87" s="133" t="n">
        <v>1</v>
      </c>
      <c r="V87" s="126" t="n">
        <f aca="false">SUMIF(ResumenCotizacion!$C:$C,E87,ResumenCotizacion!$P:$P)</f>
        <v>0</v>
      </c>
      <c r="W87" s="164" t="n">
        <f aca="false">S87</f>
        <v>13594000</v>
      </c>
      <c r="X87" s="163" t="n">
        <f aca="false">ROUND(W87/(1-VLOOKUP("Total porcentaje:",ResumenCotizacion!$F:$H,3,0)),2)</f>
        <v>13594000</v>
      </c>
      <c r="Y87" s="163" t="n">
        <f aca="false">V87*X87</f>
        <v>0</v>
      </c>
    </row>
    <row r="88" customFormat="false" ht="14.25" hidden="false" customHeight="false" outlineLevel="0" collapsed="false">
      <c r="A88" s="124" t="str">
        <f aca="false">D88&amp;F88&amp;E88</f>
        <v>ServinformaciónCanalIT-SW-10-01</v>
      </c>
      <c r="B88" s="124" t="str">
        <f aca="false">E88&amp;F88</f>
        <v>IT-SW-10-01Canal</v>
      </c>
      <c r="C88" s="134"/>
      <c r="D88" s="124" t="s">
        <v>89</v>
      </c>
      <c r="E88" s="143" t="s">
        <v>278</v>
      </c>
      <c r="F88" s="124" t="s">
        <v>206</v>
      </c>
      <c r="G88" s="124" t="str">
        <f aca="false">D88</f>
        <v>Servinformación</v>
      </c>
      <c r="H88" s="124" t="s">
        <v>103</v>
      </c>
      <c r="I88" s="124" t="s">
        <v>77</v>
      </c>
      <c r="J88" s="134" t="s">
        <v>279</v>
      </c>
      <c r="K88" s="134" t="s">
        <v>246</v>
      </c>
      <c r="L88" s="134" t="s">
        <v>101</v>
      </c>
      <c r="M88" s="134" t="s">
        <v>209</v>
      </c>
      <c r="N88" s="144" t="s">
        <v>217</v>
      </c>
      <c r="O88" s="144" t="s">
        <v>211</v>
      </c>
      <c r="P88" s="139" t="s">
        <v>260</v>
      </c>
      <c r="Q88" s="125" t="str">
        <f aca="false">E88</f>
        <v>IT-SW-10-01</v>
      </c>
      <c r="R88" s="145" t="s">
        <v>213</v>
      </c>
      <c r="S88" s="146" t="n">
        <v>108800</v>
      </c>
      <c r="T88" s="124" t="n">
        <v>1</v>
      </c>
      <c r="U88" s="133" t="n">
        <v>1</v>
      </c>
      <c r="V88" s="126" t="n">
        <f aca="false">SUMIF(ResumenCotizacion!$C:$C,E88,ResumenCotizacion!$P:$P)</f>
        <v>0</v>
      </c>
      <c r="W88" s="164" t="n">
        <f aca="false">S88</f>
        <v>108800</v>
      </c>
      <c r="X88" s="163" t="n">
        <f aca="false">ROUND(W88/(1-VLOOKUP("Total porcentaje:",ResumenCotizacion!$F:$H,3,0)),2)</f>
        <v>108800</v>
      </c>
      <c r="Y88" s="163" t="n">
        <f aca="false">V88*X88</f>
        <v>0</v>
      </c>
    </row>
    <row r="89" customFormat="false" ht="14.25" hidden="false" customHeight="false" outlineLevel="0" collapsed="false">
      <c r="A89" s="124" t="str">
        <f aca="false">D89&amp;F89&amp;E89</f>
        <v>ServinformaciónCanalIT-SW-10-02</v>
      </c>
      <c r="B89" s="124" t="str">
        <f aca="false">E89&amp;F89</f>
        <v>IT-SW-10-02Canal</v>
      </c>
      <c r="C89" s="134"/>
      <c r="D89" s="124" t="s">
        <v>89</v>
      </c>
      <c r="E89" s="143" t="s">
        <v>280</v>
      </c>
      <c r="F89" s="124" t="s">
        <v>206</v>
      </c>
      <c r="G89" s="124" t="str">
        <f aca="false">D89</f>
        <v>Servinformación</v>
      </c>
      <c r="H89" s="124" t="s">
        <v>103</v>
      </c>
      <c r="I89" s="124" t="s">
        <v>77</v>
      </c>
      <c r="J89" s="134" t="s">
        <v>279</v>
      </c>
      <c r="K89" s="134" t="s">
        <v>246</v>
      </c>
      <c r="L89" s="134" t="s">
        <v>101</v>
      </c>
      <c r="M89" s="134" t="s">
        <v>209</v>
      </c>
      <c r="N89" s="144" t="s">
        <v>217</v>
      </c>
      <c r="O89" s="144" t="s">
        <v>215</v>
      </c>
      <c r="P89" s="139" t="s">
        <v>260</v>
      </c>
      <c r="Q89" s="125" t="str">
        <f aca="false">E89</f>
        <v>IT-SW-10-02</v>
      </c>
      <c r="R89" s="145" t="s">
        <v>213</v>
      </c>
      <c r="S89" s="146" t="n">
        <v>204000</v>
      </c>
      <c r="T89" s="124" t="n">
        <v>1</v>
      </c>
      <c r="U89" s="133" t="n">
        <v>1</v>
      </c>
      <c r="V89" s="126" t="n">
        <f aca="false">SUMIF(ResumenCotizacion!$C:$C,E89,ResumenCotizacion!$P:$P)</f>
        <v>0</v>
      </c>
      <c r="W89" s="164" t="n">
        <f aca="false">S89</f>
        <v>204000</v>
      </c>
      <c r="X89" s="163" t="n">
        <f aca="false">ROUND(W89/(1-VLOOKUP("Total porcentaje:",ResumenCotizacion!$F:$H,3,0)),2)</f>
        <v>204000</v>
      </c>
      <c r="Y89" s="163" t="n">
        <f aca="false">V89*X89</f>
        <v>0</v>
      </c>
    </row>
    <row r="90" customFormat="false" ht="14.25" hidden="false" customHeight="false" outlineLevel="0" collapsed="false">
      <c r="A90" s="124" t="str">
        <f aca="false">D90&amp;F90&amp;E90</f>
        <v>ServinformaciónCanalIT-SW-10-03</v>
      </c>
      <c r="B90" s="124" t="str">
        <f aca="false">E90&amp;F90</f>
        <v>IT-SW-10-03Canal</v>
      </c>
      <c r="C90" s="134"/>
      <c r="D90" s="124" t="s">
        <v>89</v>
      </c>
      <c r="E90" s="143" t="s">
        <v>281</v>
      </c>
      <c r="F90" s="124" t="s">
        <v>206</v>
      </c>
      <c r="G90" s="124" t="str">
        <f aca="false">D90</f>
        <v>Servinformación</v>
      </c>
      <c r="H90" s="124" t="s">
        <v>103</v>
      </c>
      <c r="I90" s="124" t="s">
        <v>77</v>
      </c>
      <c r="J90" s="134" t="s">
        <v>279</v>
      </c>
      <c r="K90" s="134" t="s">
        <v>246</v>
      </c>
      <c r="L90" s="134" t="s">
        <v>101</v>
      </c>
      <c r="M90" s="134" t="s">
        <v>209</v>
      </c>
      <c r="N90" s="144" t="s">
        <v>210</v>
      </c>
      <c r="O90" s="144" t="s">
        <v>211</v>
      </c>
      <c r="P90" s="139" t="s">
        <v>260</v>
      </c>
      <c r="Q90" s="125" t="str">
        <f aca="false">E90</f>
        <v>IT-SW-10-03</v>
      </c>
      <c r="R90" s="145" t="s">
        <v>213</v>
      </c>
      <c r="S90" s="146" t="n">
        <v>108800</v>
      </c>
      <c r="T90" s="124" t="n">
        <v>1</v>
      </c>
      <c r="U90" s="133" t="n">
        <v>1</v>
      </c>
      <c r="V90" s="126" t="n">
        <f aca="false">SUMIF(ResumenCotizacion!$C:$C,E90,ResumenCotizacion!$P:$P)</f>
        <v>0</v>
      </c>
      <c r="W90" s="164" t="n">
        <f aca="false">S90</f>
        <v>108800</v>
      </c>
      <c r="X90" s="163" t="n">
        <f aca="false">ROUND(W90/(1-VLOOKUP("Total porcentaje:",ResumenCotizacion!$F:$H,3,0)),2)</f>
        <v>108800</v>
      </c>
      <c r="Y90" s="163" t="n">
        <f aca="false">V90*X90</f>
        <v>0</v>
      </c>
    </row>
    <row r="91" customFormat="false" ht="14.25" hidden="false" customHeight="false" outlineLevel="0" collapsed="false">
      <c r="A91" s="124" t="str">
        <f aca="false">D91&amp;F91&amp;E91</f>
        <v>ServinformaciónCanalIT-SW-10-04</v>
      </c>
      <c r="B91" s="124" t="str">
        <f aca="false">E91&amp;F91</f>
        <v>IT-SW-10-04Canal</v>
      </c>
      <c r="C91" s="134"/>
      <c r="D91" s="124" t="s">
        <v>89</v>
      </c>
      <c r="E91" s="143" t="s">
        <v>282</v>
      </c>
      <c r="F91" s="124" t="s">
        <v>206</v>
      </c>
      <c r="G91" s="124" t="str">
        <f aca="false">D91</f>
        <v>Servinformación</v>
      </c>
      <c r="H91" s="124" t="s">
        <v>103</v>
      </c>
      <c r="I91" s="124" t="s">
        <v>77</v>
      </c>
      <c r="J91" s="134" t="s">
        <v>279</v>
      </c>
      <c r="K91" s="134" t="s">
        <v>246</v>
      </c>
      <c r="L91" s="134" t="s">
        <v>101</v>
      </c>
      <c r="M91" s="134" t="s">
        <v>209</v>
      </c>
      <c r="N91" s="144" t="s">
        <v>220</v>
      </c>
      <c r="O91" s="144" t="s">
        <v>211</v>
      </c>
      <c r="P91" s="139" t="s">
        <v>260</v>
      </c>
      <c r="Q91" s="125" t="str">
        <f aca="false">E91</f>
        <v>IT-SW-10-04</v>
      </c>
      <c r="R91" s="145" t="s">
        <v>213</v>
      </c>
      <c r="S91" s="146" t="n">
        <v>108800</v>
      </c>
      <c r="T91" s="124" t="n">
        <v>1</v>
      </c>
      <c r="U91" s="133" t="n">
        <v>1</v>
      </c>
      <c r="V91" s="126" t="n">
        <f aca="false">SUMIF(ResumenCotizacion!$C:$C,E91,ResumenCotizacion!$P:$P)</f>
        <v>0</v>
      </c>
      <c r="W91" s="164" t="n">
        <f aca="false">S91</f>
        <v>108800</v>
      </c>
      <c r="X91" s="163" t="n">
        <f aca="false">ROUND(W91/(1-VLOOKUP("Total porcentaje:",ResumenCotizacion!$F:$H,3,0)),2)</f>
        <v>108800</v>
      </c>
      <c r="Y91" s="163" t="n">
        <f aca="false">V91*X91</f>
        <v>0</v>
      </c>
    </row>
    <row r="92" customFormat="false" ht="14.25" hidden="false" customHeight="false" outlineLevel="0" collapsed="false">
      <c r="A92" s="124" t="str">
        <f aca="false">D92&amp;F92&amp;E92</f>
        <v>ServinformaciónCanalIT-SW-10-05</v>
      </c>
      <c r="B92" s="124" t="str">
        <f aca="false">E92&amp;F92</f>
        <v>IT-SW-10-05Canal</v>
      </c>
      <c r="C92" s="134"/>
      <c r="D92" s="124" t="s">
        <v>89</v>
      </c>
      <c r="E92" s="143" t="s">
        <v>283</v>
      </c>
      <c r="F92" s="124" t="s">
        <v>206</v>
      </c>
      <c r="G92" s="124" t="str">
        <f aca="false">D92</f>
        <v>Servinformación</v>
      </c>
      <c r="H92" s="124" t="s">
        <v>103</v>
      </c>
      <c r="I92" s="124" t="s">
        <v>77</v>
      </c>
      <c r="J92" s="134" t="s">
        <v>279</v>
      </c>
      <c r="K92" s="134" t="s">
        <v>246</v>
      </c>
      <c r="L92" s="134" t="s">
        <v>101</v>
      </c>
      <c r="M92" s="134" t="s">
        <v>209</v>
      </c>
      <c r="N92" s="144" t="s">
        <v>220</v>
      </c>
      <c r="O92" s="144" t="s">
        <v>215</v>
      </c>
      <c r="P92" s="139" t="s">
        <v>260</v>
      </c>
      <c r="Q92" s="125" t="str">
        <f aca="false">E92</f>
        <v>IT-SW-10-05</v>
      </c>
      <c r="R92" s="145" t="s">
        <v>213</v>
      </c>
      <c r="S92" s="146" t="n">
        <v>204000</v>
      </c>
      <c r="T92" s="124" t="n">
        <v>1</v>
      </c>
      <c r="U92" s="133" t="n">
        <v>1</v>
      </c>
      <c r="V92" s="126" t="n">
        <f aca="false">SUMIF(ResumenCotizacion!$C:$C,E92,ResumenCotizacion!$P:$P)</f>
        <v>0</v>
      </c>
      <c r="W92" s="164" t="n">
        <f aca="false">S92</f>
        <v>204000</v>
      </c>
      <c r="X92" s="163" t="n">
        <f aca="false">ROUND(W92/(1-VLOOKUP("Total porcentaje:",ResumenCotizacion!$F:$H,3,0)),2)</f>
        <v>204000</v>
      </c>
      <c r="Y92" s="163" t="n">
        <f aca="false">V92*X92</f>
        <v>0</v>
      </c>
    </row>
    <row r="93" customFormat="false" ht="14.25" hidden="false" customHeight="false" outlineLevel="0" collapsed="false">
      <c r="A93" s="124" t="str">
        <f aca="false">D93&amp;F93&amp;E93</f>
        <v>ServinformaciónCanalIT-SW-10-06</v>
      </c>
      <c r="B93" s="124" t="str">
        <f aca="false">E93&amp;F93</f>
        <v>IT-SW-10-06Canal</v>
      </c>
      <c r="C93" s="134"/>
      <c r="D93" s="124" t="s">
        <v>89</v>
      </c>
      <c r="E93" s="143" t="s">
        <v>284</v>
      </c>
      <c r="F93" s="124" t="s">
        <v>206</v>
      </c>
      <c r="G93" s="124" t="str">
        <f aca="false">D93</f>
        <v>Servinformación</v>
      </c>
      <c r="H93" s="124" t="s">
        <v>103</v>
      </c>
      <c r="I93" s="124" t="s">
        <v>77</v>
      </c>
      <c r="J93" s="134" t="s">
        <v>279</v>
      </c>
      <c r="K93" s="134" t="s">
        <v>246</v>
      </c>
      <c r="L93" s="134" t="s">
        <v>101</v>
      </c>
      <c r="M93" s="134" t="s">
        <v>209</v>
      </c>
      <c r="N93" s="144" t="s">
        <v>210</v>
      </c>
      <c r="O93" s="144" t="s">
        <v>215</v>
      </c>
      <c r="P93" s="139" t="s">
        <v>260</v>
      </c>
      <c r="Q93" s="125" t="str">
        <f aca="false">E93</f>
        <v>IT-SW-10-06</v>
      </c>
      <c r="R93" s="145" t="s">
        <v>213</v>
      </c>
      <c r="S93" s="146" t="n">
        <v>136000</v>
      </c>
      <c r="T93" s="124" t="n">
        <v>1</v>
      </c>
      <c r="U93" s="133" t="n">
        <v>1</v>
      </c>
      <c r="V93" s="126" t="n">
        <f aca="false">SUMIF(ResumenCotizacion!$C:$C,E93,ResumenCotizacion!$P:$P)</f>
        <v>0</v>
      </c>
      <c r="W93" s="164" t="n">
        <f aca="false">S93</f>
        <v>136000</v>
      </c>
      <c r="X93" s="163" t="n">
        <f aca="false">ROUND(W93/(1-VLOOKUP("Total porcentaje:",ResumenCotizacion!$F:$H,3,0)),2)</f>
        <v>136000</v>
      </c>
      <c r="Y93" s="163" t="n">
        <f aca="false">V93*X93</f>
        <v>0</v>
      </c>
    </row>
    <row r="94" customFormat="false" ht="14.25" hidden="false" customHeight="false" outlineLevel="0" collapsed="false">
      <c r="A94" s="124" t="str">
        <f aca="false">D94&amp;F94&amp;E94</f>
        <v>ServinformaciónCanalIT-SW-11-01</v>
      </c>
      <c r="B94" s="124" t="str">
        <f aca="false">E94&amp;F94</f>
        <v>IT-SW-11-01Canal</v>
      </c>
      <c r="C94" s="134"/>
      <c r="D94" s="124" t="s">
        <v>89</v>
      </c>
      <c r="E94" s="143" t="s">
        <v>285</v>
      </c>
      <c r="F94" s="124" t="s">
        <v>206</v>
      </c>
      <c r="G94" s="124" t="str">
        <f aca="false">D94</f>
        <v>Servinformación</v>
      </c>
      <c r="H94" s="124" t="s">
        <v>103</v>
      </c>
      <c r="I94" s="124" t="s">
        <v>77</v>
      </c>
      <c r="J94" s="134" t="s">
        <v>286</v>
      </c>
      <c r="K94" s="134" t="s">
        <v>246</v>
      </c>
      <c r="L94" s="134" t="s">
        <v>101</v>
      </c>
      <c r="M94" s="134" t="s">
        <v>209</v>
      </c>
      <c r="N94" s="144" t="s">
        <v>210</v>
      </c>
      <c r="O94" s="144" t="s">
        <v>215</v>
      </c>
      <c r="P94" s="139" t="s">
        <v>260</v>
      </c>
      <c r="Q94" s="125" t="str">
        <f aca="false">E94</f>
        <v>IT-SW-11-01</v>
      </c>
      <c r="R94" s="145" t="s">
        <v>213</v>
      </c>
      <c r="S94" s="146" t="n">
        <v>168000</v>
      </c>
      <c r="T94" s="124" t="n">
        <v>1</v>
      </c>
      <c r="U94" s="133" t="n">
        <v>1</v>
      </c>
      <c r="V94" s="126" t="n">
        <f aca="false">SUMIF(ResumenCotizacion!$C:$C,E94,ResumenCotizacion!$P:$P)</f>
        <v>0</v>
      </c>
      <c r="W94" s="164" t="n">
        <f aca="false">S94</f>
        <v>168000</v>
      </c>
      <c r="X94" s="163" t="n">
        <f aca="false">ROUND(W94/(1-VLOOKUP("Total porcentaje:",ResumenCotizacion!$F:$H,3,0)),2)</f>
        <v>168000</v>
      </c>
      <c r="Y94" s="163" t="n">
        <f aca="false">V94*X94</f>
        <v>0</v>
      </c>
    </row>
    <row r="95" customFormat="false" ht="14.25" hidden="false" customHeight="false" outlineLevel="0" collapsed="false">
      <c r="A95" s="124" t="str">
        <f aca="false">D95&amp;F95&amp;E95</f>
        <v>ServinformaciónCanalIT-SW-11-02</v>
      </c>
      <c r="B95" s="124" t="str">
        <f aca="false">E95&amp;F95</f>
        <v>IT-SW-11-02Canal</v>
      </c>
      <c r="C95" s="134"/>
      <c r="D95" s="124" t="s">
        <v>89</v>
      </c>
      <c r="E95" s="143" t="s">
        <v>287</v>
      </c>
      <c r="F95" s="124" t="s">
        <v>206</v>
      </c>
      <c r="G95" s="124" t="str">
        <f aca="false">D95</f>
        <v>Servinformación</v>
      </c>
      <c r="H95" s="124" t="s">
        <v>103</v>
      </c>
      <c r="I95" s="124" t="s">
        <v>77</v>
      </c>
      <c r="J95" s="134" t="s">
        <v>286</v>
      </c>
      <c r="K95" s="134" t="s">
        <v>246</v>
      </c>
      <c r="L95" s="134" t="s">
        <v>101</v>
      </c>
      <c r="M95" s="134" t="s">
        <v>209</v>
      </c>
      <c r="N95" s="144" t="s">
        <v>217</v>
      </c>
      <c r="O95" s="144" t="s">
        <v>211</v>
      </c>
      <c r="P95" s="139" t="s">
        <v>260</v>
      </c>
      <c r="Q95" s="125" t="str">
        <f aca="false">E95</f>
        <v>IT-SW-11-02</v>
      </c>
      <c r="R95" s="145" t="s">
        <v>213</v>
      </c>
      <c r="S95" s="146" t="n">
        <v>134400</v>
      </c>
      <c r="T95" s="124" t="n">
        <v>1</v>
      </c>
      <c r="U95" s="133" t="n">
        <v>1</v>
      </c>
      <c r="V95" s="126" t="n">
        <f aca="false">SUMIF(ResumenCotizacion!$C:$C,E95,ResumenCotizacion!$P:$P)</f>
        <v>0</v>
      </c>
      <c r="W95" s="164" t="n">
        <f aca="false">S95</f>
        <v>134400</v>
      </c>
      <c r="X95" s="163" t="n">
        <f aca="false">ROUND(W95/(1-VLOOKUP("Total porcentaje:",ResumenCotizacion!$F:$H,3,0)),2)</f>
        <v>134400</v>
      </c>
      <c r="Y95" s="163" t="n">
        <f aca="false">V95*X95</f>
        <v>0</v>
      </c>
    </row>
    <row r="96" customFormat="false" ht="14.25" hidden="false" customHeight="false" outlineLevel="0" collapsed="false">
      <c r="A96" s="124" t="str">
        <f aca="false">D96&amp;F96&amp;E96</f>
        <v>ServinformaciónCanalIT-SW-11-03</v>
      </c>
      <c r="B96" s="124" t="str">
        <f aca="false">E96&amp;F96</f>
        <v>IT-SW-11-03Canal</v>
      </c>
      <c r="C96" s="134"/>
      <c r="D96" s="124" t="s">
        <v>89</v>
      </c>
      <c r="E96" s="143" t="s">
        <v>288</v>
      </c>
      <c r="F96" s="124" t="s">
        <v>206</v>
      </c>
      <c r="G96" s="124" t="str">
        <f aca="false">D96</f>
        <v>Servinformación</v>
      </c>
      <c r="H96" s="124" t="s">
        <v>103</v>
      </c>
      <c r="I96" s="124" t="s">
        <v>77</v>
      </c>
      <c r="J96" s="134" t="s">
        <v>286</v>
      </c>
      <c r="K96" s="134" t="s">
        <v>246</v>
      </c>
      <c r="L96" s="134" t="s">
        <v>101</v>
      </c>
      <c r="M96" s="134" t="s">
        <v>209</v>
      </c>
      <c r="N96" s="144" t="s">
        <v>217</v>
      </c>
      <c r="O96" s="144" t="s">
        <v>215</v>
      </c>
      <c r="P96" s="139" t="s">
        <v>260</v>
      </c>
      <c r="Q96" s="134" t="s">
        <v>288</v>
      </c>
      <c r="R96" s="145" t="s">
        <v>213</v>
      </c>
      <c r="S96" s="146" t="n">
        <v>252000</v>
      </c>
      <c r="T96" s="124" t="n">
        <v>1</v>
      </c>
      <c r="U96" s="133" t="n">
        <v>1</v>
      </c>
      <c r="V96" s="126" t="n">
        <f aca="false">SUMIF(ResumenCotizacion!$C:$C,E96,ResumenCotizacion!$P:$P)</f>
        <v>0</v>
      </c>
      <c r="W96" s="164" t="n">
        <f aca="false">S96</f>
        <v>252000</v>
      </c>
      <c r="X96" s="163" t="n">
        <f aca="false">ROUND(W96/(1-VLOOKUP("Total porcentaje:",ResumenCotizacion!$F:$H,3,0)),2)</f>
        <v>252000</v>
      </c>
      <c r="Y96" s="163" t="n">
        <f aca="false">V96*X96</f>
        <v>0</v>
      </c>
    </row>
    <row r="97" customFormat="false" ht="14.25" hidden="false" customHeight="false" outlineLevel="0" collapsed="false">
      <c r="A97" s="124" t="str">
        <f aca="false">D97&amp;F97&amp;E97</f>
        <v>ServinformaciónCanalIT-SW-11-04</v>
      </c>
      <c r="B97" s="124" t="str">
        <f aca="false">E97&amp;F97</f>
        <v>IT-SW-11-04Canal</v>
      </c>
      <c r="C97" s="134"/>
      <c r="D97" s="124" t="s">
        <v>89</v>
      </c>
      <c r="E97" s="143" t="s">
        <v>289</v>
      </c>
      <c r="F97" s="124" t="s">
        <v>206</v>
      </c>
      <c r="G97" s="124" t="str">
        <f aca="false">D97</f>
        <v>Servinformación</v>
      </c>
      <c r="H97" s="124" t="s">
        <v>103</v>
      </c>
      <c r="I97" s="124" t="s">
        <v>77</v>
      </c>
      <c r="J97" s="134" t="s">
        <v>286</v>
      </c>
      <c r="K97" s="134" t="s">
        <v>246</v>
      </c>
      <c r="L97" s="134" t="s">
        <v>101</v>
      </c>
      <c r="M97" s="134" t="s">
        <v>209</v>
      </c>
      <c r="N97" s="144" t="s">
        <v>220</v>
      </c>
      <c r="O97" s="144" t="s">
        <v>211</v>
      </c>
      <c r="P97" s="139" t="s">
        <v>260</v>
      </c>
      <c r="Q97" s="125" t="str">
        <f aca="false">E97</f>
        <v>IT-SW-11-04</v>
      </c>
      <c r="R97" s="145" t="s">
        <v>213</v>
      </c>
      <c r="S97" s="146" t="n">
        <v>134400</v>
      </c>
      <c r="T97" s="124" t="n">
        <v>1</v>
      </c>
      <c r="U97" s="133" t="n">
        <v>1</v>
      </c>
      <c r="V97" s="126" t="n">
        <f aca="false">SUMIF(ResumenCotizacion!$C:$C,E97,ResumenCotizacion!$P:$P)</f>
        <v>0</v>
      </c>
      <c r="W97" s="164" t="n">
        <f aca="false">S97</f>
        <v>134400</v>
      </c>
      <c r="X97" s="163" t="n">
        <f aca="false">ROUND(W97/(1-VLOOKUP("Total porcentaje:",ResumenCotizacion!$F:$H,3,0)),2)</f>
        <v>134400</v>
      </c>
      <c r="Y97" s="163" t="n">
        <f aca="false">V97*X97</f>
        <v>0</v>
      </c>
    </row>
    <row r="98" customFormat="false" ht="14.25" hidden="false" customHeight="false" outlineLevel="0" collapsed="false">
      <c r="A98" s="124" t="str">
        <f aca="false">D98&amp;F98&amp;E98</f>
        <v>ServinformaciónCanalIT-SW-11-05</v>
      </c>
      <c r="B98" s="124" t="str">
        <f aca="false">E98&amp;F98</f>
        <v>IT-SW-11-05Canal</v>
      </c>
      <c r="C98" s="134"/>
      <c r="D98" s="124" t="s">
        <v>89</v>
      </c>
      <c r="E98" s="143" t="s">
        <v>290</v>
      </c>
      <c r="F98" s="124" t="s">
        <v>206</v>
      </c>
      <c r="G98" s="124" t="str">
        <f aca="false">D98</f>
        <v>Servinformación</v>
      </c>
      <c r="H98" s="124" t="s">
        <v>103</v>
      </c>
      <c r="I98" s="124" t="s">
        <v>77</v>
      </c>
      <c r="J98" s="134" t="s">
        <v>286</v>
      </c>
      <c r="K98" s="134" t="s">
        <v>246</v>
      </c>
      <c r="L98" s="134" t="s">
        <v>101</v>
      </c>
      <c r="M98" s="134" t="s">
        <v>209</v>
      </c>
      <c r="N98" s="144" t="s">
        <v>220</v>
      </c>
      <c r="O98" s="144" t="s">
        <v>215</v>
      </c>
      <c r="P98" s="139" t="s">
        <v>260</v>
      </c>
      <c r="Q98" s="125" t="str">
        <f aca="false">E98</f>
        <v>IT-SW-11-05</v>
      </c>
      <c r="R98" s="145" t="s">
        <v>213</v>
      </c>
      <c r="S98" s="146" t="n">
        <v>252000</v>
      </c>
      <c r="T98" s="124" t="n">
        <v>1</v>
      </c>
      <c r="U98" s="133" t="n">
        <v>1</v>
      </c>
      <c r="V98" s="126" t="n">
        <f aca="false">SUMIF(ResumenCotizacion!$C:$C,E98,ResumenCotizacion!$P:$P)</f>
        <v>0</v>
      </c>
      <c r="W98" s="164" t="n">
        <f aca="false">S98</f>
        <v>252000</v>
      </c>
      <c r="X98" s="163" t="n">
        <f aca="false">ROUND(W98/(1-VLOOKUP("Total porcentaje:",ResumenCotizacion!$F:$H,3,0)),2)</f>
        <v>252000</v>
      </c>
      <c r="Y98" s="163" t="n">
        <f aca="false">V98*X98</f>
        <v>0</v>
      </c>
    </row>
    <row r="99" customFormat="false" ht="14.25" hidden="false" customHeight="false" outlineLevel="0" collapsed="false">
      <c r="A99" s="124" t="str">
        <f aca="false">D99&amp;F99&amp;E99</f>
        <v>ServinformaciónCanalIT-SW-11-06</v>
      </c>
      <c r="B99" s="124" t="str">
        <f aca="false">E99&amp;F99</f>
        <v>IT-SW-11-06Canal</v>
      </c>
      <c r="C99" s="134"/>
      <c r="D99" s="124" t="s">
        <v>89</v>
      </c>
      <c r="E99" s="143" t="s">
        <v>291</v>
      </c>
      <c r="F99" s="124" t="s">
        <v>206</v>
      </c>
      <c r="G99" s="124" t="str">
        <f aca="false">D99</f>
        <v>Servinformación</v>
      </c>
      <c r="H99" s="124" t="s">
        <v>103</v>
      </c>
      <c r="I99" s="124" t="s">
        <v>77</v>
      </c>
      <c r="J99" s="134" t="s">
        <v>286</v>
      </c>
      <c r="K99" s="134" t="s">
        <v>246</v>
      </c>
      <c r="L99" s="134" t="s">
        <v>101</v>
      </c>
      <c r="M99" s="134" t="s">
        <v>209</v>
      </c>
      <c r="N99" s="144" t="s">
        <v>210</v>
      </c>
      <c r="O99" s="144" t="s">
        <v>211</v>
      </c>
      <c r="P99" s="139" t="s">
        <v>260</v>
      </c>
      <c r="Q99" s="125" t="str">
        <f aca="false">E99</f>
        <v>IT-SW-11-06</v>
      </c>
      <c r="R99" s="145" t="s">
        <v>213</v>
      </c>
      <c r="S99" s="146" t="n">
        <v>134400</v>
      </c>
      <c r="T99" s="124" t="n">
        <v>1</v>
      </c>
      <c r="U99" s="133" t="n">
        <v>1</v>
      </c>
      <c r="V99" s="126" t="n">
        <f aca="false">SUMIF(ResumenCotizacion!$C:$C,E99,ResumenCotizacion!$P:$P)</f>
        <v>0</v>
      </c>
      <c r="W99" s="164" t="n">
        <f aca="false">S99</f>
        <v>134400</v>
      </c>
      <c r="X99" s="163" t="n">
        <f aca="false">ROUND(W99/(1-VLOOKUP("Total porcentaje:",ResumenCotizacion!$F:$H,3,0)),2)</f>
        <v>134400</v>
      </c>
      <c r="Y99" s="163" t="n">
        <f aca="false">V99*X99</f>
        <v>0</v>
      </c>
    </row>
    <row r="100" customFormat="false" ht="14.25" hidden="false" customHeight="false" outlineLevel="0" collapsed="false">
      <c r="A100" s="124" t="str">
        <f aca="false">D100&amp;F100&amp;E100</f>
        <v>ITO SoftwareCanalIT-SW-01-01</v>
      </c>
      <c r="B100" s="124" t="str">
        <f aca="false">E100&amp;F100</f>
        <v>IT-SW-01-01Canal</v>
      </c>
      <c r="C100" s="134"/>
      <c r="D100" s="134" t="s">
        <v>292</v>
      </c>
      <c r="E100" s="143" t="s">
        <v>205</v>
      </c>
      <c r="F100" s="124" t="s">
        <v>206</v>
      </c>
      <c r="G100" s="124" t="str">
        <f aca="false">D100</f>
        <v>ITO Software</v>
      </c>
      <c r="H100" s="124" t="s">
        <v>103</v>
      </c>
      <c r="I100" s="144" t="s">
        <v>77</v>
      </c>
      <c r="J100" s="134" t="s">
        <v>207</v>
      </c>
      <c r="K100" s="134" t="s">
        <v>208</v>
      </c>
      <c r="L100" s="134" t="s">
        <v>101</v>
      </c>
      <c r="M100" s="134" t="s">
        <v>209</v>
      </c>
      <c r="N100" s="144" t="s">
        <v>210</v>
      </c>
      <c r="O100" s="144" t="s">
        <v>211</v>
      </c>
      <c r="P100" s="139" t="s">
        <v>212</v>
      </c>
      <c r="Q100" s="134" t="s">
        <v>205</v>
      </c>
      <c r="R100" s="134" t="s">
        <v>213</v>
      </c>
      <c r="S100" s="146" t="n">
        <v>521000</v>
      </c>
      <c r="T100" s="144" t="n">
        <v>1</v>
      </c>
      <c r="U100" s="144" t="n">
        <v>1</v>
      </c>
      <c r="V100" s="126" t="n">
        <f aca="false">SUMIF(ResumenCotizacion!$C:$C,E100,ResumenCotizacion!$P:$P)</f>
        <v>0</v>
      </c>
      <c r="W100" s="164" t="n">
        <f aca="false">S100</f>
        <v>521000</v>
      </c>
      <c r="X100" s="163" t="n">
        <f aca="false">ROUND(W100/(1-VLOOKUP("Total porcentaje:",ResumenCotizacion!$F:$H,3,0)),2)</f>
        <v>521000</v>
      </c>
      <c r="Y100" s="163" t="n">
        <f aca="false">V100*X100</f>
        <v>0</v>
      </c>
    </row>
    <row r="101" customFormat="false" ht="14.25" hidden="false" customHeight="false" outlineLevel="0" collapsed="false">
      <c r="A101" s="124" t="str">
        <f aca="false">D101&amp;F101&amp;E101</f>
        <v>ITO SoftwareCanalIT-SW-01-02</v>
      </c>
      <c r="B101" s="124" t="str">
        <f aca="false">E101&amp;F101</f>
        <v>IT-SW-01-02Canal</v>
      </c>
      <c r="C101" s="134"/>
      <c r="D101" s="134" t="s">
        <v>292</v>
      </c>
      <c r="E101" s="143" t="s">
        <v>214</v>
      </c>
      <c r="F101" s="124" t="s">
        <v>206</v>
      </c>
      <c r="G101" s="124" t="str">
        <f aca="false">D101</f>
        <v>ITO Software</v>
      </c>
      <c r="H101" s="124" t="s">
        <v>103</v>
      </c>
      <c r="I101" s="144" t="s">
        <v>77</v>
      </c>
      <c r="J101" s="134" t="s">
        <v>207</v>
      </c>
      <c r="K101" s="134" t="s">
        <v>208</v>
      </c>
      <c r="L101" s="134" t="s">
        <v>101</v>
      </c>
      <c r="M101" s="134" t="s">
        <v>209</v>
      </c>
      <c r="N101" s="144" t="s">
        <v>210</v>
      </c>
      <c r="O101" s="144" t="s">
        <v>215</v>
      </c>
      <c r="P101" s="139" t="s">
        <v>212</v>
      </c>
      <c r="Q101" s="134" t="s">
        <v>214</v>
      </c>
      <c r="R101" s="134" t="s">
        <v>213</v>
      </c>
      <c r="S101" s="146" t="n">
        <v>754000</v>
      </c>
      <c r="T101" s="144" t="n">
        <v>1</v>
      </c>
      <c r="U101" s="144" t="n">
        <v>1</v>
      </c>
      <c r="V101" s="126" t="n">
        <f aca="false">SUMIF(ResumenCotizacion!$C:$C,E101,ResumenCotizacion!$P:$P)</f>
        <v>0</v>
      </c>
      <c r="W101" s="164" t="n">
        <f aca="false">S101</f>
        <v>754000</v>
      </c>
      <c r="X101" s="163" t="n">
        <f aca="false">ROUND(W101/(1-VLOOKUP("Total porcentaje:",ResumenCotizacion!$F:$H,3,0)),2)</f>
        <v>754000</v>
      </c>
      <c r="Y101" s="163" t="n">
        <f aca="false">V101*X101</f>
        <v>0</v>
      </c>
    </row>
    <row r="102" customFormat="false" ht="14.25" hidden="false" customHeight="false" outlineLevel="0" collapsed="false">
      <c r="A102" s="124" t="str">
        <f aca="false">D102&amp;F102&amp;E102</f>
        <v>ITO SoftwareCanalIT-SW-01-03</v>
      </c>
      <c r="B102" s="124" t="str">
        <f aca="false">E102&amp;F102</f>
        <v>IT-SW-01-03Canal</v>
      </c>
      <c r="C102" s="134"/>
      <c r="D102" s="134" t="s">
        <v>292</v>
      </c>
      <c r="E102" s="143" t="s">
        <v>216</v>
      </c>
      <c r="F102" s="124" t="s">
        <v>206</v>
      </c>
      <c r="G102" s="124" t="str">
        <f aca="false">D102</f>
        <v>ITO Software</v>
      </c>
      <c r="H102" s="124" t="s">
        <v>103</v>
      </c>
      <c r="I102" s="144" t="s">
        <v>77</v>
      </c>
      <c r="J102" s="134" t="s">
        <v>207</v>
      </c>
      <c r="K102" s="134" t="s">
        <v>208</v>
      </c>
      <c r="L102" s="134" t="s">
        <v>101</v>
      </c>
      <c r="M102" s="134" t="s">
        <v>209</v>
      </c>
      <c r="N102" s="144" t="s">
        <v>217</v>
      </c>
      <c r="O102" s="144" t="s">
        <v>211</v>
      </c>
      <c r="P102" s="139" t="s">
        <v>212</v>
      </c>
      <c r="Q102" s="134" t="s">
        <v>216</v>
      </c>
      <c r="R102" s="134" t="s">
        <v>213</v>
      </c>
      <c r="S102" s="146" t="n">
        <v>484000</v>
      </c>
      <c r="T102" s="144" t="n">
        <v>1</v>
      </c>
      <c r="U102" s="144" t="n">
        <v>1</v>
      </c>
      <c r="V102" s="126" t="n">
        <f aca="false">SUMIF(ResumenCotizacion!$C:$C,E102,ResumenCotizacion!$P:$P)</f>
        <v>0</v>
      </c>
      <c r="W102" s="164" t="n">
        <f aca="false">S102</f>
        <v>484000</v>
      </c>
      <c r="X102" s="163" t="n">
        <f aca="false">ROUND(W102/(1-VLOOKUP("Total porcentaje:",ResumenCotizacion!$F:$H,3,0)),2)</f>
        <v>484000</v>
      </c>
      <c r="Y102" s="163" t="n">
        <f aca="false">V102*X102</f>
        <v>0</v>
      </c>
    </row>
    <row r="103" customFormat="false" ht="14.25" hidden="false" customHeight="false" outlineLevel="0" collapsed="false">
      <c r="A103" s="124" t="str">
        <f aca="false">D103&amp;F103&amp;E103</f>
        <v>ITO SoftwareCanalIT-SW-01-04</v>
      </c>
      <c r="B103" s="124" t="str">
        <f aca="false">E103&amp;F103</f>
        <v>IT-SW-01-04Canal</v>
      </c>
      <c r="C103" s="134"/>
      <c r="D103" s="134" t="s">
        <v>292</v>
      </c>
      <c r="E103" s="143" t="s">
        <v>218</v>
      </c>
      <c r="F103" s="124" t="s">
        <v>206</v>
      </c>
      <c r="G103" s="124" t="str">
        <f aca="false">D103</f>
        <v>ITO Software</v>
      </c>
      <c r="H103" s="124" t="s">
        <v>103</v>
      </c>
      <c r="I103" s="144" t="s">
        <v>77</v>
      </c>
      <c r="J103" s="134" t="s">
        <v>207</v>
      </c>
      <c r="K103" s="134" t="s">
        <v>208</v>
      </c>
      <c r="L103" s="134" t="s">
        <v>101</v>
      </c>
      <c r="M103" s="134" t="s">
        <v>209</v>
      </c>
      <c r="N103" s="144" t="s">
        <v>217</v>
      </c>
      <c r="O103" s="144" t="s">
        <v>215</v>
      </c>
      <c r="P103" s="139" t="s">
        <v>212</v>
      </c>
      <c r="Q103" s="134" t="s">
        <v>218</v>
      </c>
      <c r="R103" s="134" t="s">
        <v>213</v>
      </c>
      <c r="S103" s="146" t="n">
        <v>1687000</v>
      </c>
      <c r="T103" s="144" t="n">
        <v>1</v>
      </c>
      <c r="U103" s="144" t="n">
        <v>1</v>
      </c>
      <c r="V103" s="126" t="n">
        <f aca="false">SUMIF(ResumenCotizacion!$C:$C,E103,ResumenCotizacion!$P:$P)</f>
        <v>0</v>
      </c>
      <c r="W103" s="164" t="n">
        <f aca="false">S103</f>
        <v>1687000</v>
      </c>
      <c r="X103" s="163" t="n">
        <f aca="false">ROUND(W103/(1-VLOOKUP("Total porcentaje:",ResumenCotizacion!$F:$H,3,0)),2)</f>
        <v>1687000</v>
      </c>
      <c r="Y103" s="163" t="n">
        <f aca="false">V103*X103</f>
        <v>0</v>
      </c>
    </row>
    <row r="104" customFormat="false" ht="14.25" hidden="false" customHeight="false" outlineLevel="0" collapsed="false">
      <c r="A104" s="124" t="str">
        <f aca="false">D104&amp;F104&amp;E104</f>
        <v>ITO SoftwareCanalIT-SW-01-05</v>
      </c>
      <c r="B104" s="124" t="str">
        <f aca="false">E104&amp;F104</f>
        <v>IT-SW-01-05Canal</v>
      </c>
      <c r="C104" s="134"/>
      <c r="D104" s="134" t="s">
        <v>292</v>
      </c>
      <c r="E104" s="143" t="s">
        <v>219</v>
      </c>
      <c r="F104" s="124" t="s">
        <v>206</v>
      </c>
      <c r="G104" s="124" t="str">
        <f aca="false">D104</f>
        <v>ITO Software</v>
      </c>
      <c r="H104" s="124" t="s">
        <v>103</v>
      </c>
      <c r="I104" s="144" t="s">
        <v>77</v>
      </c>
      <c r="J104" s="134" t="s">
        <v>207</v>
      </c>
      <c r="K104" s="134" t="s">
        <v>208</v>
      </c>
      <c r="L104" s="134" t="s">
        <v>101</v>
      </c>
      <c r="M104" s="134" t="s">
        <v>209</v>
      </c>
      <c r="N104" s="144" t="s">
        <v>220</v>
      </c>
      <c r="O104" s="144" t="s">
        <v>211</v>
      </c>
      <c r="P104" s="139" t="s">
        <v>212</v>
      </c>
      <c r="Q104" s="134" t="s">
        <v>219</v>
      </c>
      <c r="R104" s="134" t="s">
        <v>213</v>
      </c>
      <c r="S104" s="146" t="n">
        <v>535000</v>
      </c>
      <c r="T104" s="144" t="n">
        <v>1</v>
      </c>
      <c r="U104" s="144" t="n">
        <v>1</v>
      </c>
      <c r="V104" s="126" t="n">
        <f aca="false">SUMIF(ResumenCotizacion!$C:$C,E104,ResumenCotizacion!$P:$P)</f>
        <v>0</v>
      </c>
      <c r="W104" s="164" t="n">
        <f aca="false">S104</f>
        <v>535000</v>
      </c>
      <c r="X104" s="163" t="n">
        <f aca="false">ROUND(W104/(1-VLOOKUP("Total porcentaje:",ResumenCotizacion!$F:$H,3,0)),2)</f>
        <v>535000</v>
      </c>
      <c r="Y104" s="163" t="n">
        <f aca="false">V104*X104</f>
        <v>0</v>
      </c>
    </row>
    <row r="105" customFormat="false" ht="14.25" hidden="false" customHeight="false" outlineLevel="0" collapsed="false">
      <c r="A105" s="124" t="str">
        <f aca="false">D105&amp;F105&amp;E105</f>
        <v>ITO SoftwareCanalIT-SW-01-06</v>
      </c>
      <c r="B105" s="124" t="str">
        <f aca="false">E105&amp;F105</f>
        <v>IT-SW-01-06Canal</v>
      </c>
      <c r="C105" s="134"/>
      <c r="D105" s="134" t="s">
        <v>292</v>
      </c>
      <c r="E105" s="143" t="s">
        <v>221</v>
      </c>
      <c r="F105" s="124" t="s">
        <v>206</v>
      </c>
      <c r="G105" s="124" t="str">
        <f aca="false">D105</f>
        <v>ITO Software</v>
      </c>
      <c r="H105" s="124" t="s">
        <v>103</v>
      </c>
      <c r="I105" s="144" t="s">
        <v>77</v>
      </c>
      <c r="J105" s="134" t="s">
        <v>207</v>
      </c>
      <c r="K105" s="134" t="s">
        <v>208</v>
      </c>
      <c r="L105" s="134" t="s">
        <v>101</v>
      </c>
      <c r="M105" s="134" t="s">
        <v>209</v>
      </c>
      <c r="N105" s="144" t="s">
        <v>220</v>
      </c>
      <c r="O105" s="144" t="s">
        <v>215</v>
      </c>
      <c r="P105" s="139" t="s">
        <v>212</v>
      </c>
      <c r="Q105" s="134" t="s">
        <v>221</v>
      </c>
      <c r="R105" s="134" t="s">
        <v>213</v>
      </c>
      <c r="S105" s="146" t="n">
        <v>2056000</v>
      </c>
      <c r="T105" s="144" t="n">
        <v>1</v>
      </c>
      <c r="U105" s="144" t="n">
        <v>1</v>
      </c>
      <c r="V105" s="126" t="n">
        <f aca="false">SUMIF(ResumenCotizacion!$C:$C,E105,ResumenCotizacion!$P:$P)</f>
        <v>0</v>
      </c>
      <c r="W105" s="164" t="n">
        <f aca="false">S105</f>
        <v>2056000</v>
      </c>
      <c r="X105" s="163" t="n">
        <f aca="false">ROUND(W105/(1-VLOOKUP("Total porcentaje:",ResumenCotizacion!$F:$H,3,0)),2)</f>
        <v>2056000</v>
      </c>
      <c r="Y105" s="163" t="n">
        <f aca="false">V105*X105</f>
        <v>0</v>
      </c>
    </row>
    <row r="106" customFormat="false" ht="14.25" hidden="false" customHeight="false" outlineLevel="0" collapsed="false">
      <c r="A106" s="124" t="str">
        <f aca="false">D106&amp;F106&amp;E106</f>
        <v>ITO SoftwareCanalIT-SW-02-01</v>
      </c>
      <c r="B106" s="124" t="str">
        <f aca="false">E106&amp;F106</f>
        <v>IT-SW-02-01Canal</v>
      </c>
      <c r="C106" s="134"/>
      <c r="D106" s="134" t="s">
        <v>292</v>
      </c>
      <c r="E106" s="143" t="s">
        <v>222</v>
      </c>
      <c r="F106" s="124" t="s">
        <v>206</v>
      </c>
      <c r="G106" s="124" t="str">
        <f aca="false">D106</f>
        <v>ITO Software</v>
      </c>
      <c r="H106" s="124" t="s">
        <v>103</v>
      </c>
      <c r="I106" s="144" t="s">
        <v>77</v>
      </c>
      <c r="J106" s="134" t="s">
        <v>223</v>
      </c>
      <c r="K106" s="134" t="s">
        <v>224</v>
      </c>
      <c r="L106" s="134" t="s">
        <v>101</v>
      </c>
      <c r="M106" s="134" t="s">
        <v>209</v>
      </c>
      <c r="N106" s="144" t="s">
        <v>210</v>
      </c>
      <c r="O106" s="144" t="s">
        <v>211</v>
      </c>
      <c r="P106" s="139" t="s">
        <v>212</v>
      </c>
      <c r="Q106" s="134" t="s">
        <v>222</v>
      </c>
      <c r="R106" s="134" t="s">
        <v>213</v>
      </c>
      <c r="S106" s="146" t="n">
        <v>518000</v>
      </c>
      <c r="T106" s="144" t="n">
        <v>1</v>
      </c>
      <c r="U106" s="144" t="n">
        <v>1</v>
      </c>
      <c r="V106" s="126" t="n">
        <f aca="false">SUMIF(ResumenCotizacion!$C:$C,E106,ResumenCotizacion!$P:$P)</f>
        <v>0</v>
      </c>
      <c r="W106" s="164" t="n">
        <f aca="false">S106</f>
        <v>518000</v>
      </c>
      <c r="X106" s="163" t="n">
        <f aca="false">ROUND(W106/(1-VLOOKUP("Total porcentaje:",ResumenCotizacion!$F:$H,3,0)),2)</f>
        <v>518000</v>
      </c>
      <c r="Y106" s="163" t="n">
        <f aca="false">V106*X106</f>
        <v>0</v>
      </c>
    </row>
    <row r="107" customFormat="false" ht="14.25" hidden="false" customHeight="false" outlineLevel="0" collapsed="false">
      <c r="A107" s="124" t="str">
        <f aca="false">D107&amp;F107&amp;E107</f>
        <v>ITO SoftwareCanalIT-SW-02-02</v>
      </c>
      <c r="B107" s="124" t="str">
        <f aca="false">E107&amp;F107</f>
        <v>IT-SW-02-02Canal</v>
      </c>
      <c r="C107" s="134"/>
      <c r="D107" s="134" t="s">
        <v>292</v>
      </c>
      <c r="E107" s="143" t="s">
        <v>225</v>
      </c>
      <c r="F107" s="124" t="s">
        <v>206</v>
      </c>
      <c r="G107" s="124" t="str">
        <f aca="false">D107</f>
        <v>ITO Software</v>
      </c>
      <c r="H107" s="124" t="s">
        <v>103</v>
      </c>
      <c r="I107" s="144" t="s">
        <v>77</v>
      </c>
      <c r="J107" s="134" t="s">
        <v>223</v>
      </c>
      <c r="K107" s="134" t="s">
        <v>224</v>
      </c>
      <c r="L107" s="134" t="s">
        <v>101</v>
      </c>
      <c r="M107" s="134" t="s">
        <v>209</v>
      </c>
      <c r="N107" s="144" t="s">
        <v>210</v>
      </c>
      <c r="O107" s="144" t="s">
        <v>215</v>
      </c>
      <c r="P107" s="139" t="s">
        <v>212</v>
      </c>
      <c r="Q107" s="134" t="s">
        <v>225</v>
      </c>
      <c r="R107" s="134" t="s">
        <v>213</v>
      </c>
      <c r="S107" s="146" t="n">
        <v>708000</v>
      </c>
      <c r="T107" s="144" t="n">
        <v>1</v>
      </c>
      <c r="U107" s="144" t="n">
        <v>1</v>
      </c>
      <c r="V107" s="126" t="n">
        <f aca="false">SUMIF(ResumenCotizacion!$C:$C,E107,ResumenCotizacion!$P:$P)</f>
        <v>0</v>
      </c>
      <c r="W107" s="164" t="n">
        <f aca="false">S107</f>
        <v>708000</v>
      </c>
      <c r="X107" s="163" t="n">
        <f aca="false">ROUND(W107/(1-VLOOKUP("Total porcentaje:",ResumenCotizacion!$F:$H,3,0)),2)</f>
        <v>708000</v>
      </c>
      <c r="Y107" s="163" t="n">
        <f aca="false">V107*X107</f>
        <v>0</v>
      </c>
    </row>
    <row r="108" customFormat="false" ht="14.25" hidden="false" customHeight="false" outlineLevel="0" collapsed="false">
      <c r="A108" s="124" t="str">
        <f aca="false">D108&amp;F108&amp;E108</f>
        <v>ITO SoftwareCanalIT-SW-02-03</v>
      </c>
      <c r="B108" s="124" t="str">
        <f aca="false">E108&amp;F108</f>
        <v>IT-SW-02-03Canal</v>
      </c>
      <c r="C108" s="134"/>
      <c r="D108" s="134" t="s">
        <v>292</v>
      </c>
      <c r="E108" s="143" t="s">
        <v>226</v>
      </c>
      <c r="F108" s="124" t="s">
        <v>206</v>
      </c>
      <c r="G108" s="124" t="str">
        <f aca="false">D108</f>
        <v>ITO Software</v>
      </c>
      <c r="H108" s="124" t="s">
        <v>103</v>
      </c>
      <c r="I108" s="144" t="s">
        <v>77</v>
      </c>
      <c r="J108" s="134" t="s">
        <v>223</v>
      </c>
      <c r="K108" s="134" t="s">
        <v>224</v>
      </c>
      <c r="L108" s="134" t="s">
        <v>101</v>
      </c>
      <c r="M108" s="134" t="s">
        <v>209</v>
      </c>
      <c r="N108" s="144" t="s">
        <v>217</v>
      </c>
      <c r="O108" s="144" t="s">
        <v>211</v>
      </c>
      <c r="P108" s="139" t="s">
        <v>212</v>
      </c>
      <c r="Q108" s="134" t="s">
        <v>226</v>
      </c>
      <c r="R108" s="134" t="s">
        <v>213</v>
      </c>
      <c r="S108" s="146" t="n">
        <v>544000</v>
      </c>
      <c r="T108" s="144" t="n">
        <v>1</v>
      </c>
      <c r="U108" s="144" t="n">
        <v>1</v>
      </c>
      <c r="V108" s="126" t="n">
        <f aca="false">SUMIF(ResumenCotizacion!$C:$C,E108,ResumenCotizacion!$P:$P)</f>
        <v>0</v>
      </c>
      <c r="W108" s="164" t="n">
        <f aca="false">S108</f>
        <v>544000</v>
      </c>
      <c r="X108" s="163" t="n">
        <f aca="false">ROUND(W108/(1-VLOOKUP("Total porcentaje:",ResumenCotizacion!$F:$H,3,0)),2)</f>
        <v>544000</v>
      </c>
      <c r="Y108" s="163" t="n">
        <f aca="false">V108*X108</f>
        <v>0</v>
      </c>
    </row>
    <row r="109" customFormat="false" ht="14.25" hidden="false" customHeight="false" outlineLevel="0" collapsed="false">
      <c r="A109" s="124" t="str">
        <f aca="false">D109&amp;F109&amp;E109</f>
        <v>ITO SoftwareCanalIT-SW-02-04</v>
      </c>
      <c r="B109" s="124" t="str">
        <f aca="false">E109&amp;F109</f>
        <v>IT-SW-02-04Canal</v>
      </c>
      <c r="C109" s="134"/>
      <c r="D109" s="134" t="s">
        <v>292</v>
      </c>
      <c r="E109" s="143" t="s">
        <v>227</v>
      </c>
      <c r="F109" s="124" t="s">
        <v>206</v>
      </c>
      <c r="G109" s="124" t="str">
        <f aca="false">D109</f>
        <v>ITO Software</v>
      </c>
      <c r="H109" s="124" t="s">
        <v>103</v>
      </c>
      <c r="I109" s="144" t="s">
        <v>77</v>
      </c>
      <c r="J109" s="134" t="s">
        <v>223</v>
      </c>
      <c r="K109" s="134" t="s">
        <v>224</v>
      </c>
      <c r="L109" s="134" t="s">
        <v>101</v>
      </c>
      <c r="M109" s="134" t="s">
        <v>209</v>
      </c>
      <c r="N109" s="144" t="s">
        <v>217</v>
      </c>
      <c r="O109" s="144" t="s">
        <v>215</v>
      </c>
      <c r="P109" s="139" t="s">
        <v>212</v>
      </c>
      <c r="Q109" s="134" t="s">
        <v>227</v>
      </c>
      <c r="R109" s="134" t="s">
        <v>213</v>
      </c>
      <c r="S109" s="146" t="n">
        <v>1656000</v>
      </c>
      <c r="T109" s="144" t="n">
        <v>1</v>
      </c>
      <c r="U109" s="144" t="n">
        <v>1</v>
      </c>
      <c r="V109" s="126" t="n">
        <f aca="false">SUMIF(ResumenCotizacion!$C:$C,E109,ResumenCotizacion!$P:$P)</f>
        <v>0</v>
      </c>
      <c r="W109" s="164" t="n">
        <f aca="false">S109</f>
        <v>1656000</v>
      </c>
      <c r="X109" s="163" t="n">
        <f aca="false">ROUND(W109/(1-VLOOKUP("Total porcentaje:",ResumenCotizacion!$F:$H,3,0)),2)</f>
        <v>1656000</v>
      </c>
      <c r="Y109" s="163" t="n">
        <f aca="false">V109*X109</f>
        <v>0</v>
      </c>
    </row>
    <row r="110" customFormat="false" ht="14.25" hidden="false" customHeight="false" outlineLevel="0" collapsed="false">
      <c r="A110" s="124" t="str">
        <f aca="false">D110&amp;F110&amp;E110</f>
        <v>ITO SoftwareCanalIT-SW-02-05</v>
      </c>
      <c r="B110" s="124" t="str">
        <f aca="false">E110&amp;F110</f>
        <v>IT-SW-02-05Canal</v>
      </c>
      <c r="C110" s="134"/>
      <c r="D110" s="134" t="s">
        <v>292</v>
      </c>
      <c r="E110" s="143" t="s">
        <v>228</v>
      </c>
      <c r="F110" s="124" t="s">
        <v>206</v>
      </c>
      <c r="G110" s="124" t="str">
        <f aca="false">D110</f>
        <v>ITO Software</v>
      </c>
      <c r="H110" s="124" t="s">
        <v>103</v>
      </c>
      <c r="I110" s="144" t="s">
        <v>77</v>
      </c>
      <c r="J110" s="134" t="s">
        <v>223</v>
      </c>
      <c r="K110" s="134" t="s">
        <v>224</v>
      </c>
      <c r="L110" s="134" t="s">
        <v>101</v>
      </c>
      <c r="M110" s="134" t="s">
        <v>209</v>
      </c>
      <c r="N110" s="144" t="s">
        <v>220</v>
      </c>
      <c r="O110" s="144" t="s">
        <v>211</v>
      </c>
      <c r="P110" s="139" t="s">
        <v>212</v>
      </c>
      <c r="Q110" s="134" t="s">
        <v>228</v>
      </c>
      <c r="R110" s="134" t="s">
        <v>213</v>
      </c>
      <c r="S110" s="146" t="n">
        <v>498000</v>
      </c>
      <c r="T110" s="144" t="n">
        <v>1</v>
      </c>
      <c r="U110" s="144" t="n">
        <v>1</v>
      </c>
      <c r="V110" s="126" t="n">
        <f aca="false">SUMIF(ResumenCotizacion!$C:$C,E110,ResumenCotizacion!$P:$P)</f>
        <v>0</v>
      </c>
      <c r="W110" s="164" t="n">
        <f aca="false">S110</f>
        <v>498000</v>
      </c>
      <c r="X110" s="163" t="n">
        <f aca="false">ROUND(W110/(1-VLOOKUP("Total porcentaje:",ResumenCotizacion!$F:$H,3,0)),2)</f>
        <v>498000</v>
      </c>
      <c r="Y110" s="163" t="n">
        <f aca="false">V110*X110</f>
        <v>0</v>
      </c>
    </row>
    <row r="111" customFormat="false" ht="14.25" hidden="false" customHeight="false" outlineLevel="0" collapsed="false">
      <c r="A111" s="124" t="str">
        <f aca="false">D111&amp;F111&amp;E111</f>
        <v>ITO SoftwareCanalIT-SW-02-06</v>
      </c>
      <c r="B111" s="124" t="str">
        <f aca="false">E111&amp;F111</f>
        <v>IT-SW-02-06Canal</v>
      </c>
      <c r="C111" s="134"/>
      <c r="D111" s="134" t="s">
        <v>292</v>
      </c>
      <c r="E111" s="143" t="s">
        <v>229</v>
      </c>
      <c r="F111" s="124" t="s">
        <v>206</v>
      </c>
      <c r="G111" s="124" t="str">
        <f aca="false">D111</f>
        <v>ITO Software</v>
      </c>
      <c r="H111" s="124" t="s">
        <v>103</v>
      </c>
      <c r="I111" s="144" t="s">
        <v>77</v>
      </c>
      <c r="J111" s="134" t="s">
        <v>223</v>
      </c>
      <c r="K111" s="134" t="s">
        <v>224</v>
      </c>
      <c r="L111" s="134" t="s">
        <v>101</v>
      </c>
      <c r="M111" s="134" t="s">
        <v>209</v>
      </c>
      <c r="N111" s="144" t="s">
        <v>220</v>
      </c>
      <c r="O111" s="144" t="s">
        <v>215</v>
      </c>
      <c r="P111" s="139" t="s">
        <v>212</v>
      </c>
      <c r="Q111" s="134" t="s">
        <v>229</v>
      </c>
      <c r="R111" s="134" t="s">
        <v>213</v>
      </c>
      <c r="S111" s="146" t="n">
        <v>2206000</v>
      </c>
      <c r="T111" s="144" t="n">
        <v>1</v>
      </c>
      <c r="U111" s="144" t="n">
        <v>1</v>
      </c>
      <c r="V111" s="126" t="n">
        <f aca="false">SUMIF(ResumenCotizacion!$C:$C,E111,ResumenCotizacion!$P:$P)</f>
        <v>0</v>
      </c>
      <c r="W111" s="164" t="n">
        <f aca="false">S111</f>
        <v>2206000</v>
      </c>
      <c r="X111" s="163" t="n">
        <f aca="false">ROUND(W111/(1-VLOOKUP("Total porcentaje:",ResumenCotizacion!$F:$H,3,0)),2)</f>
        <v>2206000</v>
      </c>
      <c r="Y111" s="163" t="n">
        <f aca="false">V111*X111</f>
        <v>0</v>
      </c>
    </row>
    <row r="112" customFormat="false" ht="14.25" hidden="false" customHeight="false" outlineLevel="0" collapsed="false">
      <c r="A112" s="124" t="str">
        <f aca="false">D112&amp;F112&amp;E112</f>
        <v>ITO SoftwareCanalIT-SW-03-01</v>
      </c>
      <c r="B112" s="124" t="str">
        <f aca="false">E112&amp;F112</f>
        <v>IT-SW-03-01Canal</v>
      </c>
      <c r="C112" s="134"/>
      <c r="D112" s="134" t="s">
        <v>292</v>
      </c>
      <c r="E112" s="143" t="s">
        <v>230</v>
      </c>
      <c r="F112" s="124" t="s">
        <v>206</v>
      </c>
      <c r="G112" s="124" t="str">
        <f aca="false">D112</f>
        <v>ITO Software</v>
      </c>
      <c r="H112" s="124" t="s">
        <v>103</v>
      </c>
      <c r="I112" s="144" t="s">
        <v>77</v>
      </c>
      <c r="J112" s="134" t="s">
        <v>231</v>
      </c>
      <c r="K112" s="134" t="s">
        <v>208</v>
      </c>
      <c r="L112" s="134" t="s">
        <v>101</v>
      </c>
      <c r="M112" s="134" t="s">
        <v>209</v>
      </c>
      <c r="N112" s="144" t="s">
        <v>210</v>
      </c>
      <c r="O112" s="144" t="s">
        <v>211</v>
      </c>
      <c r="P112" s="139" t="s">
        <v>212</v>
      </c>
      <c r="Q112" s="134" t="s">
        <v>230</v>
      </c>
      <c r="R112" s="134" t="s">
        <v>213</v>
      </c>
      <c r="S112" s="146" t="n">
        <v>518000</v>
      </c>
      <c r="T112" s="144" t="n">
        <v>1</v>
      </c>
      <c r="U112" s="144" t="n">
        <v>1</v>
      </c>
      <c r="V112" s="126" t="n">
        <f aca="false">SUMIF(ResumenCotizacion!$C:$C,E112,ResumenCotizacion!$P:$P)</f>
        <v>0</v>
      </c>
      <c r="W112" s="164" t="n">
        <f aca="false">S112</f>
        <v>518000</v>
      </c>
      <c r="X112" s="163" t="n">
        <f aca="false">ROUND(W112/(1-VLOOKUP("Total porcentaje:",ResumenCotizacion!$F:$H,3,0)),2)</f>
        <v>518000</v>
      </c>
      <c r="Y112" s="163" t="n">
        <f aca="false">V112*X112</f>
        <v>0</v>
      </c>
    </row>
    <row r="113" customFormat="false" ht="14.25" hidden="false" customHeight="false" outlineLevel="0" collapsed="false">
      <c r="A113" s="124" t="str">
        <f aca="false">D113&amp;F113&amp;E113</f>
        <v>ITO SoftwareCanalIT-SW-03-02</v>
      </c>
      <c r="B113" s="124" t="str">
        <f aca="false">E113&amp;F113</f>
        <v>IT-SW-03-02Canal</v>
      </c>
      <c r="C113" s="134"/>
      <c r="D113" s="134" t="s">
        <v>292</v>
      </c>
      <c r="E113" s="143" t="s">
        <v>232</v>
      </c>
      <c r="F113" s="124" t="s">
        <v>206</v>
      </c>
      <c r="G113" s="124" t="str">
        <f aca="false">D113</f>
        <v>ITO Software</v>
      </c>
      <c r="H113" s="124" t="s">
        <v>103</v>
      </c>
      <c r="I113" s="144" t="s">
        <v>77</v>
      </c>
      <c r="J113" s="134" t="s">
        <v>231</v>
      </c>
      <c r="K113" s="134" t="s">
        <v>208</v>
      </c>
      <c r="L113" s="134" t="s">
        <v>101</v>
      </c>
      <c r="M113" s="134" t="s">
        <v>209</v>
      </c>
      <c r="N113" s="144" t="s">
        <v>210</v>
      </c>
      <c r="O113" s="144" t="s">
        <v>215</v>
      </c>
      <c r="P113" s="139" t="s">
        <v>212</v>
      </c>
      <c r="Q113" s="134" t="s">
        <v>232</v>
      </c>
      <c r="R113" s="134" t="s">
        <v>213</v>
      </c>
      <c r="S113" s="146" t="n">
        <v>751000</v>
      </c>
      <c r="T113" s="144" t="n">
        <v>1</v>
      </c>
      <c r="U113" s="144" t="n">
        <v>1</v>
      </c>
      <c r="V113" s="126" t="n">
        <f aca="false">SUMIF(ResumenCotizacion!$C:$C,E113,ResumenCotizacion!$P:$P)</f>
        <v>0</v>
      </c>
      <c r="W113" s="164" t="n">
        <f aca="false">S113</f>
        <v>751000</v>
      </c>
      <c r="X113" s="163" t="n">
        <f aca="false">ROUND(W113/(1-VLOOKUP("Total porcentaje:",ResumenCotizacion!$F:$H,3,0)),2)</f>
        <v>751000</v>
      </c>
      <c r="Y113" s="163" t="n">
        <f aca="false">V113*X113</f>
        <v>0</v>
      </c>
    </row>
    <row r="114" customFormat="false" ht="14.25" hidden="false" customHeight="false" outlineLevel="0" collapsed="false">
      <c r="A114" s="124" t="str">
        <f aca="false">D114&amp;F114&amp;E114</f>
        <v>ITO SoftwareCanalIT-SW-03-03</v>
      </c>
      <c r="B114" s="124" t="str">
        <f aca="false">E114&amp;F114</f>
        <v>IT-SW-03-03Canal</v>
      </c>
      <c r="C114" s="134"/>
      <c r="D114" s="134" t="s">
        <v>292</v>
      </c>
      <c r="E114" s="143" t="s">
        <v>233</v>
      </c>
      <c r="F114" s="124" t="s">
        <v>206</v>
      </c>
      <c r="G114" s="124" t="str">
        <f aca="false">D114</f>
        <v>ITO Software</v>
      </c>
      <c r="H114" s="124" t="s">
        <v>103</v>
      </c>
      <c r="I114" s="144" t="s">
        <v>77</v>
      </c>
      <c r="J114" s="134" t="s">
        <v>231</v>
      </c>
      <c r="K114" s="134" t="s">
        <v>208</v>
      </c>
      <c r="L114" s="134" t="s">
        <v>101</v>
      </c>
      <c r="M114" s="134" t="s">
        <v>209</v>
      </c>
      <c r="N114" s="144" t="s">
        <v>217</v>
      </c>
      <c r="O114" s="144" t="s">
        <v>211</v>
      </c>
      <c r="P114" s="139" t="s">
        <v>212</v>
      </c>
      <c r="Q114" s="134" t="s">
        <v>233</v>
      </c>
      <c r="R114" s="134" t="s">
        <v>213</v>
      </c>
      <c r="S114" s="146" t="n">
        <v>518000</v>
      </c>
      <c r="T114" s="144" t="n">
        <v>1</v>
      </c>
      <c r="U114" s="144" t="n">
        <v>1</v>
      </c>
      <c r="V114" s="126" t="n">
        <f aca="false">SUMIF(ResumenCotizacion!$C:$C,E114,ResumenCotizacion!$P:$P)</f>
        <v>0</v>
      </c>
      <c r="W114" s="164" t="n">
        <f aca="false">S114</f>
        <v>518000</v>
      </c>
      <c r="X114" s="163" t="n">
        <f aca="false">ROUND(W114/(1-VLOOKUP("Total porcentaje:",ResumenCotizacion!$F:$H,3,0)),2)</f>
        <v>518000</v>
      </c>
      <c r="Y114" s="163" t="n">
        <f aca="false">V114*X114</f>
        <v>0</v>
      </c>
    </row>
    <row r="115" customFormat="false" ht="14.25" hidden="false" customHeight="false" outlineLevel="0" collapsed="false">
      <c r="A115" s="124" t="str">
        <f aca="false">D115&amp;F115&amp;E115</f>
        <v>ITO SoftwareCanalIT-SW-03-04</v>
      </c>
      <c r="B115" s="124" t="str">
        <f aca="false">E115&amp;F115</f>
        <v>IT-SW-03-04Canal</v>
      </c>
      <c r="C115" s="134"/>
      <c r="D115" s="134" t="s">
        <v>292</v>
      </c>
      <c r="E115" s="143" t="s">
        <v>234</v>
      </c>
      <c r="F115" s="124" t="s">
        <v>206</v>
      </c>
      <c r="G115" s="124" t="str">
        <f aca="false">D115</f>
        <v>ITO Software</v>
      </c>
      <c r="H115" s="124" t="s">
        <v>103</v>
      </c>
      <c r="I115" s="144" t="s">
        <v>77</v>
      </c>
      <c r="J115" s="134" t="s">
        <v>231</v>
      </c>
      <c r="K115" s="134" t="s">
        <v>208</v>
      </c>
      <c r="L115" s="134" t="s">
        <v>101</v>
      </c>
      <c r="M115" s="134" t="s">
        <v>209</v>
      </c>
      <c r="N115" s="144" t="s">
        <v>217</v>
      </c>
      <c r="O115" s="144" t="s">
        <v>215</v>
      </c>
      <c r="P115" s="139" t="s">
        <v>212</v>
      </c>
      <c r="Q115" s="134" t="s">
        <v>234</v>
      </c>
      <c r="R115" s="134" t="s">
        <v>213</v>
      </c>
      <c r="S115" s="146" t="n">
        <v>1801000</v>
      </c>
      <c r="T115" s="144" t="n">
        <v>1</v>
      </c>
      <c r="U115" s="144" t="n">
        <v>1</v>
      </c>
      <c r="V115" s="126" t="n">
        <f aca="false">SUMIF(ResumenCotizacion!$C:$C,E115,ResumenCotizacion!$P:$P)</f>
        <v>0</v>
      </c>
      <c r="W115" s="164" t="n">
        <f aca="false">S115</f>
        <v>1801000</v>
      </c>
      <c r="X115" s="163" t="n">
        <f aca="false">ROUND(W115/(1-VLOOKUP("Total porcentaje:",ResumenCotizacion!$F:$H,3,0)),2)</f>
        <v>1801000</v>
      </c>
      <c r="Y115" s="163" t="n">
        <f aca="false">V115*X115</f>
        <v>0</v>
      </c>
    </row>
    <row r="116" customFormat="false" ht="14.25" hidden="false" customHeight="false" outlineLevel="0" collapsed="false">
      <c r="A116" s="124" t="str">
        <f aca="false">D116&amp;F116&amp;E116</f>
        <v>ITO SoftwareCanalIT-SW-03-05</v>
      </c>
      <c r="B116" s="124" t="str">
        <f aca="false">E116&amp;F116</f>
        <v>IT-SW-03-05Canal</v>
      </c>
      <c r="C116" s="134"/>
      <c r="D116" s="134" t="s">
        <v>292</v>
      </c>
      <c r="E116" s="143" t="s">
        <v>235</v>
      </c>
      <c r="F116" s="124" t="s">
        <v>206</v>
      </c>
      <c r="G116" s="124" t="str">
        <f aca="false">D116</f>
        <v>ITO Software</v>
      </c>
      <c r="H116" s="124" t="s">
        <v>103</v>
      </c>
      <c r="I116" s="144" t="s">
        <v>77</v>
      </c>
      <c r="J116" s="134" t="s">
        <v>231</v>
      </c>
      <c r="K116" s="134" t="s">
        <v>208</v>
      </c>
      <c r="L116" s="134" t="s">
        <v>101</v>
      </c>
      <c r="M116" s="134" t="s">
        <v>209</v>
      </c>
      <c r="N116" s="144" t="s">
        <v>220</v>
      </c>
      <c r="O116" s="144" t="s">
        <v>211</v>
      </c>
      <c r="P116" s="139" t="s">
        <v>212</v>
      </c>
      <c r="Q116" s="134" t="s">
        <v>235</v>
      </c>
      <c r="R116" s="134" t="s">
        <v>213</v>
      </c>
      <c r="S116" s="146" t="n">
        <v>533000</v>
      </c>
      <c r="T116" s="144" t="n">
        <v>1</v>
      </c>
      <c r="U116" s="144" t="n">
        <v>1</v>
      </c>
      <c r="V116" s="126" t="n">
        <f aca="false">SUMIF(ResumenCotizacion!$C:$C,E116,ResumenCotizacion!$P:$P)</f>
        <v>0</v>
      </c>
      <c r="W116" s="164" t="n">
        <f aca="false">S116</f>
        <v>533000</v>
      </c>
      <c r="X116" s="163" t="n">
        <f aca="false">ROUND(W116/(1-VLOOKUP("Total porcentaje:",ResumenCotizacion!$F:$H,3,0)),2)</f>
        <v>533000</v>
      </c>
      <c r="Y116" s="163" t="n">
        <f aca="false">V116*X116</f>
        <v>0</v>
      </c>
    </row>
    <row r="117" customFormat="false" ht="14.25" hidden="false" customHeight="false" outlineLevel="0" collapsed="false">
      <c r="A117" s="124" t="str">
        <f aca="false">D117&amp;F117&amp;E117</f>
        <v>ITO SoftwareCanalIT-SW-03-06</v>
      </c>
      <c r="B117" s="124" t="str">
        <f aca="false">E117&amp;F117</f>
        <v>IT-SW-03-06Canal</v>
      </c>
      <c r="C117" s="134"/>
      <c r="D117" s="134" t="s">
        <v>292</v>
      </c>
      <c r="E117" s="143" t="s">
        <v>236</v>
      </c>
      <c r="F117" s="124" t="s">
        <v>206</v>
      </c>
      <c r="G117" s="124" t="str">
        <f aca="false">D117</f>
        <v>ITO Software</v>
      </c>
      <c r="H117" s="124" t="s">
        <v>103</v>
      </c>
      <c r="I117" s="144" t="s">
        <v>77</v>
      </c>
      <c r="J117" s="134" t="s">
        <v>231</v>
      </c>
      <c r="K117" s="134" t="s">
        <v>208</v>
      </c>
      <c r="L117" s="134" t="s">
        <v>101</v>
      </c>
      <c r="M117" s="134" t="s">
        <v>209</v>
      </c>
      <c r="N117" s="144" t="s">
        <v>220</v>
      </c>
      <c r="O117" s="144" t="s">
        <v>215</v>
      </c>
      <c r="P117" s="139" t="s">
        <v>212</v>
      </c>
      <c r="Q117" s="134" t="s">
        <v>236</v>
      </c>
      <c r="R117" s="134" t="s">
        <v>213</v>
      </c>
      <c r="S117" s="146" t="n">
        <v>2363000</v>
      </c>
      <c r="T117" s="144" t="n">
        <v>1</v>
      </c>
      <c r="U117" s="144" t="n">
        <v>1</v>
      </c>
      <c r="V117" s="126" t="n">
        <f aca="false">SUMIF(ResumenCotizacion!$C:$C,E117,ResumenCotizacion!$P:$P)</f>
        <v>0</v>
      </c>
      <c r="W117" s="164" t="n">
        <f aca="false">S117</f>
        <v>2363000</v>
      </c>
      <c r="X117" s="163" t="n">
        <f aca="false">ROUND(W117/(1-VLOOKUP("Total porcentaje:",ResumenCotizacion!$F:$H,3,0)),2)</f>
        <v>2363000</v>
      </c>
      <c r="Y117" s="163" t="n">
        <f aca="false">V117*X117</f>
        <v>0</v>
      </c>
    </row>
    <row r="118" customFormat="false" ht="14.25" hidden="false" customHeight="false" outlineLevel="0" collapsed="false">
      <c r="A118" s="124" t="str">
        <f aca="false">D118&amp;F118&amp;E118</f>
        <v>ITO SoftwareCanalIT-SW-04-01</v>
      </c>
      <c r="B118" s="124" t="str">
        <f aca="false">E118&amp;F118</f>
        <v>IT-SW-04-01Canal</v>
      </c>
      <c r="C118" s="134"/>
      <c r="D118" s="134" t="s">
        <v>292</v>
      </c>
      <c r="E118" s="143" t="s">
        <v>237</v>
      </c>
      <c r="F118" s="124" t="s">
        <v>206</v>
      </c>
      <c r="G118" s="124" t="str">
        <f aca="false">D118</f>
        <v>ITO Software</v>
      </c>
      <c r="H118" s="124" t="s">
        <v>103</v>
      </c>
      <c r="I118" s="144" t="s">
        <v>77</v>
      </c>
      <c r="J118" s="134" t="s">
        <v>238</v>
      </c>
      <c r="K118" s="134" t="s">
        <v>224</v>
      </c>
      <c r="L118" s="134" t="s">
        <v>101</v>
      </c>
      <c r="M118" s="134" t="s">
        <v>209</v>
      </c>
      <c r="N118" s="144" t="s">
        <v>210</v>
      </c>
      <c r="O118" s="144" t="s">
        <v>211</v>
      </c>
      <c r="P118" s="139" t="s">
        <v>212</v>
      </c>
      <c r="Q118" s="134" t="s">
        <v>237</v>
      </c>
      <c r="R118" s="134" t="s">
        <v>213</v>
      </c>
      <c r="S118" s="146" t="n">
        <v>500000</v>
      </c>
      <c r="T118" s="144" t="n">
        <v>1</v>
      </c>
      <c r="U118" s="144" t="n">
        <v>1</v>
      </c>
      <c r="V118" s="126" t="n">
        <f aca="false">SUMIF(ResumenCotizacion!$C:$C,E118,ResumenCotizacion!$P:$P)</f>
        <v>0</v>
      </c>
      <c r="W118" s="164" t="n">
        <f aca="false">S118</f>
        <v>500000</v>
      </c>
      <c r="X118" s="163" t="n">
        <f aca="false">ROUND(W118/(1-VLOOKUP("Total porcentaje:",ResumenCotizacion!$F:$H,3,0)),2)</f>
        <v>500000</v>
      </c>
      <c r="Y118" s="163" t="n">
        <f aca="false">V118*X118</f>
        <v>0</v>
      </c>
    </row>
    <row r="119" customFormat="false" ht="14.25" hidden="false" customHeight="false" outlineLevel="0" collapsed="false">
      <c r="A119" s="124" t="str">
        <f aca="false">D119&amp;F119&amp;E119</f>
        <v>ITO SoftwareCanalIT-SW-04-02</v>
      </c>
      <c r="B119" s="124" t="str">
        <f aca="false">E119&amp;F119</f>
        <v>IT-SW-04-02Canal</v>
      </c>
      <c r="C119" s="134"/>
      <c r="D119" s="134" t="s">
        <v>292</v>
      </c>
      <c r="E119" s="143" t="s">
        <v>239</v>
      </c>
      <c r="F119" s="124" t="s">
        <v>206</v>
      </c>
      <c r="G119" s="124" t="str">
        <f aca="false">D119</f>
        <v>ITO Software</v>
      </c>
      <c r="H119" s="124" t="s">
        <v>103</v>
      </c>
      <c r="I119" s="144" t="s">
        <v>77</v>
      </c>
      <c r="J119" s="134" t="s">
        <v>238</v>
      </c>
      <c r="K119" s="134" t="s">
        <v>224</v>
      </c>
      <c r="L119" s="134" t="s">
        <v>101</v>
      </c>
      <c r="M119" s="134" t="s">
        <v>209</v>
      </c>
      <c r="N119" s="144" t="s">
        <v>210</v>
      </c>
      <c r="O119" s="144" t="s">
        <v>215</v>
      </c>
      <c r="P119" s="139" t="s">
        <v>212</v>
      </c>
      <c r="Q119" s="134" t="s">
        <v>239</v>
      </c>
      <c r="R119" s="134" t="s">
        <v>213</v>
      </c>
      <c r="S119" s="146" t="n">
        <v>817000</v>
      </c>
      <c r="T119" s="144" t="n">
        <v>1</v>
      </c>
      <c r="U119" s="144" t="n">
        <v>1</v>
      </c>
      <c r="V119" s="126" t="n">
        <f aca="false">SUMIF(ResumenCotizacion!$C:$C,E119,ResumenCotizacion!$P:$P)</f>
        <v>0</v>
      </c>
      <c r="W119" s="164" t="n">
        <f aca="false">S119</f>
        <v>817000</v>
      </c>
      <c r="X119" s="163" t="n">
        <f aca="false">ROUND(W119/(1-VLOOKUP("Total porcentaje:",ResumenCotizacion!$F:$H,3,0)),2)</f>
        <v>817000</v>
      </c>
      <c r="Y119" s="163" t="n">
        <f aca="false">V119*X119</f>
        <v>0</v>
      </c>
    </row>
    <row r="120" customFormat="false" ht="14.25" hidden="false" customHeight="false" outlineLevel="0" collapsed="false">
      <c r="A120" s="124" t="str">
        <f aca="false">D120&amp;F120&amp;E120</f>
        <v>ITO SoftwareCanalIT-SW-04-03</v>
      </c>
      <c r="B120" s="124" t="str">
        <f aca="false">E120&amp;F120</f>
        <v>IT-SW-04-03Canal</v>
      </c>
      <c r="C120" s="134"/>
      <c r="D120" s="134" t="s">
        <v>292</v>
      </c>
      <c r="E120" s="143" t="s">
        <v>240</v>
      </c>
      <c r="F120" s="124" t="s">
        <v>206</v>
      </c>
      <c r="G120" s="124" t="str">
        <f aca="false">D120</f>
        <v>ITO Software</v>
      </c>
      <c r="H120" s="124" t="s">
        <v>103</v>
      </c>
      <c r="I120" s="144" t="s">
        <v>77</v>
      </c>
      <c r="J120" s="134" t="s">
        <v>238</v>
      </c>
      <c r="K120" s="134" t="s">
        <v>224</v>
      </c>
      <c r="L120" s="134" t="s">
        <v>101</v>
      </c>
      <c r="M120" s="134" t="s">
        <v>209</v>
      </c>
      <c r="N120" s="144" t="s">
        <v>217</v>
      </c>
      <c r="O120" s="144" t="s">
        <v>211</v>
      </c>
      <c r="P120" s="139" t="s">
        <v>212</v>
      </c>
      <c r="Q120" s="134" t="s">
        <v>240</v>
      </c>
      <c r="R120" s="134" t="s">
        <v>213</v>
      </c>
      <c r="S120" s="146" t="n">
        <v>492000</v>
      </c>
      <c r="T120" s="144" t="n">
        <v>1</v>
      </c>
      <c r="U120" s="144" t="n">
        <v>1</v>
      </c>
      <c r="V120" s="126" t="n">
        <f aca="false">SUMIF(ResumenCotizacion!$C:$C,E120,ResumenCotizacion!$P:$P)</f>
        <v>0</v>
      </c>
      <c r="W120" s="164" t="n">
        <f aca="false">S120</f>
        <v>492000</v>
      </c>
      <c r="X120" s="163" t="n">
        <f aca="false">ROUND(W120/(1-VLOOKUP("Total porcentaje:",ResumenCotizacion!$F:$H,3,0)),2)</f>
        <v>492000</v>
      </c>
      <c r="Y120" s="163" t="n">
        <f aca="false">V120*X120</f>
        <v>0</v>
      </c>
    </row>
    <row r="121" customFormat="false" ht="14.25" hidden="false" customHeight="false" outlineLevel="0" collapsed="false">
      <c r="A121" s="124" t="str">
        <f aca="false">D121&amp;F121&amp;E121</f>
        <v>ITO SoftwareCanalIT-SW-04-04</v>
      </c>
      <c r="B121" s="124" t="str">
        <f aca="false">E121&amp;F121</f>
        <v>IT-SW-04-04Canal</v>
      </c>
      <c r="C121" s="134"/>
      <c r="D121" s="134" t="s">
        <v>292</v>
      </c>
      <c r="E121" s="143" t="s">
        <v>241</v>
      </c>
      <c r="F121" s="124" t="s">
        <v>206</v>
      </c>
      <c r="G121" s="124" t="str">
        <f aca="false">D121</f>
        <v>ITO Software</v>
      </c>
      <c r="H121" s="124" t="s">
        <v>103</v>
      </c>
      <c r="I121" s="144" t="s">
        <v>77</v>
      </c>
      <c r="J121" s="134" t="s">
        <v>238</v>
      </c>
      <c r="K121" s="134" t="s">
        <v>224</v>
      </c>
      <c r="L121" s="134" t="s">
        <v>101</v>
      </c>
      <c r="M121" s="134" t="s">
        <v>209</v>
      </c>
      <c r="N121" s="144" t="s">
        <v>217</v>
      </c>
      <c r="O121" s="144" t="s">
        <v>215</v>
      </c>
      <c r="P121" s="139" t="s">
        <v>212</v>
      </c>
      <c r="Q121" s="134" t="s">
        <v>241</v>
      </c>
      <c r="R121" s="134" t="s">
        <v>213</v>
      </c>
      <c r="S121" s="146" t="n">
        <v>1778000</v>
      </c>
      <c r="T121" s="144" t="n">
        <v>1</v>
      </c>
      <c r="U121" s="144" t="n">
        <v>1</v>
      </c>
      <c r="V121" s="126" t="n">
        <f aca="false">SUMIF(ResumenCotizacion!$C:$C,E121,ResumenCotizacion!$P:$P)</f>
        <v>0</v>
      </c>
      <c r="W121" s="164" t="n">
        <f aca="false">S121</f>
        <v>1778000</v>
      </c>
      <c r="X121" s="163" t="n">
        <f aca="false">ROUND(W121/(1-VLOOKUP("Total porcentaje:",ResumenCotizacion!$F:$H,3,0)),2)</f>
        <v>1778000</v>
      </c>
      <c r="Y121" s="163" t="n">
        <f aca="false">V121*X121</f>
        <v>0</v>
      </c>
    </row>
    <row r="122" customFormat="false" ht="14.25" hidden="false" customHeight="false" outlineLevel="0" collapsed="false">
      <c r="A122" s="124" t="str">
        <f aca="false">D122&amp;F122&amp;E122</f>
        <v>ITO SoftwareCanalIT-SW-04-05</v>
      </c>
      <c r="B122" s="124" t="str">
        <f aca="false">E122&amp;F122</f>
        <v>IT-SW-04-05Canal</v>
      </c>
      <c r="C122" s="134"/>
      <c r="D122" s="134" t="s">
        <v>292</v>
      </c>
      <c r="E122" s="143" t="s">
        <v>242</v>
      </c>
      <c r="F122" s="124" t="s">
        <v>206</v>
      </c>
      <c r="G122" s="124" t="str">
        <f aca="false">D122</f>
        <v>ITO Software</v>
      </c>
      <c r="H122" s="124" t="s">
        <v>103</v>
      </c>
      <c r="I122" s="144" t="s">
        <v>77</v>
      </c>
      <c r="J122" s="134" t="s">
        <v>238</v>
      </c>
      <c r="K122" s="134" t="s">
        <v>224</v>
      </c>
      <c r="L122" s="134" t="s">
        <v>101</v>
      </c>
      <c r="M122" s="134" t="s">
        <v>209</v>
      </c>
      <c r="N122" s="144" t="s">
        <v>220</v>
      </c>
      <c r="O122" s="144" t="s">
        <v>211</v>
      </c>
      <c r="P122" s="139" t="s">
        <v>212</v>
      </c>
      <c r="Q122" s="134" t="s">
        <v>242</v>
      </c>
      <c r="R122" s="134" t="s">
        <v>213</v>
      </c>
      <c r="S122" s="146" t="n">
        <v>546000</v>
      </c>
      <c r="T122" s="144" t="n">
        <v>1</v>
      </c>
      <c r="U122" s="144" t="n">
        <v>1</v>
      </c>
      <c r="V122" s="126" t="n">
        <f aca="false">SUMIF(ResumenCotizacion!$C:$C,E122,ResumenCotizacion!$P:$P)</f>
        <v>0</v>
      </c>
      <c r="W122" s="164" t="n">
        <f aca="false">S122</f>
        <v>546000</v>
      </c>
      <c r="X122" s="163" t="n">
        <f aca="false">ROUND(W122/(1-VLOOKUP("Total porcentaje:",ResumenCotizacion!$F:$H,3,0)),2)</f>
        <v>546000</v>
      </c>
      <c r="Y122" s="163" t="n">
        <f aca="false">V122*X122</f>
        <v>0</v>
      </c>
    </row>
    <row r="123" customFormat="false" ht="14.25" hidden="false" customHeight="false" outlineLevel="0" collapsed="false">
      <c r="A123" s="124" t="str">
        <f aca="false">D123&amp;F123&amp;E123</f>
        <v>ITO SoftwareCanalIT-SW-04-06</v>
      </c>
      <c r="B123" s="124" t="str">
        <f aca="false">E123&amp;F123</f>
        <v>IT-SW-04-06Canal</v>
      </c>
      <c r="C123" s="134"/>
      <c r="D123" s="134" t="s">
        <v>292</v>
      </c>
      <c r="E123" s="143" t="s">
        <v>243</v>
      </c>
      <c r="F123" s="124" t="s">
        <v>206</v>
      </c>
      <c r="G123" s="124" t="str">
        <f aca="false">D123</f>
        <v>ITO Software</v>
      </c>
      <c r="H123" s="124" t="s">
        <v>103</v>
      </c>
      <c r="I123" s="144" t="s">
        <v>77</v>
      </c>
      <c r="J123" s="134" t="s">
        <v>238</v>
      </c>
      <c r="K123" s="134" t="s">
        <v>224</v>
      </c>
      <c r="L123" s="134" t="s">
        <v>101</v>
      </c>
      <c r="M123" s="134" t="s">
        <v>209</v>
      </c>
      <c r="N123" s="144" t="s">
        <v>220</v>
      </c>
      <c r="O123" s="144" t="s">
        <v>215</v>
      </c>
      <c r="P123" s="139" t="s">
        <v>212</v>
      </c>
      <c r="Q123" s="134" t="s">
        <v>243</v>
      </c>
      <c r="R123" s="134" t="s">
        <v>213</v>
      </c>
      <c r="S123" s="146" t="n">
        <v>2267000</v>
      </c>
      <c r="T123" s="144" t="n">
        <v>1</v>
      </c>
      <c r="U123" s="144" t="n">
        <v>1</v>
      </c>
      <c r="V123" s="126" t="n">
        <f aca="false">SUMIF(ResumenCotizacion!$C:$C,E123,ResumenCotizacion!$P:$P)</f>
        <v>0</v>
      </c>
      <c r="W123" s="164" t="n">
        <f aca="false">S123</f>
        <v>2267000</v>
      </c>
      <c r="X123" s="163" t="n">
        <f aca="false">ROUND(W123/(1-VLOOKUP("Total porcentaje:",ResumenCotizacion!$F:$H,3,0)),2)</f>
        <v>2267000</v>
      </c>
      <c r="Y123" s="163" t="n">
        <f aca="false">V123*X123</f>
        <v>0</v>
      </c>
    </row>
    <row r="124" customFormat="false" ht="14.25" hidden="false" customHeight="false" outlineLevel="0" collapsed="false">
      <c r="A124" s="124" t="str">
        <f aca="false">D124&amp;F124&amp;E124</f>
        <v>ITO SoftwareCanalIT-SW-05-01</v>
      </c>
      <c r="B124" s="124" t="str">
        <f aca="false">E124&amp;F124</f>
        <v>IT-SW-05-01Canal</v>
      </c>
      <c r="C124" s="134"/>
      <c r="D124" s="134" t="s">
        <v>292</v>
      </c>
      <c r="E124" s="143" t="s">
        <v>244</v>
      </c>
      <c r="F124" s="124" t="s">
        <v>206</v>
      </c>
      <c r="G124" s="124" t="str">
        <f aca="false">D124</f>
        <v>ITO Software</v>
      </c>
      <c r="H124" s="124" t="s">
        <v>103</v>
      </c>
      <c r="I124" s="144" t="s">
        <v>77</v>
      </c>
      <c r="J124" s="134" t="s">
        <v>245</v>
      </c>
      <c r="K124" s="134" t="s">
        <v>246</v>
      </c>
      <c r="L124" s="134" t="s">
        <v>101</v>
      </c>
      <c r="M124" s="134" t="s">
        <v>209</v>
      </c>
      <c r="N124" s="144" t="s">
        <v>210</v>
      </c>
      <c r="O124" s="144" t="s">
        <v>211</v>
      </c>
      <c r="P124" s="139" t="s">
        <v>247</v>
      </c>
      <c r="Q124" s="134" t="s">
        <v>244</v>
      </c>
      <c r="R124" s="134" t="s">
        <v>213</v>
      </c>
      <c r="S124" s="146" t="n">
        <v>106000</v>
      </c>
      <c r="T124" s="144" t="n">
        <v>1</v>
      </c>
      <c r="U124" s="144" t="n">
        <v>1</v>
      </c>
      <c r="V124" s="126" t="n">
        <f aca="false">SUMIF(ResumenCotizacion!$C:$C,E124,ResumenCotizacion!$P:$P)</f>
        <v>0</v>
      </c>
      <c r="W124" s="164" t="n">
        <f aca="false">S124</f>
        <v>106000</v>
      </c>
      <c r="X124" s="163" t="n">
        <f aca="false">ROUND(W124/(1-VLOOKUP("Total porcentaje:",ResumenCotizacion!$F:$H,3,0)),2)</f>
        <v>106000</v>
      </c>
      <c r="Y124" s="163" t="n">
        <f aca="false">V124*X124</f>
        <v>0</v>
      </c>
    </row>
    <row r="125" customFormat="false" ht="14.25" hidden="false" customHeight="false" outlineLevel="0" collapsed="false">
      <c r="A125" s="124" t="str">
        <f aca="false">D125&amp;F125&amp;E125</f>
        <v>ITO SoftwareCanalIT-SW-05-02</v>
      </c>
      <c r="B125" s="124" t="str">
        <f aca="false">E125&amp;F125</f>
        <v>IT-SW-05-02Canal</v>
      </c>
      <c r="C125" s="134"/>
      <c r="D125" s="134" t="s">
        <v>292</v>
      </c>
      <c r="E125" s="143" t="s">
        <v>248</v>
      </c>
      <c r="F125" s="124" t="s">
        <v>206</v>
      </c>
      <c r="G125" s="124" t="str">
        <f aca="false">D125</f>
        <v>ITO Software</v>
      </c>
      <c r="H125" s="124" t="s">
        <v>103</v>
      </c>
      <c r="I125" s="144" t="s">
        <v>77</v>
      </c>
      <c r="J125" s="134" t="s">
        <v>245</v>
      </c>
      <c r="K125" s="134" t="s">
        <v>246</v>
      </c>
      <c r="L125" s="134" t="s">
        <v>101</v>
      </c>
      <c r="M125" s="134" t="s">
        <v>209</v>
      </c>
      <c r="N125" s="144" t="s">
        <v>210</v>
      </c>
      <c r="O125" s="144" t="s">
        <v>215</v>
      </c>
      <c r="P125" s="139" t="s">
        <v>247</v>
      </c>
      <c r="Q125" s="134" t="s">
        <v>248</v>
      </c>
      <c r="R125" s="134" t="s">
        <v>213</v>
      </c>
      <c r="S125" s="146" t="n">
        <v>160000</v>
      </c>
      <c r="T125" s="144" t="n">
        <v>1</v>
      </c>
      <c r="U125" s="144" t="n">
        <v>1</v>
      </c>
      <c r="V125" s="126" t="n">
        <f aca="false">SUMIF(ResumenCotizacion!$C:$C,E125,ResumenCotizacion!$P:$P)</f>
        <v>0</v>
      </c>
      <c r="W125" s="164" t="n">
        <f aca="false">S125</f>
        <v>160000</v>
      </c>
      <c r="X125" s="163" t="n">
        <f aca="false">ROUND(W125/(1-VLOOKUP("Total porcentaje:",ResumenCotizacion!$F:$H,3,0)),2)</f>
        <v>160000</v>
      </c>
      <c r="Y125" s="163" t="n">
        <f aca="false">V125*X125</f>
        <v>0</v>
      </c>
    </row>
    <row r="126" customFormat="false" ht="14.25" hidden="false" customHeight="false" outlineLevel="0" collapsed="false">
      <c r="A126" s="124" t="str">
        <f aca="false">D126&amp;F126&amp;E126</f>
        <v>ITO SoftwareCanalIT-SW-05-03</v>
      </c>
      <c r="B126" s="124" t="str">
        <f aca="false">E126&amp;F126</f>
        <v>IT-SW-05-03Canal</v>
      </c>
      <c r="C126" s="134"/>
      <c r="D126" s="134" t="s">
        <v>292</v>
      </c>
      <c r="E126" s="143" t="s">
        <v>249</v>
      </c>
      <c r="F126" s="124" t="s">
        <v>206</v>
      </c>
      <c r="G126" s="124" t="str">
        <f aca="false">D126</f>
        <v>ITO Software</v>
      </c>
      <c r="H126" s="124" t="s">
        <v>103</v>
      </c>
      <c r="I126" s="144" t="s">
        <v>77</v>
      </c>
      <c r="J126" s="134" t="s">
        <v>245</v>
      </c>
      <c r="K126" s="134" t="s">
        <v>246</v>
      </c>
      <c r="L126" s="134" t="s">
        <v>101</v>
      </c>
      <c r="M126" s="134" t="s">
        <v>209</v>
      </c>
      <c r="N126" s="144" t="s">
        <v>217</v>
      </c>
      <c r="O126" s="144" t="s">
        <v>211</v>
      </c>
      <c r="P126" s="139" t="s">
        <v>247</v>
      </c>
      <c r="Q126" s="134" t="s">
        <v>249</v>
      </c>
      <c r="R126" s="134" t="s">
        <v>213</v>
      </c>
      <c r="S126" s="146" t="n">
        <v>93000</v>
      </c>
      <c r="T126" s="144" t="n">
        <v>1</v>
      </c>
      <c r="U126" s="144" t="n">
        <v>1</v>
      </c>
      <c r="V126" s="126" t="n">
        <f aca="false">SUMIF(ResumenCotizacion!$C:$C,E126,ResumenCotizacion!$P:$P)</f>
        <v>0</v>
      </c>
      <c r="W126" s="164" t="n">
        <f aca="false">S126</f>
        <v>93000</v>
      </c>
      <c r="X126" s="163" t="n">
        <f aca="false">ROUND(W126/(1-VLOOKUP("Total porcentaje:",ResumenCotizacion!$F:$H,3,0)),2)</f>
        <v>93000</v>
      </c>
      <c r="Y126" s="163" t="n">
        <f aca="false">V126*X126</f>
        <v>0</v>
      </c>
    </row>
    <row r="127" customFormat="false" ht="14.25" hidden="false" customHeight="false" outlineLevel="0" collapsed="false">
      <c r="A127" s="124" t="str">
        <f aca="false">D127&amp;F127&amp;E127</f>
        <v>ITO SoftwareCanalIT-SW-05-04</v>
      </c>
      <c r="B127" s="124" t="str">
        <f aca="false">E127&amp;F127</f>
        <v>IT-SW-05-04Canal</v>
      </c>
      <c r="C127" s="134"/>
      <c r="D127" s="134" t="s">
        <v>292</v>
      </c>
      <c r="E127" s="143" t="s">
        <v>250</v>
      </c>
      <c r="F127" s="124" t="s">
        <v>206</v>
      </c>
      <c r="G127" s="124" t="str">
        <f aca="false">D127</f>
        <v>ITO Software</v>
      </c>
      <c r="H127" s="124" t="s">
        <v>103</v>
      </c>
      <c r="I127" s="144" t="s">
        <v>77</v>
      </c>
      <c r="J127" s="134" t="s">
        <v>245</v>
      </c>
      <c r="K127" s="134" t="s">
        <v>246</v>
      </c>
      <c r="L127" s="134" t="s">
        <v>101</v>
      </c>
      <c r="M127" s="134" t="s">
        <v>209</v>
      </c>
      <c r="N127" s="144" t="s">
        <v>217</v>
      </c>
      <c r="O127" s="144" t="s">
        <v>215</v>
      </c>
      <c r="P127" s="139" t="s">
        <v>247</v>
      </c>
      <c r="Q127" s="134" t="s">
        <v>250</v>
      </c>
      <c r="R127" s="134" t="s">
        <v>213</v>
      </c>
      <c r="S127" s="146" t="n">
        <v>155000</v>
      </c>
      <c r="T127" s="144" t="n">
        <v>1</v>
      </c>
      <c r="U127" s="144" t="n">
        <v>1</v>
      </c>
      <c r="V127" s="126" t="n">
        <f aca="false">SUMIF(ResumenCotizacion!$C:$C,E127,ResumenCotizacion!$P:$P)</f>
        <v>0</v>
      </c>
      <c r="W127" s="164" t="n">
        <f aca="false">S127</f>
        <v>155000</v>
      </c>
      <c r="X127" s="163" t="n">
        <f aca="false">ROUND(W127/(1-VLOOKUP("Total porcentaje:",ResumenCotizacion!$F:$H,3,0)),2)</f>
        <v>155000</v>
      </c>
      <c r="Y127" s="163" t="n">
        <f aca="false">V127*X127</f>
        <v>0</v>
      </c>
    </row>
    <row r="128" customFormat="false" ht="14.25" hidden="false" customHeight="false" outlineLevel="0" collapsed="false">
      <c r="A128" s="124" t="str">
        <f aca="false">D128&amp;F128&amp;E128</f>
        <v>ITO SoftwareCanalIT-SW-05-05</v>
      </c>
      <c r="B128" s="124" t="str">
        <f aca="false">E128&amp;F128</f>
        <v>IT-SW-05-05Canal</v>
      </c>
      <c r="C128" s="134"/>
      <c r="D128" s="134" t="s">
        <v>292</v>
      </c>
      <c r="E128" s="143" t="s">
        <v>251</v>
      </c>
      <c r="F128" s="124" t="s">
        <v>206</v>
      </c>
      <c r="G128" s="124" t="str">
        <f aca="false">D128</f>
        <v>ITO Software</v>
      </c>
      <c r="H128" s="124" t="s">
        <v>103</v>
      </c>
      <c r="I128" s="144" t="s">
        <v>77</v>
      </c>
      <c r="J128" s="134" t="s">
        <v>245</v>
      </c>
      <c r="K128" s="134" t="s">
        <v>246</v>
      </c>
      <c r="L128" s="134" t="s">
        <v>101</v>
      </c>
      <c r="M128" s="134" t="s">
        <v>209</v>
      </c>
      <c r="N128" s="144" t="s">
        <v>220</v>
      </c>
      <c r="O128" s="144" t="s">
        <v>211</v>
      </c>
      <c r="P128" s="139" t="s">
        <v>247</v>
      </c>
      <c r="Q128" s="134" t="s">
        <v>251</v>
      </c>
      <c r="R128" s="134" t="s">
        <v>213</v>
      </c>
      <c r="S128" s="146" t="n">
        <v>94000</v>
      </c>
      <c r="T128" s="144" t="n">
        <v>1</v>
      </c>
      <c r="U128" s="144" t="n">
        <v>1</v>
      </c>
      <c r="V128" s="126" t="n">
        <f aca="false">SUMIF(ResumenCotizacion!$C:$C,E128,ResumenCotizacion!$P:$P)</f>
        <v>0</v>
      </c>
      <c r="W128" s="164" t="n">
        <f aca="false">S128</f>
        <v>94000</v>
      </c>
      <c r="X128" s="163" t="n">
        <f aca="false">ROUND(W128/(1-VLOOKUP("Total porcentaje:",ResumenCotizacion!$F:$H,3,0)),2)</f>
        <v>94000</v>
      </c>
      <c r="Y128" s="163" t="n">
        <f aca="false">V128*X128</f>
        <v>0</v>
      </c>
    </row>
    <row r="129" customFormat="false" ht="14.25" hidden="false" customHeight="false" outlineLevel="0" collapsed="false">
      <c r="A129" s="124" t="str">
        <f aca="false">D129&amp;F129&amp;E129</f>
        <v>ITO SoftwareCanalIT-SW-05-06</v>
      </c>
      <c r="B129" s="124" t="str">
        <f aca="false">E129&amp;F129</f>
        <v>IT-SW-05-06Canal</v>
      </c>
      <c r="C129" s="134"/>
      <c r="D129" s="134" t="s">
        <v>292</v>
      </c>
      <c r="E129" s="143" t="s">
        <v>252</v>
      </c>
      <c r="F129" s="124" t="s">
        <v>206</v>
      </c>
      <c r="G129" s="124" t="str">
        <f aca="false">D129</f>
        <v>ITO Software</v>
      </c>
      <c r="H129" s="124" t="s">
        <v>103</v>
      </c>
      <c r="I129" s="144" t="s">
        <v>77</v>
      </c>
      <c r="J129" s="134" t="s">
        <v>245</v>
      </c>
      <c r="K129" s="134" t="s">
        <v>246</v>
      </c>
      <c r="L129" s="134" t="s">
        <v>101</v>
      </c>
      <c r="M129" s="134" t="s">
        <v>209</v>
      </c>
      <c r="N129" s="144" t="s">
        <v>220</v>
      </c>
      <c r="O129" s="144" t="s">
        <v>215</v>
      </c>
      <c r="P129" s="139" t="s">
        <v>247</v>
      </c>
      <c r="Q129" s="134" t="s">
        <v>252</v>
      </c>
      <c r="R129" s="134" t="s">
        <v>213</v>
      </c>
      <c r="S129" s="146" t="n">
        <v>152000</v>
      </c>
      <c r="T129" s="144" t="n">
        <v>1</v>
      </c>
      <c r="U129" s="144" t="n">
        <v>1</v>
      </c>
      <c r="V129" s="126" t="n">
        <f aca="false">SUMIF(ResumenCotizacion!$C:$C,E129,ResumenCotizacion!$P:$P)</f>
        <v>0</v>
      </c>
      <c r="W129" s="164" t="n">
        <f aca="false">S129</f>
        <v>152000</v>
      </c>
      <c r="X129" s="163" t="n">
        <f aca="false">ROUND(W129/(1-VLOOKUP("Total porcentaje:",ResumenCotizacion!$F:$H,3,0)),2)</f>
        <v>152000</v>
      </c>
      <c r="Y129" s="163" t="n">
        <f aca="false">V129*X129</f>
        <v>0</v>
      </c>
    </row>
    <row r="130" customFormat="false" ht="14.25" hidden="false" customHeight="false" outlineLevel="0" collapsed="false">
      <c r="A130" s="124" t="str">
        <f aca="false">D130&amp;F130&amp;E130</f>
        <v>ITO SoftwareCanalIT-SW-06-01</v>
      </c>
      <c r="B130" s="124" t="str">
        <f aca="false">E130&amp;F130</f>
        <v>IT-SW-06-01Canal</v>
      </c>
      <c r="C130" s="134"/>
      <c r="D130" s="134" t="s">
        <v>292</v>
      </c>
      <c r="E130" s="143" t="s">
        <v>253</v>
      </c>
      <c r="F130" s="124" t="s">
        <v>206</v>
      </c>
      <c r="G130" s="124" t="str">
        <f aca="false">D130</f>
        <v>ITO Software</v>
      </c>
      <c r="H130" s="124" t="s">
        <v>103</v>
      </c>
      <c r="I130" s="144" t="s">
        <v>77</v>
      </c>
      <c r="J130" s="134" t="s">
        <v>254</v>
      </c>
      <c r="K130" s="134" t="s">
        <v>255</v>
      </c>
      <c r="L130" s="134" t="s">
        <v>101</v>
      </c>
      <c r="M130" s="134" t="s">
        <v>209</v>
      </c>
      <c r="N130" s="144" t="s">
        <v>210</v>
      </c>
      <c r="O130" s="144" t="s">
        <v>215</v>
      </c>
      <c r="P130" s="139" t="s">
        <v>247</v>
      </c>
      <c r="Q130" s="134" t="s">
        <v>253</v>
      </c>
      <c r="R130" s="134" t="s">
        <v>213</v>
      </c>
      <c r="S130" s="146" t="n">
        <v>25560000</v>
      </c>
      <c r="T130" s="144" t="n">
        <v>1</v>
      </c>
      <c r="U130" s="144" t="n">
        <v>1</v>
      </c>
      <c r="V130" s="126" t="n">
        <f aca="false">SUMIF(ResumenCotizacion!$C:$C,E130,ResumenCotizacion!$P:$P)</f>
        <v>0</v>
      </c>
      <c r="W130" s="164" t="n">
        <f aca="false">S130</f>
        <v>25560000</v>
      </c>
      <c r="X130" s="163" t="n">
        <f aca="false">ROUND(W130/(1-VLOOKUP("Total porcentaje:",ResumenCotizacion!$F:$H,3,0)),2)</f>
        <v>25560000</v>
      </c>
      <c r="Y130" s="163" t="n">
        <f aca="false">V130*X130</f>
        <v>0</v>
      </c>
    </row>
    <row r="131" customFormat="false" ht="14.25" hidden="false" customHeight="false" outlineLevel="0" collapsed="false">
      <c r="A131" s="124" t="str">
        <f aca="false">D131&amp;F131&amp;E131</f>
        <v>ITO SoftwareCanalIT-SW-06-02</v>
      </c>
      <c r="B131" s="124" t="str">
        <f aca="false">E131&amp;F131</f>
        <v>IT-SW-06-02Canal</v>
      </c>
      <c r="C131" s="134"/>
      <c r="D131" s="134" t="s">
        <v>292</v>
      </c>
      <c r="E131" s="143" t="s">
        <v>256</v>
      </c>
      <c r="F131" s="124" t="s">
        <v>206</v>
      </c>
      <c r="G131" s="124" t="str">
        <f aca="false">D131</f>
        <v>ITO Software</v>
      </c>
      <c r="H131" s="124" t="s">
        <v>103</v>
      </c>
      <c r="I131" s="144" t="s">
        <v>77</v>
      </c>
      <c r="J131" s="134" t="s">
        <v>254</v>
      </c>
      <c r="K131" s="134" t="s">
        <v>255</v>
      </c>
      <c r="L131" s="134" t="s">
        <v>101</v>
      </c>
      <c r="M131" s="134" t="s">
        <v>209</v>
      </c>
      <c r="N131" s="144" t="s">
        <v>217</v>
      </c>
      <c r="O131" s="144" t="s">
        <v>215</v>
      </c>
      <c r="P131" s="139" t="s">
        <v>247</v>
      </c>
      <c r="Q131" s="134" t="s">
        <v>256</v>
      </c>
      <c r="R131" s="134" t="s">
        <v>213</v>
      </c>
      <c r="S131" s="146" t="n">
        <v>23760000</v>
      </c>
      <c r="T131" s="144" t="n">
        <v>1</v>
      </c>
      <c r="U131" s="144" t="n">
        <v>1</v>
      </c>
      <c r="V131" s="126" t="n">
        <f aca="false">SUMIF(ResumenCotizacion!$C:$C,E131,ResumenCotizacion!$P:$P)</f>
        <v>0</v>
      </c>
      <c r="W131" s="164" t="n">
        <f aca="false">S131</f>
        <v>23760000</v>
      </c>
      <c r="X131" s="163" t="n">
        <f aca="false">ROUND(W131/(1-VLOOKUP("Total porcentaje:",ResumenCotizacion!$F:$H,3,0)),2)</f>
        <v>23760000</v>
      </c>
      <c r="Y131" s="163" t="n">
        <f aca="false">V131*X131</f>
        <v>0</v>
      </c>
    </row>
    <row r="132" customFormat="false" ht="14.25" hidden="false" customHeight="false" outlineLevel="0" collapsed="false">
      <c r="A132" s="124" t="str">
        <f aca="false">D132&amp;F132&amp;E132</f>
        <v>ITO SoftwareCanalIT-SW-06-03</v>
      </c>
      <c r="B132" s="124" t="str">
        <f aca="false">E132&amp;F132</f>
        <v>IT-SW-06-03Canal</v>
      </c>
      <c r="C132" s="134"/>
      <c r="D132" s="134" t="s">
        <v>292</v>
      </c>
      <c r="E132" s="143" t="s">
        <v>257</v>
      </c>
      <c r="F132" s="124" t="s">
        <v>206</v>
      </c>
      <c r="G132" s="124" t="str">
        <f aca="false">D132</f>
        <v>ITO Software</v>
      </c>
      <c r="H132" s="124" t="s">
        <v>103</v>
      </c>
      <c r="I132" s="144" t="s">
        <v>77</v>
      </c>
      <c r="J132" s="134" t="s">
        <v>254</v>
      </c>
      <c r="K132" s="134" t="s">
        <v>255</v>
      </c>
      <c r="L132" s="134" t="s">
        <v>101</v>
      </c>
      <c r="M132" s="134" t="s">
        <v>209</v>
      </c>
      <c r="N132" s="144" t="s">
        <v>220</v>
      </c>
      <c r="O132" s="144" t="s">
        <v>215</v>
      </c>
      <c r="P132" s="139" t="s">
        <v>247</v>
      </c>
      <c r="Q132" s="134" t="s">
        <v>257</v>
      </c>
      <c r="R132" s="134" t="s">
        <v>213</v>
      </c>
      <c r="S132" s="146" t="n">
        <v>22776000</v>
      </c>
      <c r="T132" s="144" t="n">
        <v>1</v>
      </c>
      <c r="U132" s="144" t="n">
        <v>1</v>
      </c>
      <c r="V132" s="126" t="n">
        <f aca="false">SUMIF(ResumenCotizacion!$C:$C,E132,ResumenCotizacion!$P:$P)</f>
        <v>0</v>
      </c>
      <c r="W132" s="164" t="n">
        <f aca="false">S132</f>
        <v>22776000</v>
      </c>
      <c r="X132" s="163" t="n">
        <f aca="false">ROUND(W132/(1-VLOOKUP("Total porcentaje:",ResumenCotizacion!$F:$H,3,0)),2)</f>
        <v>22776000</v>
      </c>
      <c r="Y132" s="163" t="n">
        <f aca="false">V132*X132</f>
        <v>0</v>
      </c>
    </row>
    <row r="133" customFormat="false" ht="14.25" hidden="false" customHeight="false" outlineLevel="0" collapsed="false">
      <c r="A133" s="124" t="str">
        <f aca="false">D133&amp;F133&amp;E133</f>
        <v>ITO SoftwareCanalIT-SW-07-01</v>
      </c>
      <c r="B133" s="124" t="str">
        <f aca="false">E133&amp;F133</f>
        <v>IT-SW-07-01Canal</v>
      </c>
      <c r="C133" s="134"/>
      <c r="D133" s="134" t="s">
        <v>292</v>
      </c>
      <c r="E133" s="143" t="s">
        <v>258</v>
      </c>
      <c r="F133" s="124" t="s">
        <v>206</v>
      </c>
      <c r="G133" s="124" t="str">
        <f aca="false">D133</f>
        <v>ITO Software</v>
      </c>
      <c r="H133" s="124" t="s">
        <v>103</v>
      </c>
      <c r="I133" s="144" t="s">
        <v>77</v>
      </c>
      <c r="J133" s="134" t="s">
        <v>259</v>
      </c>
      <c r="K133" s="134" t="s">
        <v>30</v>
      </c>
      <c r="L133" s="134" t="s">
        <v>101</v>
      </c>
      <c r="M133" s="134" t="s">
        <v>209</v>
      </c>
      <c r="N133" s="144" t="s">
        <v>210</v>
      </c>
      <c r="O133" s="144" t="s">
        <v>211</v>
      </c>
      <c r="P133" s="139" t="s">
        <v>260</v>
      </c>
      <c r="Q133" s="134" t="s">
        <v>258</v>
      </c>
      <c r="R133" s="134" t="s">
        <v>213</v>
      </c>
      <c r="S133" s="146" t="n">
        <v>21000</v>
      </c>
      <c r="T133" s="144" t="n">
        <v>1</v>
      </c>
      <c r="U133" s="144" t="n">
        <v>1</v>
      </c>
      <c r="V133" s="126" t="n">
        <f aca="false">SUMIF(ResumenCotizacion!$C:$C,E133,ResumenCotizacion!$P:$P)</f>
        <v>0</v>
      </c>
      <c r="W133" s="164" t="n">
        <f aca="false">S133</f>
        <v>21000</v>
      </c>
      <c r="X133" s="163" t="n">
        <f aca="false">ROUND(W133/(1-VLOOKUP("Total porcentaje:",ResumenCotizacion!$F:$H,3,0)),2)</f>
        <v>21000</v>
      </c>
      <c r="Y133" s="163" t="n">
        <f aca="false">V133*X133</f>
        <v>0</v>
      </c>
    </row>
    <row r="134" customFormat="false" ht="14.25" hidden="false" customHeight="false" outlineLevel="0" collapsed="false">
      <c r="A134" s="124" t="str">
        <f aca="false">D134&amp;F134&amp;E134</f>
        <v>ITO SoftwareCanalIT-SW-07-02</v>
      </c>
      <c r="B134" s="124" t="str">
        <f aca="false">E134&amp;F134</f>
        <v>IT-SW-07-02Canal</v>
      </c>
      <c r="C134" s="134"/>
      <c r="D134" s="134" t="s">
        <v>292</v>
      </c>
      <c r="E134" s="143" t="s">
        <v>261</v>
      </c>
      <c r="F134" s="124" t="s">
        <v>206</v>
      </c>
      <c r="G134" s="124" t="str">
        <f aca="false">D134</f>
        <v>ITO Software</v>
      </c>
      <c r="H134" s="124" t="s">
        <v>103</v>
      </c>
      <c r="I134" s="144" t="s">
        <v>77</v>
      </c>
      <c r="J134" s="134" t="s">
        <v>259</v>
      </c>
      <c r="K134" s="134" t="s">
        <v>30</v>
      </c>
      <c r="L134" s="134" t="s">
        <v>101</v>
      </c>
      <c r="M134" s="134" t="s">
        <v>209</v>
      </c>
      <c r="N134" s="144" t="s">
        <v>210</v>
      </c>
      <c r="O134" s="144" t="s">
        <v>215</v>
      </c>
      <c r="P134" s="139" t="s">
        <v>260</v>
      </c>
      <c r="Q134" s="134" t="s">
        <v>261</v>
      </c>
      <c r="R134" s="134" t="s">
        <v>213</v>
      </c>
      <c r="S134" s="146" t="n">
        <v>22000</v>
      </c>
      <c r="T134" s="144" t="n">
        <v>1</v>
      </c>
      <c r="U134" s="144" t="n">
        <v>1</v>
      </c>
      <c r="V134" s="126" t="n">
        <f aca="false">SUMIF(ResumenCotizacion!$C:$C,E134,ResumenCotizacion!$P:$P)</f>
        <v>0</v>
      </c>
      <c r="W134" s="164" t="n">
        <f aca="false">S134</f>
        <v>22000</v>
      </c>
      <c r="X134" s="163" t="n">
        <f aca="false">ROUND(W134/(1-VLOOKUP("Total porcentaje:",ResumenCotizacion!$F:$H,3,0)),2)</f>
        <v>22000</v>
      </c>
      <c r="Y134" s="163" t="n">
        <f aca="false">V134*X134</f>
        <v>0</v>
      </c>
    </row>
    <row r="135" customFormat="false" ht="14.25" hidden="false" customHeight="false" outlineLevel="0" collapsed="false">
      <c r="A135" s="124" t="str">
        <f aca="false">D135&amp;F135&amp;E135</f>
        <v>ITO SoftwareCanalIT-SW-07-03</v>
      </c>
      <c r="B135" s="124" t="str">
        <f aca="false">E135&amp;F135</f>
        <v>IT-SW-07-03Canal</v>
      </c>
      <c r="C135" s="134"/>
      <c r="D135" s="134" t="s">
        <v>292</v>
      </c>
      <c r="E135" s="143" t="s">
        <v>262</v>
      </c>
      <c r="F135" s="124" t="s">
        <v>206</v>
      </c>
      <c r="G135" s="124" t="str">
        <f aca="false">D135</f>
        <v>ITO Software</v>
      </c>
      <c r="H135" s="124" t="s">
        <v>103</v>
      </c>
      <c r="I135" s="144" t="s">
        <v>77</v>
      </c>
      <c r="J135" s="134" t="s">
        <v>259</v>
      </c>
      <c r="K135" s="134" t="s">
        <v>30</v>
      </c>
      <c r="L135" s="134" t="s">
        <v>101</v>
      </c>
      <c r="M135" s="134" t="s">
        <v>209</v>
      </c>
      <c r="N135" s="144" t="s">
        <v>217</v>
      </c>
      <c r="O135" s="144" t="s">
        <v>211</v>
      </c>
      <c r="P135" s="139" t="s">
        <v>260</v>
      </c>
      <c r="Q135" s="134" t="s">
        <v>262</v>
      </c>
      <c r="R135" s="134" t="s">
        <v>213</v>
      </c>
      <c r="S135" s="146" t="n">
        <v>22000</v>
      </c>
      <c r="T135" s="144" t="n">
        <v>1</v>
      </c>
      <c r="U135" s="144" t="n">
        <v>1</v>
      </c>
      <c r="V135" s="126" t="n">
        <f aca="false">SUMIF(ResumenCotizacion!$C:$C,E135,ResumenCotizacion!$P:$P)</f>
        <v>0</v>
      </c>
      <c r="W135" s="164" t="n">
        <f aca="false">S135</f>
        <v>22000</v>
      </c>
      <c r="X135" s="163" t="n">
        <f aca="false">ROUND(W135/(1-VLOOKUP("Total porcentaje:",ResumenCotizacion!$F:$H,3,0)),2)</f>
        <v>22000</v>
      </c>
      <c r="Y135" s="163" t="n">
        <f aca="false">V135*X135</f>
        <v>0</v>
      </c>
    </row>
    <row r="136" customFormat="false" ht="14.25" hidden="false" customHeight="false" outlineLevel="0" collapsed="false">
      <c r="A136" s="124" t="str">
        <f aca="false">D136&amp;F136&amp;E136</f>
        <v>ITO SoftwareCanalIT-SW-07-04</v>
      </c>
      <c r="B136" s="124" t="str">
        <f aca="false">E136&amp;F136</f>
        <v>IT-SW-07-04Canal</v>
      </c>
      <c r="C136" s="134"/>
      <c r="D136" s="134" t="s">
        <v>292</v>
      </c>
      <c r="E136" s="143" t="s">
        <v>263</v>
      </c>
      <c r="F136" s="124" t="s">
        <v>206</v>
      </c>
      <c r="G136" s="124" t="str">
        <f aca="false">D136</f>
        <v>ITO Software</v>
      </c>
      <c r="H136" s="124" t="s">
        <v>103</v>
      </c>
      <c r="I136" s="144" t="s">
        <v>77</v>
      </c>
      <c r="J136" s="134" t="s">
        <v>259</v>
      </c>
      <c r="K136" s="134" t="s">
        <v>30</v>
      </c>
      <c r="L136" s="134" t="s">
        <v>101</v>
      </c>
      <c r="M136" s="134" t="s">
        <v>209</v>
      </c>
      <c r="N136" s="144" t="s">
        <v>217</v>
      </c>
      <c r="O136" s="144" t="s">
        <v>215</v>
      </c>
      <c r="P136" s="139" t="s">
        <v>260</v>
      </c>
      <c r="Q136" s="134" t="s">
        <v>263</v>
      </c>
      <c r="R136" s="134" t="s">
        <v>213</v>
      </c>
      <c r="S136" s="146" t="n">
        <v>21000</v>
      </c>
      <c r="T136" s="144" t="n">
        <v>1</v>
      </c>
      <c r="U136" s="144" t="n">
        <v>1</v>
      </c>
      <c r="V136" s="126" t="n">
        <f aca="false">SUMIF(ResumenCotizacion!$C:$C,E136,ResumenCotizacion!$P:$P)</f>
        <v>0</v>
      </c>
      <c r="W136" s="164" t="n">
        <f aca="false">S136</f>
        <v>21000</v>
      </c>
      <c r="X136" s="163" t="n">
        <f aca="false">ROUND(W136/(1-VLOOKUP("Total porcentaje:",ResumenCotizacion!$F:$H,3,0)),2)</f>
        <v>21000</v>
      </c>
      <c r="Y136" s="163" t="n">
        <f aca="false">V136*X136</f>
        <v>0</v>
      </c>
    </row>
    <row r="137" customFormat="false" ht="14.25" hidden="false" customHeight="false" outlineLevel="0" collapsed="false">
      <c r="A137" s="124" t="str">
        <f aca="false">D137&amp;F137&amp;E137</f>
        <v>ITO SoftwareCanalIT-SW-07-05</v>
      </c>
      <c r="B137" s="124" t="str">
        <f aca="false">E137&amp;F137</f>
        <v>IT-SW-07-05Canal</v>
      </c>
      <c r="C137" s="134"/>
      <c r="D137" s="134" t="s">
        <v>292</v>
      </c>
      <c r="E137" s="143" t="s">
        <v>264</v>
      </c>
      <c r="F137" s="124" t="s">
        <v>206</v>
      </c>
      <c r="G137" s="124" t="str">
        <f aca="false">D137</f>
        <v>ITO Software</v>
      </c>
      <c r="H137" s="124" t="s">
        <v>103</v>
      </c>
      <c r="I137" s="144" t="s">
        <v>77</v>
      </c>
      <c r="J137" s="134" t="s">
        <v>259</v>
      </c>
      <c r="K137" s="134" t="s">
        <v>30</v>
      </c>
      <c r="L137" s="134" t="s">
        <v>101</v>
      </c>
      <c r="M137" s="134" t="s">
        <v>209</v>
      </c>
      <c r="N137" s="144" t="s">
        <v>220</v>
      </c>
      <c r="O137" s="144" t="s">
        <v>211</v>
      </c>
      <c r="P137" s="139" t="s">
        <v>260</v>
      </c>
      <c r="Q137" s="134" t="s">
        <v>264</v>
      </c>
      <c r="R137" s="134" t="s">
        <v>213</v>
      </c>
      <c r="S137" s="146" t="n">
        <v>22000</v>
      </c>
      <c r="T137" s="144" t="n">
        <v>1</v>
      </c>
      <c r="U137" s="144" t="n">
        <v>1</v>
      </c>
      <c r="V137" s="126" t="n">
        <f aca="false">SUMIF(ResumenCotizacion!$C:$C,E137,ResumenCotizacion!$P:$P)</f>
        <v>0</v>
      </c>
      <c r="W137" s="164" t="n">
        <f aca="false">S137</f>
        <v>22000</v>
      </c>
      <c r="X137" s="163" t="n">
        <f aca="false">ROUND(W137/(1-VLOOKUP("Total porcentaje:",ResumenCotizacion!$F:$H,3,0)),2)</f>
        <v>22000</v>
      </c>
      <c r="Y137" s="163" t="n">
        <f aca="false">V137*X137</f>
        <v>0</v>
      </c>
    </row>
    <row r="138" customFormat="false" ht="14.25" hidden="false" customHeight="false" outlineLevel="0" collapsed="false">
      <c r="A138" s="124" t="str">
        <f aca="false">D138&amp;F138&amp;E138</f>
        <v>ITO SoftwareCanalIT-SW-07-06</v>
      </c>
      <c r="B138" s="124" t="str">
        <f aca="false">E138&amp;F138</f>
        <v>IT-SW-07-06Canal</v>
      </c>
      <c r="C138" s="134"/>
      <c r="D138" s="134" t="s">
        <v>292</v>
      </c>
      <c r="E138" s="143" t="s">
        <v>265</v>
      </c>
      <c r="F138" s="124" t="s">
        <v>206</v>
      </c>
      <c r="G138" s="124" t="str">
        <f aca="false">D138</f>
        <v>ITO Software</v>
      </c>
      <c r="H138" s="124" t="s">
        <v>103</v>
      </c>
      <c r="I138" s="144" t="s">
        <v>77</v>
      </c>
      <c r="J138" s="134" t="s">
        <v>259</v>
      </c>
      <c r="K138" s="134" t="s">
        <v>30</v>
      </c>
      <c r="L138" s="134" t="s">
        <v>101</v>
      </c>
      <c r="M138" s="134" t="s">
        <v>209</v>
      </c>
      <c r="N138" s="144" t="s">
        <v>220</v>
      </c>
      <c r="O138" s="144" t="s">
        <v>215</v>
      </c>
      <c r="P138" s="139" t="s">
        <v>260</v>
      </c>
      <c r="Q138" s="134" t="s">
        <v>265</v>
      </c>
      <c r="R138" s="134" t="s">
        <v>213</v>
      </c>
      <c r="S138" s="146" t="n">
        <v>19000</v>
      </c>
      <c r="T138" s="144" t="n">
        <v>1</v>
      </c>
      <c r="U138" s="144" t="n">
        <v>1</v>
      </c>
      <c r="V138" s="126" t="n">
        <f aca="false">SUMIF(ResumenCotizacion!$C:$C,E138,ResumenCotizacion!$P:$P)</f>
        <v>0</v>
      </c>
      <c r="W138" s="164" t="n">
        <f aca="false">S138</f>
        <v>19000</v>
      </c>
      <c r="X138" s="163" t="n">
        <f aca="false">ROUND(W138/(1-VLOOKUP("Total porcentaje:",ResumenCotizacion!$F:$H,3,0)),2)</f>
        <v>19000</v>
      </c>
      <c r="Y138" s="163" t="n">
        <f aca="false">V138*X138</f>
        <v>0</v>
      </c>
    </row>
    <row r="139" customFormat="false" ht="14.25" hidden="false" customHeight="false" outlineLevel="0" collapsed="false">
      <c r="A139" s="124" t="str">
        <f aca="false">D139&amp;F139&amp;E139</f>
        <v>ITO SoftwareCanalIT-SW-08-01</v>
      </c>
      <c r="B139" s="124" t="str">
        <f aca="false">E139&amp;F139</f>
        <v>IT-SW-08-01Canal</v>
      </c>
      <c r="C139" s="134"/>
      <c r="D139" s="134" t="s">
        <v>292</v>
      </c>
      <c r="E139" s="143" t="s">
        <v>266</v>
      </c>
      <c r="F139" s="124" t="s">
        <v>206</v>
      </c>
      <c r="G139" s="124" t="str">
        <f aca="false">D139</f>
        <v>ITO Software</v>
      </c>
      <c r="H139" s="124" t="s">
        <v>103</v>
      </c>
      <c r="I139" s="144" t="s">
        <v>77</v>
      </c>
      <c r="J139" s="134" t="s">
        <v>267</v>
      </c>
      <c r="K139" s="134" t="s">
        <v>268</v>
      </c>
      <c r="L139" s="134" t="s">
        <v>101</v>
      </c>
      <c r="M139" s="134" t="s">
        <v>209</v>
      </c>
      <c r="N139" s="144" t="s">
        <v>210</v>
      </c>
      <c r="O139" s="144" t="s">
        <v>211</v>
      </c>
      <c r="P139" s="139" t="s">
        <v>247</v>
      </c>
      <c r="Q139" s="134" t="s">
        <v>266</v>
      </c>
      <c r="R139" s="134" t="s">
        <v>213</v>
      </c>
      <c r="S139" s="146" t="n">
        <v>29000</v>
      </c>
      <c r="T139" s="144" t="n">
        <v>1</v>
      </c>
      <c r="U139" s="144" t="n">
        <v>1</v>
      </c>
      <c r="V139" s="126" t="n">
        <f aca="false">SUMIF(ResumenCotizacion!$C:$C,E139,ResumenCotizacion!$P:$P)</f>
        <v>0</v>
      </c>
      <c r="W139" s="164" t="n">
        <f aca="false">S139</f>
        <v>29000</v>
      </c>
      <c r="X139" s="163" t="n">
        <f aca="false">ROUND(W139/(1-VLOOKUP("Total porcentaje:",ResumenCotizacion!$F:$H,3,0)),2)</f>
        <v>29000</v>
      </c>
      <c r="Y139" s="163" t="n">
        <f aca="false">V139*X139</f>
        <v>0</v>
      </c>
    </row>
    <row r="140" customFormat="false" ht="14.25" hidden="false" customHeight="false" outlineLevel="0" collapsed="false">
      <c r="A140" s="124" t="str">
        <f aca="false">D140&amp;F140&amp;E140</f>
        <v>ITO SoftwareCanalIT-SW-08-02</v>
      </c>
      <c r="B140" s="124" t="str">
        <f aca="false">E140&amp;F140</f>
        <v>IT-SW-08-02Canal</v>
      </c>
      <c r="C140" s="134"/>
      <c r="D140" s="134" t="s">
        <v>292</v>
      </c>
      <c r="E140" s="143" t="s">
        <v>269</v>
      </c>
      <c r="F140" s="124" t="s">
        <v>206</v>
      </c>
      <c r="G140" s="124" t="str">
        <f aca="false">D140</f>
        <v>ITO Software</v>
      </c>
      <c r="H140" s="124" t="s">
        <v>103</v>
      </c>
      <c r="I140" s="144" t="s">
        <v>77</v>
      </c>
      <c r="J140" s="134" t="s">
        <v>267</v>
      </c>
      <c r="K140" s="134" t="s">
        <v>268</v>
      </c>
      <c r="L140" s="134" t="s">
        <v>101</v>
      </c>
      <c r="M140" s="134" t="s">
        <v>209</v>
      </c>
      <c r="N140" s="144" t="s">
        <v>210</v>
      </c>
      <c r="O140" s="144" t="s">
        <v>215</v>
      </c>
      <c r="P140" s="139" t="s">
        <v>247</v>
      </c>
      <c r="Q140" s="134" t="s">
        <v>269</v>
      </c>
      <c r="R140" s="134" t="s">
        <v>213</v>
      </c>
      <c r="S140" s="146" t="n">
        <v>43000</v>
      </c>
      <c r="T140" s="144" t="n">
        <v>1</v>
      </c>
      <c r="U140" s="144" t="n">
        <v>1</v>
      </c>
      <c r="V140" s="126" t="n">
        <f aca="false">SUMIF(ResumenCotizacion!$C:$C,E140,ResumenCotizacion!$P:$P)</f>
        <v>0</v>
      </c>
      <c r="W140" s="164" t="n">
        <f aca="false">S140</f>
        <v>43000</v>
      </c>
      <c r="X140" s="163" t="n">
        <f aca="false">ROUND(W140/(1-VLOOKUP("Total porcentaje:",ResumenCotizacion!$F:$H,3,0)),2)</f>
        <v>43000</v>
      </c>
      <c r="Y140" s="163" t="n">
        <f aca="false">V140*X140</f>
        <v>0</v>
      </c>
    </row>
    <row r="141" customFormat="false" ht="14.25" hidden="false" customHeight="false" outlineLevel="0" collapsed="false">
      <c r="A141" s="124" t="str">
        <f aca="false">D141&amp;F141&amp;E141</f>
        <v>ITO SoftwareCanalIT-SW-08-03</v>
      </c>
      <c r="B141" s="124" t="str">
        <f aca="false">E141&amp;F141</f>
        <v>IT-SW-08-03Canal</v>
      </c>
      <c r="C141" s="134"/>
      <c r="D141" s="134" t="s">
        <v>292</v>
      </c>
      <c r="E141" s="143" t="s">
        <v>270</v>
      </c>
      <c r="F141" s="124" t="s">
        <v>206</v>
      </c>
      <c r="G141" s="124" t="str">
        <f aca="false">D141</f>
        <v>ITO Software</v>
      </c>
      <c r="H141" s="124" t="s">
        <v>103</v>
      </c>
      <c r="I141" s="144" t="s">
        <v>77</v>
      </c>
      <c r="J141" s="134" t="s">
        <v>267</v>
      </c>
      <c r="K141" s="134" t="s">
        <v>268</v>
      </c>
      <c r="L141" s="134" t="s">
        <v>101</v>
      </c>
      <c r="M141" s="134" t="s">
        <v>209</v>
      </c>
      <c r="N141" s="144" t="s">
        <v>217</v>
      </c>
      <c r="O141" s="144" t="s">
        <v>211</v>
      </c>
      <c r="P141" s="139" t="s">
        <v>247</v>
      </c>
      <c r="Q141" s="134" t="s">
        <v>270</v>
      </c>
      <c r="R141" s="134" t="s">
        <v>213</v>
      </c>
      <c r="S141" s="146" t="n">
        <v>31000</v>
      </c>
      <c r="T141" s="144" t="n">
        <v>1</v>
      </c>
      <c r="U141" s="144" t="n">
        <v>1</v>
      </c>
      <c r="V141" s="126" t="n">
        <f aca="false">SUMIF(ResumenCotizacion!$C:$C,E141,ResumenCotizacion!$P:$P)</f>
        <v>0</v>
      </c>
      <c r="W141" s="164" t="n">
        <f aca="false">S141</f>
        <v>31000</v>
      </c>
      <c r="X141" s="163" t="n">
        <f aca="false">ROUND(W141/(1-VLOOKUP("Total porcentaje:",ResumenCotizacion!$F:$H,3,0)),2)</f>
        <v>31000</v>
      </c>
      <c r="Y141" s="163" t="n">
        <f aca="false">V141*X141</f>
        <v>0</v>
      </c>
    </row>
    <row r="142" customFormat="false" ht="14.25" hidden="false" customHeight="false" outlineLevel="0" collapsed="false">
      <c r="A142" s="124" t="str">
        <f aca="false">D142&amp;F142&amp;E142</f>
        <v>ITO SoftwareCanalIT-SW-08-04</v>
      </c>
      <c r="B142" s="124" t="str">
        <f aca="false">E142&amp;F142</f>
        <v>IT-SW-08-04Canal</v>
      </c>
      <c r="C142" s="134"/>
      <c r="D142" s="134" t="s">
        <v>292</v>
      </c>
      <c r="E142" s="143" t="s">
        <v>271</v>
      </c>
      <c r="F142" s="124" t="s">
        <v>206</v>
      </c>
      <c r="G142" s="124" t="str">
        <f aca="false">D142</f>
        <v>ITO Software</v>
      </c>
      <c r="H142" s="124" t="s">
        <v>103</v>
      </c>
      <c r="I142" s="144" t="s">
        <v>77</v>
      </c>
      <c r="J142" s="134" t="s">
        <v>267</v>
      </c>
      <c r="K142" s="134" t="s">
        <v>268</v>
      </c>
      <c r="L142" s="134" t="s">
        <v>101</v>
      </c>
      <c r="M142" s="134" t="s">
        <v>209</v>
      </c>
      <c r="N142" s="144" t="s">
        <v>217</v>
      </c>
      <c r="O142" s="144" t="s">
        <v>215</v>
      </c>
      <c r="P142" s="139" t="s">
        <v>247</v>
      </c>
      <c r="Q142" s="134" t="s">
        <v>271</v>
      </c>
      <c r="R142" s="134" t="s">
        <v>213</v>
      </c>
      <c r="S142" s="146" t="n">
        <v>39000</v>
      </c>
      <c r="T142" s="144" t="n">
        <v>1</v>
      </c>
      <c r="U142" s="144" t="n">
        <v>1</v>
      </c>
      <c r="V142" s="126" t="n">
        <f aca="false">SUMIF(ResumenCotizacion!$C:$C,E142,ResumenCotizacion!$P:$P)</f>
        <v>0</v>
      </c>
      <c r="W142" s="164" t="n">
        <f aca="false">S142</f>
        <v>39000</v>
      </c>
      <c r="X142" s="163" t="n">
        <f aca="false">ROUND(W142/(1-VLOOKUP("Total porcentaje:",ResumenCotizacion!$F:$H,3,0)),2)</f>
        <v>39000</v>
      </c>
      <c r="Y142" s="163" t="n">
        <f aca="false">V142*X142</f>
        <v>0</v>
      </c>
    </row>
    <row r="143" customFormat="false" ht="14.25" hidden="false" customHeight="false" outlineLevel="0" collapsed="false">
      <c r="A143" s="124" t="str">
        <f aca="false">D143&amp;F143&amp;E143</f>
        <v>ITO SoftwareCanalIT-SW-08-05</v>
      </c>
      <c r="B143" s="124" t="str">
        <f aca="false">E143&amp;F143</f>
        <v>IT-SW-08-05Canal</v>
      </c>
      <c r="C143" s="134"/>
      <c r="D143" s="134" t="s">
        <v>292</v>
      </c>
      <c r="E143" s="143" t="s">
        <v>272</v>
      </c>
      <c r="F143" s="124" t="s">
        <v>206</v>
      </c>
      <c r="G143" s="124" t="str">
        <f aca="false">D143</f>
        <v>ITO Software</v>
      </c>
      <c r="H143" s="124" t="s">
        <v>103</v>
      </c>
      <c r="I143" s="144" t="s">
        <v>77</v>
      </c>
      <c r="J143" s="134" t="s">
        <v>267</v>
      </c>
      <c r="K143" s="134" t="s">
        <v>268</v>
      </c>
      <c r="L143" s="134" t="s">
        <v>101</v>
      </c>
      <c r="M143" s="134" t="s">
        <v>209</v>
      </c>
      <c r="N143" s="144" t="s">
        <v>220</v>
      </c>
      <c r="O143" s="144" t="s">
        <v>211</v>
      </c>
      <c r="P143" s="139" t="s">
        <v>247</v>
      </c>
      <c r="Q143" s="134" t="s">
        <v>272</v>
      </c>
      <c r="R143" s="134" t="s">
        <v>213</v>
      </c>
      <c r="S143" s="146" t="n">
        <v>31000</v>
      </c>
      <c r="T143" s="144" t="n">
        <v>1</v>
      </c>
      <c r="U143" s="144" t="n">
        <v>1</v>
      </c>
      <c r="V143" s="126" t="n">
        <f aca="false">SUMIF(ResumenCotizacion!$C:$C,E143,ResumenCotizacion!$P:$P)</f>
        <v>0</v>
      </c>
      <c r="W143" s="164" t="n">
        <f aca="false">S143</f>
        <v>31000</v>
      </c>
      <c r="X143" s="163" t="n">
        <f aca="false">ROUND(W143/(1-VLOOKUP("Total porcentaje:",ResumenCotizacion!$F:$H,3,0)),2)</f>
        <v>31000</v>
      </c>
      <c r="Y143" s="163" t="n">
        <f aca="false">V143*X143</f>
        <v>0</v>
      </c>
    </row>
    <row r="144" customFormat="false" ht="14.25" hidden="false" customHeight="false" outlineLevel="0" collapsed="false">
      <c r="A144" s="124" t="str">
        <f aca="false">D144&amp;F144&amp;E144</f>
        <v>ITO SoftwareCanalIT-SW-08-06</v>
      </c>
      <c r="B144" s="124" t="str">
        <f aca="false">E144&amp;F144</f>
        <v>IT-SW-08-06Canal</v>
      </c>
      <c r="C144" s="134"/>
      <c r="D144" s="134" t="s">
        <v>292</v>
      </c>
      <c r="E144" s="143" t="s">
        <v>273</v>
      </c>
      <c r="F144" s="124" t="s">
        <v>206</v>
      </c>
      <c r="G144" s="124" t="str">
        <f aca="false">D144</f>
        <v>ITO Software</v>
      </c>
      <c r="H144" s="124" t="s">
        <v>103</v>
      </c>
      <c r="I144" s="144" t="s">
        <v>77</v>
      </c>
      <c r="J144" s="134" t="s">
        <v>267</v>
      </c>
      <c r="K144" s="134" t="s">
        <v>268</v>
      </c>
      <c r="L144" s="134" t="s">
        <v>101</v>
      </c>
      <c r="M144" s="134" t="s">
        <v>209</v>
      </c>
      <c r="N144" s="144" t="s">
        <v>220</v>
      </c>
      <c r="O144" s="144" t="s">
        <v>215</v>
      </c>
      <c r="P144" s="139" t="s">
        <v>247</v>
      </c>
      <c r="Q144" s="134" t="s">
        <v>273</v>
      </c>
      <c r="R144" s="134" t="s">
        <v>213</v>
      </c>
      <c r="S144" s="146" t="n">
        <v>40000</v>
      </c>
      <c r="T144" s="144" t="n">
        <v>1</v>
      </c>
      <c r="U144" s="144" t="n">
        <v>1</v>
      </c>
      <c r="V144" s="126" t="n">
        <f aca="false">SUMIF(ResumenCotizacion!$C:$C,E144,ResumenCotizacion!$P:$P)</f>
        <v>0</v>
      </c>
      <c r="W144" s="164" t="n">
        <f aca="false">S144</f>
        <v>40000</v>
      </c>
      <c r="X144" s="163" t="n">
        <f aca="false">ROUND(W144/(1-VLOOKUP("Total porcentaje:",ResumenCotizacion!$F:$H,3,0)),2)</f>
        <v>40000</v>
      </c>
      <c r="Y144" s="163" t="n">
        <f aca="false">V144*X144</f>
        <v>0</v>
      </c>
    </row>
    <row r="145" customFormat="false" ht="14.25" hidden="false" customHeight="false" outlineLevel="0" collapsed="false">
      <c r="A145" s="124" t="str">
        <f aca="false">D145&amp;F145&amp;E145</f>
        <v>ITO SoftwareCanalIT-SW-09-01</v>
      </c>
      <c r="B145" s="124" t="str">
        <f aca="false">E145&amp;F145</f>
        <v>IT-SW-09-01Canal</v>
      </c>
      <c r="C145" s="134"/>
      <c r="D145" s="134" t="s">
        <v>292</v>
      </c>
      <c r="E145" s="143" t="s">
        <v>274</v>
      </c>
      <c r="F145" s="124" t="s">
        <v>206</v>
      </c>
      <c r="G145" s="124" t="str">
        <f aca="false">D145</f>
        <v>ITO Software</v>
      </c>
      <c r="H145" s="124" t="s">
        <v>103</v>
      </c>
      <c r="I145" s="144" t="s">
        <v>77</v>
      </c>
      <c r="J145" s="134" t="s">
        <v>275</v>
      </c>
      <c r="K145" s="134" t="s">
        <v>255</v>
      </c>
      <c r="L145" s="134" t="s">
        <v>101</v>
      </c>
      <c r="M145" s="134" t="s">
        <v>209</v>
      </c>
      <c r="N145" s="144" t="s">
        <v>210</v>
      </c>
      <c r="O145" s="144" t="s">
        <v>215</v>
      </c>
      <c r="P145" s="139" t="s">
        <v>260</v>
      </c>
      <c r="Q145" s="134" t="s">
        <v>274</v>
      </c>
      <c r="R145" s="134" t="s">
        <v>213</v>
      </c>
      <c r="S145" s="146" t="n">
        <v>22013000</v>
      </c>
      <c r="T145" s="144" t="n">
        <v>1</v>
      </c>
      <c r="U145" s="144" t="n">
        <v>1</v>
      </c>
      <c r="V145" s="126" t="n">
        <f aca="false">SUMIF(ResumenCotizacion!$C:$C,E145,ResumenCotizacion!$P:$P)</f>
        <v>0</v>
      </c>
      <c r="W145" s="164" t="n">
        <f aca="false">S145</f>
        <v>22013000</v>
      </c>
      <c r="X145" s="163" t="n">
        <f aca="false">ROUND(W145/(1-VLOOKUP("Total porcentaje:",ResumenCotizacion!$F:$H,3,0)),2)</f>
        <v>22013000</v>
      </c>
      <c r="Y145" s="163" t="n">
        <f aca="false">V145*X145</f>
        <v>0</v>
      </c>
    </row>
    <row r="146" customFormat="false" ht="14.25" hidden="false" customHeight="false" outlineLevel="0" collapsed="false">
      <c r="A146" s="124" t="str">
        <f aca="false">D146&amp;F146&amp;E146</f>
        <v>ITO SoftwareCanalIT-SW-09-02</v>
      </c>
      <c r="B146" s="124" t="str">
        <f aca="false">E146&amp;F146</f>
        <v>IT-SW-09-02Canal</v>
      </c>
      <c r="C146" s="134"/>
      <c r="D146" s="134" t="s">
        <v>292</v>
      </c>
      <c r="E146" s="143" t="s">
        <v>276</v>
      </c>
      <c r="F146" s="124" t="s">
        <v>206</v>
      </c>
      <c r="G146" s="124" t="str">
        <f aca="false">D146</f>
        <v>ITO Software</v>
      </c>
      <c r="H146" s="124" t="s">
        <v>103</v>
      </c>
      <c r="I146" s="144" t="s">
        <v>77</v>
      </c>
      <c r="J146" s="134" t="s">
        <v>275</v>
      </c>
      <c r="K146" s="134" t="s">
        <v>255</v>
      </c>
      <c r="L146" s="134" t="s">
        <v>101</v>
      </c>
      <c r="M146" s="134" t="s">
        <v>209</v>
      </c>
      <c r="N146" s="144" t="s">
        <v>217</v>
      </c>
      <c r="O146" s="144" t="s">
        <v>215</v>
      </c>
      <c r="P146" s="139" t="s">
        <v>260</v>
      </c>
      <c r="Q146" s="134" t="s">
        <v>276</v>
      </c>
      <c r="R146" s="134" t="s">
        <v>213</v>
      </c>
      <c r="S146" s="146" t="n">
        <v>29096000</v>
      </c>
      <c r="T146" s="144" t="n">
        <v>1</v>
      </c>
      <c r="U146" s="144" t="n">
        <v>1</v>
      </c>
      <c r="V146" s="126" t="n">
        <f aca="false">SUMIF(ResumenCotizacion!$C:$C,E146,ResumenCotizacion!$P:$P)</f>
        <v>0</v>
      </c>
      <c r="W146" s="164" t="n">
        <f aca="false">S146</f>
        <v>29096000</v>
      </c>
      <c r="X146" s="163" t="n">
        <f aca="false">ROUND(W146/(1-VLOOKUP("Total porcentaje:",ResumenCotizacion!$F:$H,3,0)),2)</f>
        <v>29096000</v>
      </c>
      <c r="Y146" s="163" t="n">
        <f aca="false">V146*X146</f>
        <v>0</v>
      </c>
    </row>
    <row r="147" customFormat="false" ht="14.25" hidden="false" customHeight="false" outlineLevel="0" collapsed="false">
      <c r="A147" s="124" t="str">
        <f aca="false">D147&amp;F147&amp;E147</f>
        <v>ITO SoftwareCanalIT-SW-09-03</v>
      </c>
      <c r="B147" s="124" t="str">
        <f aca="false">E147&amp;F147</f>
        <v>IT-SW-09-03Canal</v>
      </c>
      <c r="C147" s="134"/>
      <c r="D147" s="134" t="s">
        <v>292</v>
      </c>
      <c r="E147" s="143" t="s">
        <v>277</v>
      </c>
      <c r="F147" s="124" t="s">
        <v>206</v>
      </c>
      <c r="G147" s="124" t="str">
        <f aca="false">D147</f>
        <v>ITO Software</v>
      </c>
      <c r="H147" s="124" t="s">
        <v>103</v>
      </c>
      <c r="I147" s="144" t="s">
        <v>77</v>
      </c>
      <c r="J147" s="134" t="s">
        <v>275</v>
      </c>
      <c r="K147" s="134" t="s">
        <v>255</v>
      </c>
      <c r="L147" s="134" t="s">
        <v>101</v>
      </c>
      <c r="M147" s="134" t="s">
        <v>209</v>
      </c>
      <c r="N147" s="144" t="s">
        <v>220</v>
      </c>
      <c r="O147" s="144" t="s">
        <v>215</v>
      </c>
      <c r="P147" s="139" t="s">
        <v>260</v>
      </c>
      <c r="Q147" s="134" t="s">
        <v>277</v>
      </c>
      <c r="R147" s="134" t="s">
        <v>213</v>
      </c>
      <c r="S147" s="146" t="n">
        <v>37441000</v>
      </c>
      <c r="T147" s="144" t="n">
        <v>1</v>
      </c>
      <c r="U147" s="144" t="n">
        <v>1</v>
      </c>
      <c r="V147" s="126" t="n">
        <f aca="false">SUMIF(ResumenCotizacion!$C:$C,E147,ResumenCotizacion!$P:$P)</f>
        <v>0</v>
      </c>
      <c r="W147" s="164" t="n">
        <f aca="false">S147</f>
        <v>37441000</v>
      </c>
      <c r="X147" s="163" t="n">
        <f aca="false">ROUND(W147/(1-VLOOKUP("Total porcentaje:",ResumenCotizacion!$F:$H,3,0)),2)</f>
        <v>37441000</v>
      </c>
      <c r="Y147" s="163" t="n">
        <f aca="false">V147*X147</f>
        <v>0</v>
      </c>
    </row>
    <row r="148" customFormat="false" ht="14.25" hidden="false" customHeight="false" outlineLevel="0" collapsed="false">
      <c r="A148" s="124" t="str">
        <f aca="false">D148&amp;F148&amp;E148</f>
        <v>ITO SoftwareCanalIT-SW-10-01</v>
      </c>
      <c r="B148" s="124" t="str">
        <f aca="false">E148&amp;F148</f>
        <v>IT-SW-10-01Canal</v>
      </c>
      <c r="C148" s="134"/>
      <c r="D148" s="134" t="s">
        <v>292</v>
      </c>
      <c r="E148" s="143" t="s">
        <v>278</v>
      </c>
      <c r="F148" s="124" t="s">
        <v>206</v>
      </c>
      <c r="G148" s="124" t="str">
        <f aca="false">D148</f>
        <v>ITO Software</v>
      </c>
      <c r="H148" s="124" t="s">
        <v>103</v>
      </c>
      <c r="I148" s="144" t="s">
        <v>77</v>
      </c>
      <c r="J148" s="134" t="s">
        <v>279</v>
      </c>
      <c r="K148" s="134" t="s">
        <v>246</v>
      </c>
      <c r="L148" s="134" t="s">
        <v>101</v>
      </c>
      <c r="M148" s="134" t="s">
        <v>209</v>
      </c>
      <c r="N148" s="144" t="s">
        <v>217</v>
      </c>
      <c r="O148" s="144" t="s">
        <v>211</v>
      </c>
      <c r="P148" s="139" t="s">
        <v>260</v>
      </c>
      <c r="Q148" s="134" t="s">
        <v>278</v>
      </c>
      <c r="R148" s="134" t="s">
        <v>213</v>
      </c>
      <c r="S148" s="146" t="n">
        <v>123000</v>
      </c>
      <c r="T148" s="144" t="n">
        <v>1</v>
      </c>
      <c r="U148" s="144" t="n">
        <v>1</v>
      </c>
      <c r="V148" s="126" t="n">
        <f aca="false">SUMIF(ResumenCotizacion!$C:$C,E148,ResumenCotizacion!$P:$P)</f>
        <v>0</v>
      </c>
      <c r="W148" s="164" t="n">
        <f aca="false">S148</f>
        <v>123000</v>
      </c>
      <c r="X148" s="163" t="n">
        <f aca="false">ROUND(W148/(1-VLOOKUP("Total porcentaje:",ResumenCotizacion!$F:$H,3,0)),2)</f>
        <v>123000</v>
      </c>
      <c r="Y148" s="163" t="n">
        <f aca="false">V148*X148</f>
        <v>0</v>
      </c>
    </row>
    <row r="149" customFormat="false" ht="14.25" hidden="false" customHeight="false" outlineLevel="0" collapsed="false">
      <c r="A149" s="124" t="str">
        <f aca="false">D149&amp;F149&amp;E149</f>
        <v>ITO SoftwareCanalIT-SW-10-02</v>
      </c>
      <c r="B149" s="124" t="str">
        <f aca="false">E149&amp;F149</f>
        <v>IT-SW-10-02Canal</v>
      </c>
      <c r="C149" s="134"/>
      <c r="D149" s="134" t="s">
        <v>292</v>
      </c>
      <c r="E149" s="143" t="s">
        <v>280</v>
      </c>
      <c r="F149" s="124" t="s">
        <v>206</v>
      </c>
      <c r="G149" s="124" t="str">
        <f aca="false">D149</f>
        <v>ITO Software</v>
      </c>
      <c r="H149" s="124" t="s">
        <v>103</v>
      </c>
      <c r="I149" s="144" t="s">
        <v>77</v>
      </c>
      <c r="J149" s="134" t="s">
        <v>279</v>
      </c>
      <c r="K149" s="134" t="s">
        <v>246</v>
      </c>
      <c r="L149" s="134" t="s">
        <v>101</v>
      </c>
      <c r="M149" s="134" t="s">
        <v>209</v>
      </c>
      <c r="N149" s="144" t="s">
        <v>217</v>
      </c>
      <c r="O149" s="144" t="s">
        <v>215</v>
      </c>
      <c r="P149" s="139" t="s">
        <v>260</v>
      </c>
      <c r="Q149" s="134" t="s">
        <v>280</v>
      </c>
      <c r="R149" s="134" t="s">
        <v>213</v>
      </c>
      <c r="S149" s="146" t="n">
        <v>182000</v>
      </c>
      <c r="T149" s="144" t="n">
        <v>1</v>
      </c>
      <c r="U149" s="144" t="n">
        <v>1</v>
      </c>
      <c r="V149" s="126" t="n">
        <f aca="false">SUMIF(ResumenCotizacion!$C:$C,E149,ResumenCotizacion!$P:$P)</f>
        <v>0</v>
      </c>
      <c r="W149" s="164" t="n">
        <f aca="false">S149</f>
        <v>182000</v>
      </c>
      <c r="X149" s="163" t="n">
        <f aca="false">ROUND(W149/(1-VLOOKUP("Total porcentaje:",ResumenCotizacion!$F:$H,3,0)),2)</f>
        <v>182000</v>
      </c>
      <c r="Y149" s="163" t="n">
        <f aca="false">V149*X149</f>
        <v>0</v>
      </c>
    </row>
    <row r="150" customFormat="false" ht="14.25" hidden="false" customHeight="false" outlineLevel="0" collapsed="false">
      <c r="A150" s="124" t="str">
        <f aca="false">D150&amp;F150&amp;E150</f>
        <v>ITO SoftwareCanalIT-SW-10-03</v>
      </c>
      <c r="B150" s="124" t="str">
        <f aca="false">E150&amp;F150</f>
        <v>IT-SW-10-03Canal</v>
      </c>
      <c r="C150" s="134"/>
      <c r="D150" s="134" t="s">
        <v>292</v>
      </c>
      <c r="E150" s="143" t="s">
        <v>281</v>
      </c>
      <c r="F150" s="124" t="s">
        <v>206</v>
      </c>
      <c r="G150" s="124" t="str">
        <f aca="false">D150</f>
        <v>ITO Software</v>
      </c>
      <c r="H150" s="124" t="s">
        <v>103</v>
      </c>
      <c r="I150" s="144" t="s">
        <v>77</v>
      </c>
      <c r="J150" s="134" t="s">
        <v>279</v>
      </c>
      <c r="K150" s="134" t="s">
        <v>246</v>
      </c>
      <c r="L150" s="134" t="s">
        <v>101</v>
      </c>
      <c r="M150" s="134" t="s">
        <v>209</v>
      </c>
      <c r="N150" s="144" t="s">
        <v>210</v>
      </c>
      <c r="O150" s="144" t="s">
        <v>211</v>
      </c>
      <c r="P150" s="139" t="s">
        <v>260</v>
      </c>
      <c r="Q150" s="134" t="s">
        <v>281</v>
      </c>
      <c r="R150" s="134" t="s">
        <v>213</v>
      </c>
      <c r="S150" s="146" t="n">
        <v>130000</v>
      </c>
      <c r="T150" s="144" t="n">
        <v>1</v>
      </c>
      <c r="U150" s="144" t="n">
        <v>1</v>
      </c>
      <c r="V150" s="126" t="n">
        <f aca="false">SUMIF(ResumenCotizacion!$C:$C,E150,ResumenCotizacion!$P:$P)</f>
        <v>0</v>
      </c>
      <c r="W150" s="164" t="n">
        <f aca="false">S150</f>
        <v>130000</v>
      </c>
      <c r="X150" s="163" t="n">
        <f aca="false">ROUND(W150/(1-VLOOKUP("Total porcentaje:",ResumenCotizacion!$F:$H,3,0)),2)</f>
        <v>130000</v>
      </c>
      <c r="Y150" s="163" t="n">
        <f aca="false">V150*X150</f>
        <v>0</v>
      </c>
    </row>
    <row r="151" customFormat="false" ht="14.25" hidden="false" customHeight="false" outlineLevel="0" collapsed="false">
      <c r="A151" s="124" t="str">
        <f aca="false">D151&amp;F151&amp;E151</f>
        <v>ITO SoftwareCanalIT-SW-10-04</v>
      </c>
      <c r="B151" s="124" t="str">
        <f aca="false">E151&amp;F151</f>
        <v>IT-SW-10-04Canal</v>
      </c>
      <c r="C151" s="134"/>
      <c r="D151" s="134" t="s">
        <v>292</v>
      </c>
      <c r="E151" s="143" t="s">
        <v>282</v>
      </c>
      <c r="F151" s="124" t="s">
        <v>206</v>
      </c>
      <c r="G151" s="124" t="str">
        <f aca="false">D151</f>
        <v>ITO Software</v>
      </c>
      <c r="H151" s="124" t="s">
        <v>103</v>
      </c>
      <c r="I151" s="144" t="s">
        <v>77</v>
      </c>
      <c r="J151" s="134" t="s">
        <v>279</v>
      </c>
      <c r="K151" s="134" t="s">
        <v>246</v>
      </c>
      <c r="L151" s="134" t="s">
        <v>101</v>
      </c>
      <c r="M151" s="134" t="s">
        <v>209</v>
      </c>
      <c r="N151" s="144" t="s">
        <v>220</v>
      </c>
      <c r="O151" s="144" t="s">
        <v>211</v>
      </c>
      <c r="P151" s="139" t="s">
        <v>260</v>
      </c>
      <c r="Q151" s="134" t="s">
        <v>282</v>
      </c>
      <c r="R151" s="134" t="s">
        <v>213</v>
      </c>
      <c r="S151" s="146" t="n">
        <v>121000</v>
      </c>
      <c r="T151" s="144" t="n">
        <v>1</v>
      </c>
      <c r="U151" s="144" t="n">
        <v>1</v>
      </c>
      <c r="V151" s="126" t="n">
        <f aca="false">SUMIF(ResumenCotizacion!$C:$C,E151,ResumenCotizacion!$P:$P)</f>
        <v>0</v>
      </c>
      <c r="W151" s="164" t="n">
        <f aca="false">S151</f>
        <v>121000</v>
      </c>
      <c r="X151" s="163" t="n">
        <f aca="false">ROUND(W151/(1-VLOOKUP("Total porcentaje:",ResumenCotizacion!$F:$H,3,0)),2)</f>
        <v>121000</v>
      </c>
      <c r="Y151" s="163" t="n">
        <f aca="false">V151*X151</f>
        <v>0</v>
      </c>
    </row>
    <row r="152" customFormat="false" ht="14.25" hidden="false" customHeight="false" outlineLevel="0" collapsed="false">
      <c r="A152" s="124" t="str">
        <f aca="false">D152&amp;F152&amp;E152</f>
        <v>ITO SoftwareCanalIT-SW-10-05</v>
      </c>
      <c r="B152" s="124" t="str">
        <f aca="false">E152&amp;F152</f>
        <v>IT-SW-10-05Canal</v>
      </c>
      <c r="C152" s="134"/>
      <c r="D152" s="134" t="s">
        <v>292</v>
      </c>
      <c r="E152" s="143" t="s">
        <v>283</v>
      </c>
      <c r="F152" s="124" t="s">
        <v>206</v>
      </c>
      <c r="G152" s="124" t="str">
        <f aca="false">D152</f>
        <v>ITO Software</v>
      </c>
      <c r="H152" s="124" t="s">
        <v>103</v>
      </c>
      <c r="I152" s="144" t="s">
        <v>77</v>
      </c>
      <c r="J152" s="134" t="s">
        <v>279</v>
      </c>
      <c r="K152" s="134" t="s">
        <v>246</v>
      </c>
      <c r="L152" s="134" t="s">
        <v>101</v>
      </c>
      <c r="M152" s="134" t="s">
        <v>209</v>
      </c>
      <c r="N152" s="144" t="s">
        <v>220</v>
      </c>
      <c r="O152" s="144" t="s">
        <v>215</v>
      </c>
      <c r="P152" s="139" t="s">
        <v>260</v>
      </c>
      <c r="Q152" s="134" t="s">
        <v>283</v>
      </c>
      <c r="R152" s="134" t="s">
        <v>213</v>
      </c>
      <c r="S152" s="146" t="n">
        <v>222000</v>
      </c>
      <c r="T152" s="144" t="n">
        <v>1</v>
      </c>
      <c r="U152" s="144" t="n">
        <v>1</v>
      </c>
      <c r="V152" s="126" t="n">
        <f aca="false">SUMIF(ResumenCotizacion!$C:$C,E152,ResumenCotizacion!$P:$P)</f>
        <v>0</v>
      </c>
      <c r="W152" s="164" t="n">
        <f aca="false">S152</f>
        <v>222000</v>
      </c>
      <c r="X152" s="163" t="n">
        <f aca="false">ROUND(W152/(1-VLOOKUP("Total porcentaje:",ResumenCotizacion!$F:$H,3,0)),2)</f>
        <v>222000</v>
      </c>
      <c r="Y152" s="163" t="n">
        <f aca="false">V152*X152</f>
        <v>0</v>
      </c>
    </row>
    <row r="153" customFormat="false" ht="14.25" hidden="false" customHeight="false" outlineLevel="0" collapsed="false">
      <c r="A153" s="124" t="str">
        <f aca="false">D153&amp;F153&amp;E153</f>
        <v>ITO SoftwareCanalIT-SW-10-06</v>
      </c>
      <c r="B153" s="124" t="str">
        <f aca="false">E153&amp;F153</f>
        <v>IT-SW-10-06Canal</v>
      </c>
      <c r="C153" s="134"/>
      <c r="D153" s="134" t="s">
        <v>292</v>
      </c>
      <c r="E153" s="143" t="s">
        <v>284</v>
      </c>
      <c r="F153" s="124" t="s">
        <v>206</v>
      </c>
      <c r="G153" s="124" t="str">
        <f aca="false">D153</f>
        <v>ITO Software</v>
      </c>
      <c r="H153" s="124" t="s">
        <v>103</v>
      </c>
      <c r="I153" s="144" t="s">
        <v>77</v>
      </c>
      <c r="J153" s="134" t="s">
        <v>279</v>
      </c>
      <c r="K153" s="134" t="s">
        <v>246</v>
      </c>
      <c r="L153" s="134" t="s">
        <v>101</v>
      </c>
      <c r="M153" s="134" t="s">
        <v>209</v>
      </c>
      <c r="N153" s="144" t="s">
        <v>210</v>
      </c>
      <c r="O153" s="144" t="s">
        <v>215</v>
      </c>
      <c r="P153" s="139" t="s">
        <v>260</v>
      </c>
      <c r="Q153" s="134" t="s">
        <v>284</v>
      </c>
      <c r="R153" s="134" t="s">
        <v>213</v>
      </c>
      <c r="S153" s="146" t="n">
        <v>142000</v>
      </c>
      <c r="T153" s="144" t="n">
        <v>1</v>
      </c>
      <c r="U153" s="144" t="n">
        <v>1</v>
      </c>
      <c r="V153" s="126" t="n">
        <f aca="false">SUMIF(ResumenCotizacion!$C:$C,E153,ResumenCotizacion!$P:$P)</f>
        <v>0</v>
      </c>
      <c r="W153" s="164" t="n">
        <f aca="false">S153</f>
        <v>142000</v>
      </c>
      <c r="X153" s="163" t="n">
        <f aca="false">ROUND(W153/(1-VLOOKUP("Total porcentaje:",ResumenCotizacion!$F:$H,3,0)),2)</f>
        <v>142000</v>
      </c>
      <c r="Y153" s="163" t="n">
        <f aca="false">V153*X153</f>
        <v>0</v>
      </c>
    </row>
    <row r="154" customFormat="false" ht="14.25" hidden="false" customHeight="false" outlineLevel="0" collapsed="false">
      <c r="A154" s="124" t="str">
        <f aca="false">D154&amp;F154&amp;E154</f>
        <v>ITO SoftwareCanalIT-SW-11-01</v>
      </c>
      <c r="B154" s="124" t="str">
        <f aca="false">E154&amp;F154</f>
        <v>IT-SW-11-01Canal</v>
      </c>
      <c r="C154" s="134"/>
      <c r="D154" s="134" t="s">
        <v>292</v>
      </c>
      <c r="E154" s="143" t="s">
        <v>285</v>
      </c>
      <c r="F154" s="124" t="s">
        <v>206</v>
      </c>
      <c r="G154" s="124" t="str">
        <f aca="false">D154</f>
        <v>ITO Software</v>
      </c>
      <c r="H154" s="124" t="s">
        <v>103</v>
      </c>
      <c r="I154" s="144" t="s">
        <v>77</v>
      </c>
      <c r="J154" s="134" t="s">
        <v>286</v>
      </c>
      <c r="K154" s="134" t="s">
        <v>246</v>
      </c>
      <c r="L154" s="134" t="s">
        <v>101</v>
      </c>
      <c r="M154" s="134" t="s">
        <v>209</v>
      </c>
      <c r="N154" s="144" t="s">
        <v>210</v>
      </c>
      <c r="O154" s="144" t="s">
        <v>215</v>
      </c>
      <c r="P154" s="139" t="s">
        <v>260</v>
      </c>
      <c r="Q154" s="134" t="s">
        <v>285</v>
      </c>
      <c r="R154" s="134" t="s">
        <v>213</v>
      </c>
      <c r="S154" s="146" t="n">
        <v>119000</v>
      </c>
      <c r="T154" s="144" t="n">
        <v>1</v>
      </c>
      <c r="U154" s="144" t="n">
        <v>1</v>
      </c>
      <c r="V154" s="126" t="n">
        <f aca="false">SUMIF(ResumenCotizacion!$C:$C,E154,ResumenCotizacion!$P:$P)</f>
        <v>0</v>
      </c>
      <c r="W154" s="164" t="n">
        <f aca="false">S154</f>
        <v>119000</v>
      </c>
      <c r="X154" s="163" t="n">
        <f aca="false">ROUND(W154/(1-VLOOKUP("Total porcentaje:",ResumenCotizacion!$F:$H,3,0)),2)</f>
        <v>119000</v>
      </c>
      <c r="Y154" s="163" t="n">
        <f aca="false">V154*X154</f>
        <v>0</v>
      </c>
    </row>
    <row r="155" customFormat="false" ht="14.25" hidden="false" customHeight="false" outlineLevel="0" collapsed="false">
      <c r="A155" s="124" t="str">
        <f aca="false">D155&amp;F155&amp;E155</f>
        <v>ITO SoftwareCanalIT-SW-11-02</v>
      </c>
      <c r="B155" s="124" t="str">
        <f aca="false">E155&amp;F155</f>
        <v>IT-SW-11-02Canal</v>
      </c>
      <c r="C155" s="134"/>
      <c r="D155" s="134" t="s">
        <v>292</v>
      </c>
      <c r="E155" s="143" t="s">
        <v>287</v>
      </c>
      <c r="F155" s="124" t="s">
        <v>206</v>
      </c>
      <c r="G155" s="124" t="str">
        <f aca="false">D155</f>
        <v>ITO Software</v>
      </c>
      <c r="H155" s="124" t="s">
        <v>103</v>
      </c>
      <c r="I155" s="144" t="s">
        <v>77</v>
      </c>
      <c r="J155" s="134" t="s">
        <v>286</v>
      </c>
      <c r="K155" s="134" t="s">
        <v>246</v>
      </c>
      <c r="L155" s="134" t="s">
        <v>101</v>
      </c>
      <c r="M155" s="134" t="s">
        <v>209</v>
      </c>
      <c r="N155" s="144" t="s">
        <v>217</v>
      </c>
      <c r="O155" s="144" t="s">
        <v>211</v>
      </c>
      <c r="P155" s="139" t="s">
        <v>260</v>
      </c>
      <c r="Q155" s="134" t="s">
        <v>287</v>
      </c>
      <c r="R155" s="134" t="s">
        <v>213</v>
      </c>
      <c r="S155" s="146" t="n">
        <v>136000</v>
      </c>
      <c r="T155" s="144" t="n">
        <v>1</v>
      </c>
      <c r="U155" s="144" t="n">
        <v>1</v>
      </c>
      <c r="V155" s="126" t="n">
        <f aca="false">SUMIF(ResumenCotizacion!$C:$C,E155,ResumenCotizacion!$P:$P)</f>
        <v>0</v>
      </c>
      <c r="W155" s="164" t="n">
        <f aca="false">S155</f>
        <v>136000</v>
      </c>
      <c r="X155" s="163" t="n">
        <f aca="false">ROUND(W155/(1-VLOOKUP("Total porcentaje:",ResumenCotizacion!$F:$H,3,0)),2)</f>
        <v>136000</v>
      </c>
      <c r="Y155" s="163" t="n">
        <f aca="false">V155*X155</f>
        <v>0</v>
      </c>
    </row>
    <row r="156" customFormat="false" ht="14.25" hidden="false" customHeight="false" outlineLevel="0" collapsed="false">
      <c r="A156" s="124" t="str">
        <f aca="false">D156&amp;F156&amp;E156</f>
        <v>ITO SoftwareCanalIT-SW-11-03</v>
      </c>
      <c r="B156" s="124" t="str">
        <f aca="false">E156&amp;F156</f>
        <v>IT-SW-11-03Canal</v>
      </c>
      <c r="C156" s="134"/>
      <c r="D156" s="134" t="s">
        <v>292</v>
      </c>
      <c r="E156" s="143" t="s">
        <v>288</v>
      </c>
      <c r="F156" s="124" t="s">
        <v>206</v>
      </c>
      <c r="G156" s="124" t="str">
        <f aca="false">D156</f>
        <v>ITO Software</v>
      </c>
      <c r="H156" s="124" t="s">
        <v>103</v>
      </c>
      <c r="I156" s="144" t="s">
        <v>77</v>
      </c>
      <c r="J156" s="134" t="s">
        <v>286</v>
      </c>
      <c r="K156" s="134" t="s">
        <v>246</v>
      </c>
      <c r="L156" s="134" t="s">
        <v>101</v>
      </c>
      <c r="M156" s="134" t="s">
        <v>209</v>
      </c>
      <c r="N156" s="144" t="s">
        <v>217</v>
      </c>
      <c r="O156" s="144" t="s">
        <v>215</v>
      </c>
      <c r="P156" s="139" t="s">
        <v>260</v>
      </c>
      <c r="Q156" s="134" t="s">
        <v>288</v>
      </c>
      <c r="R156" s="134" t="s">
        <v>213</v>
      </c>
      <c r="S156" s="146" t="n">
        <v>213000</v>
      </c>
      <c r="T156" s="144" t="n">
        <v>1</v>
      </c>
      <c r="U156" s="144" t="n">
        <v>1</v>
      </c>
      <c r="V156" s="126" t="n">
        <f aca="false">SUMIF(ResumenCotizacion!$C:$C,E156,ResumenCotizacion!$P:$P)</f>
        <v>0</v>
      </c>
      <c r="W156" s="164" t="n">
        <f aca="false">S156</f>
        <v>213000</v>
      </c>
      <c r="X156" s="163" t="n">
        <f aca="false">ROUND(W156/(1-VLOOKUP("Total porcentaje:",ResumenCotizacion!$F:$H,3,0)),2)</f>
        <v>213000</v>
      </c>
      <c r="Y156" s="163" t="n">
        <f aca="false">V156*X156</f>
        <v>0</v>
      </c>
    </row>
    <row r="157" customFormat="false" ht="14.25" hidden="false" customHeight="false" outlineLevel="0" collapsed="false">
      <c r="A157" s="124" t="str">
        <f aca="false">D157&amp;F157&amp;E157</f>
        <v>ITO SoftwareCanalIT-SW-11-04</v>
      </c>
      <c r="B157" s="124" t="str">
        <f aca="false">E157&amp;F157</f>
        <v>IT-SW-11-04Canal</v>
      </c>
      <c r="C157" s="134"/>
      <c r="D157" s="134" t="s">
        <v>292</v>
      </c>
      <c r="E157" s="143" t="s">
        <v>289</v>
      </c>
      <c r="F157" s="124" t="s">
        <v>206</v>
      </c>
      <c r="G157" s="124" t="str">
        <f aca="false">D157</f>
        <v>ITO Software</v>
      </c>
      <c r="H157" s="124" t="s">
        <v>103</v>
      </c>
      <c r="I157" s="144" t="s">
        <v>77</v>
      </c>
      <c r="J157" s="134" t="s">
        <v>286</v>
      </c>
      <c r="K157" s="134" t="s">
        <v>246</v>
      </c>
      <c r="L157" s="134" t="s">
        <v>101</v>
      </c>
      <c r="M157" s="134" t="s">
        <v>209</v>
      </c>
      <c r="N157" s="144" t="s">
        <v>220</v>
      </c>
      <c r="O157" s="144" t="s">
        <v>211</v>
      </c>
      <c r="P157" s="139" t="s">
        <v>260</v>
      </c>
      <c r="Q157" s="134" t="s">
        <v>289</v>
      </c>
      <c r="R157" s="134" t="s">
        <v>213</v>
      </c>
      <c r="S157" s="146" t="n">
        <v>123000</v>
      </c>
      <c r="T157" s="144" t="n">
        <v>1</v>
      </c>
      <c r="U157" s="144" t="n">
        <v>1</v>
      </c>
      <c r="V157" s="126" t="n">
        <f aca="false">SUMIF(ResumenCotizacion!$C:$C,E157,ResumenCotizacion!$P:$P)</f>
        <v>0</v>
      </c>
      <c r="W157" s="164" t="n">
        <f aca="false">S157</f>
        <v>123000</v>
      </c>
      <c r="X157" s="163" t="n">
        <f aca="false">ROUND(W157/(1-VLOOKUP("Total porcentaje:",ResumenCotizacion!$F:$H,3,0)),2)</f>
        <v>123000</v>
      </c>
      <c r="Y157" s="163" t="n">
        <f aca="false">V157*X157</f>
        <v>0</v>
      </c>
    </row>
    <row r="158" customFormat="false" ht="14.25" hidden="false" customHeight="false" outlineLevel="0" collapsed="false">
      <c r="A158" s="124" t="str">
        <f aca="false">D158&amp;F158&amp;E158</f>
        <v>ITO SoftwareCanalIT-SW-11-05</v>
      </c>
      <c r="B158" s="124" t="str">
        <f aca="false">E158&amp;F158</f>
        <v>IT-SW-11-05Canal</v>
      </c>
      <c r="C158" s="134"/>
      <c r="D158" s="134" t="s">
        <v>292</v>
      </c>
      <c r="E158" s="143" t="s">
        <v>290</v>
      </c>
      <c r="F158" s="124" t="s">
        <v>206</v>
      </c>
      <c r="G158" s="124" t="str">
        <f aca="false">D158</f>
        <v>ITO Software</v>
      </c>
      <c r="H158" s="124" t="s">
        <v>103</v>
      </c>
      <c r="I158" s="144" t="s">
        <v>77</v>
      </c>
      <c r="J158" s="134" t="s">
        <v>286</v>
      </c>
      <c r="K158" s="134" t="s">
        <v>246</v>
      </c>
      <c r="L158" s="134" t="s">
        <v>101</v>
      </c>
      <c r="M158" s="134" t="s">
        <v>209</v>
      </c>
      <c r="N158" s="144" t="s">
        <v>220</v>
      </c>
      <c r="O158" s="144" t="s">
        <v>215</v>
      </c>
      <c r="P158" s="139" t="s">
        <v>260</v>
      </c>
      <c r="Q158" s="134" t="s">
        <v>290</v>
      </c>
      <c r="R158" s="134" t="s">
        <v>213</v>
      </c>
      <c r="S158" s="146" t="n">
        <v>242000</v>
      </c>
      <c r="T158" s="144" t="n">
        <v>1</v>
      </c>
      <c r="U158" s="144" t="n">
        <v>1</v>
      </c>
      <c r="V158" s="126" t="n">
        <f aca="false">SUMIF(ResumenCotizacion!$C:$C,E158,ResumenCotizacion!$P:$P)</f>
        <v>0</v>
      </c>
      <c r="W158" s="164" t="n">
        <f aca="false">S158</f>
        <v>242000</v>
      </c>
      <c r="X158" s="163" t="n">
        <f aca="false">ROUND(W158/(1-VLOOKUP("Total porcentaje:",ResumenCotizacion!$F:$H,3,0)),2)</f>
        <v>242000</v>
      </c>
      <c r="Y158" s="163" t="n">
        <f aca="false">V158*X158</f>
        <v>0</v>
      </c>
    </row>
    <row r="159" customFormat="false" ht="14.25" hidden="false" customHeight="false" outlineLevel="0" collapsed="false">
      <c r="A159" s="124" t="str">
        <f aca="false">D159&amp;F159&amp;E159</f>
        <v>ITO SoftwareCanalIT-SW-11-06</v>
      </c>
      <c r="B159" s="124" t="str">
        <f aca="false">E159&amp;F159</f>
        <v>IT-SW-11-06Canal</v>
      </c>
      <c r="C159" s="134"/>
      <c r="D159" s="134" t="s">
        <v>292</v>
      </c>
      <c r="E159" s="143" t="s">
        <v>291</v>
      </c>
      <c r="F159" s="124" t="s">
        <v>206</v>
      </c>
      <c r="G159" s="124" t="str">
        <f aca="false">D159</f>
        <v>ITO Software</v>
      </c>
      <c r="H159" s="124" t="s">
        <v>103</v>
      </c>
      <c r="I159" s="144" t="s">
        <v>77</v>
      </c>
      <c r="J159" s="134" t="s">
        <v>286</v>
      </c>
      <c r="K159" s="134" t="s">
        <v>246</v>
      </c>
      <c r="L159" s="134" t="s">
        <v>101</v>
      </c>
      <c r="M159" s="134" t="s">
        <v>209</v>
      </c>
      <c r="N159" s="144" t="s">
        <v>210</v>
      </c>
      <c r="O159" s="144" t="s">
        <v>211</v>
      </c>
      <c r="P159" s="139" t="s">
        <v>260</v>
      </c>
      <c r="Q159" s="134" t="s">
        <v>291</v>
      </c>
      <c r="R159" s="134" t="s">
        <v>213</v>
      </c>
      <c r="S159" s="146" t="n">
        <v>129000</v>
      </c>
      <c r="T159" s="144" t="n">
        <v>1</v>
      </c>
      <c r="U159" s="144" t="n">
        <v>1</v>
      </c>
      <c r="V159" s="126" t="n">
        <f aca="false">SUMIF(ResumenCotizacion!$C:$C,E159,ResumenCotizacion!$P:$P)</f>
        <v>0</v>
      </c>
      <c r="W159" s="164" t="n">
        <f aca="false">S159</f>
        <v>129000</v>
      </c>
      <c r="X159" s="163" t="n">
        <f aca="false">ROUND(W159/(1-VLOOKUP("Total porcentaje:",ResumenCotizacion!$F:$H,3,0)),2)</f>
        <v>129000</v>
      </c>
      <c r="Y159" s="163" t="n">
        <f aca="false">V159*X159</f>
        <v>0</v>
      </c>
    </row>
    <row r="160" customFormat="false" ht="14.25" hidden="false" customHeight="false" outlineLevel="0" collapsed="false">
      <c r="A160" s="124" t="str">
        <f aca="false">D160&amp;F160&amp;E160</f>
        <v>Soluciones OriónCanalIT-SW-01-01</v>
      </c>
      <c r="B160" s="124" t="str">
        <f aca="false">E160&amp;F160</f>
        <v>IT-SW-01-01Canal</v>
      </c>
      <c r="C160" s="134"/>
      <c r="D160" s="134" t="s">
        <v>293</v>
      </c>
      <c r="E160" s="143" t="s">
        <v>205</v>
      </c>
      <c r="F160" s="124" t="s">
        <v>206</v>
      </c>
      <c r="G160" s="124" t="str">
        <f aca="false">D160</f>
        <v>Soluciones Orión</v>
      </c>
      <c r="H160" s="124" t="s">
        <v>103</v>
      </c>
      <c r="I160" s="144" t="s">
        <v>77</v>
      </c>
      <c r="J160" s="134" t="s">
        <v>207</v>
      </c>
      <c r="K160" s="134" t="s">
        <v>208</v>
      </c>
      <c r="L160" s="134" t="s">
        <v>101</v>
      </c>
      <c r="M160" s="134" t="s">
        <v>209</v>
      </c>
      <c r="N160" s="144" t="s">
        <v>210</v>
      </c>
      <c r="O160" s="144" t="s">
        <v>211</v>
      </c>
      <c r="P160" s="139" t="s">
        <v>212</v>
      </c>
      <c r="Q160" s="134" t="s">
        <v>205</v>
      </c>
      <c r="R160" s="134" t="s">
        <v>213</v>
      </c>
      <c r="S160" s="146" t="n">
        <v>750000</v>
      </c>
      <c r="T160" s="144" t="n">
        <v>1</v>
      </c>
      <c r="U160" s="144" t="n">
        <v>1</v>
      </c>
      <c r="V160" s="126" t="n">
        <f aca="false">SUMIF(ResumenCotizacion!$C:$C,E160,ResumenCotizacion!$P:$P)</f>
        <v>0</v>
      </c>
      <c r="W160" s="164" t="n">
        <f aca="false">S160</f>
        <v>750000</v>
      </c>
      <c r="X160" s="163" t="n">
        <f aca="false">ROUND(W160/(1-VLOOKUP("Total porcentaje:",ResumenCotizacion!$F:$H,3,0)),2)</f>
        <v>750000</v>
      </c>
      <c r="Y160" s="163" t="n">
        <f aca="false">V160*X160</f>
        <v>0</v>
      </c>
    </row>
    <row r="161" customFormat="false" ht="14.25" hidden="false" customHeight="false" outlineLevel="0" collapsed="false">
      <c r="A161" s="124" t="str">
        <f aca="false">D161&amp;F161&amp;E161</f>
        <v>Soluciones OriónCanalIT-SW-01-02</v>
      </c>
      <c r="B161" s="124" t="str">
        <f aca="false">E161&amp;F161</f>
        <v>IT-SW-01-02Canal</v>
      </c>
      <c r="C161" s="134"/>
      <c r="D161" s="134" t="s">
        <v>293</v>
      </c>
      <c r="E161" s="143" t="s">
        <v>214</v>
      </c>
      <c r="F161" s="124" t="s">
        <v>206</v>
      </c>
      <c r="G161" s="124" t="str">
        <f aca="false">D161</f>
        <v>Soluciones Orión</v>
      </c>
      <c r="H161" s="124" t="s">
        <v>103</v>
      </c>
      <c r="I161" s="144" t="s">
        <v>77</v>
      </c>
      <c r="J161" s="134" t="s">
        <v>207</v>
      </c>
      <c r="K161" s="134" t="s">
        <v>208</v>
      </c>
      <c r="L161" s="134" t="s">
        <v>101</v>
      </c>
      <c r="M161" s="134" t="s">
        <v>209</v>
      </c>
      <c r="N161" s="144" t="s">
        <v>210</v>
      </c>
      <c r="O161" s="144" t="s">
        <v>215</v>
      </c>
      <c r="P161" s="139" t="s">
        <v>212</v>
      </c>
      <c r="Q161" s="134" t="s">
        <v>214</v>
      </c>
      <c r="R161" s="134" t="s">
        <v>213</v>
      </c>
      <c r="S161" s="146" t="n">
        <v>1500000</v>
      </c>
      <c r="T161" s="144" t="n">
        <v>1</v>
      </c>
      <c r="U161" s="144" t="n">
        <v>1</v>
      </c>
      <c r="V161" s="126" t="n">
        <f aca="false">SUMIF(ResumenCotizacion!$C:$C,E161,ResumenCotizacion!$P:$P)</f>
        <v>0</v>
      </c>
      <c r="W161" s="164" t="n">
        <f aca="false">S161</f>
        <v>1500000</v>
      </c>
      <c r="X161" s="163" t="n">
        <f aca="false">ROUND(W161/(1-VLOOKUP("Total porcentaje:",ResumenCotizacion!$F:$H,3,0)),2)</f>
        <v>1500000</v>
      </c>
      <c r="Y161" s="163" t="n">
        <f aca="false">V161*X161</f>
        <v>0</v>
      </c>
    </row>
    <row r="162" customFormat="false" ht="14.25" hidden="false" customHeight="false" outlineLevel="0" collapsed="false">
      <c r="A162" s="124" t="str">
        <f aca="false">D162&amp;F162&amp;E162</f>
        <v>Soluciones OriónCanalIT-SW-01-03</v>
      </c>
      <c r="B162" s="124" t="str">
        <f aca="false">E162&amp;F162</f>
        <v>IT-SW-01-03Canal</v>
      </c>
      <c r="C162" s="134"/>
      <c r="D162" s="134" t="s">
        <v>293</v>
      </c>
      <c r="E162" s="143" t="s">
        <v>216</v>
      </c>
      <c r="F162" s="124" t="s">
        <v>206</v>
      </c>
      <c r="G162" s="124" t="str">
        <f aca="false">D162</f>
        <v>Soluciones Orión</v>
      </c>
      <c r="H162" s="124" t="s">
        <v>103</v>
      </c>
      <c r="I162" s="144" t="s">
        <v>77</v>
      </c>
      <c r="J162" s="134" t="s">
        <v>207</v>
      </c>
      <c r="K162" s="134" t="s">
        <v>208</v>
      </c>
      <c r="L162" s="134" t="s">
        <v>101</v>
      </c>
      <c r="M162" s="134" t="s">
        <v>209</v>
      </c>
      <c r="N162" s="144" t="s">
        <v>217</v>
      </c>
      <c r="O162" s="144" t="s">
        <v>211</v>
      </c>
      <c r="P162" s="139" t="s">
        <v>212</v>
      </c>
      <c r="Q162" s="134" t="s">
        <v>216</v>
      </c>
      <c r="R162" s="134" t="s">
        <v>213</v>
      </c>
      <c r="S162" s="146" t="n">
        <v>900000</v>
      </c>
      <c r="T162" s="144" t="n">
        <v>1</v>
      </c>
      <c r="U162" s="144" t="n">
        <v>1</v>
      </c>
      <c r="V162" s="126" t="n">
        <f aca="false">SUMIF(ResumenCotizacion!$C:$C,E162,ResumenCotizacion!$P:$P)</f>
        <v>0</v>
      </c>
      <c r="W162" s="164" t="n">
        <f aca="false">S162</f>
        <v>900000</v>
      </c>
      <c r="X162" s="163" t="n">
        <f aca="false">ROUND(W162/(1-VLOOKUP("Total porcentaje:",ResumenCotizacion!$F:$H,3,0)),2)</f>
        <v>900000</v>
      </c>
      <c r="Y162" s="163" t="n">
        <f aca="false">V162*X162</f>
        <v>0</v>
      </c>
    </row>
    <row r="163" customFormat="false" ht="14.25" hidden="false" customHeight="false" outlineLevel="0" collapsed="false">
      <c r="A163" s="124" t="str">
        <f aca="false">D163&amp;F163&amp;E163</f>
        <v>Soluciones OriónCanalIT-SW-01-04</v>
      </c>
      <c r="B163" s="124" t="str">
        <f aca="false">E163&amp;F163</f>
        <v>IT-SW-01-04Canal</v>
      </c>
      <c r="C163" s="134"/>
      <c r="D163" s="134" t="s">
        <v>293</v>
      </c>
      <c r="E163" s="143" t="s">
        <v>218</v>
      </c>
      <c r="F163" s="124" t="s">
        <v>206</v>
      </c>
      <c r="G163" s="124" t="str">
        <f aca="false">D163</f>
        <v>Soluciones Orión</v>
      </c>
      <c r="H163" s="124" t="s">
        <v>103</v>
      </c>
      <c r="I163" s="144" t="s">
        <v>77</v>
      </c>
      <c r="J163" s="134" t="s">
        <v>207</v>
      </c>
      <c r="K163" s="134" t="s">
        <v>208</v>
      </c>
      <c r="L163" s="134" t="s">
        <v>101</v>
      </c>
      <c r="M163" s="134" t="s">
        <v>209</v>
      </c>
      <c r="N163" s="144" t="s">
        <v>217</v>
      </c>
      <c r="O163" s="144" t="s">
        <v>215</v>
      </c>
      <c r="P163" s="139" t="s">
        <v>212</v>
      </c>
      <c r="Q163" s="134" t="s">
        <v>218</v>
      </c>
      <c r="R163" s="134" t="s">
        <v>213</v>
      </c>
      <c r="S163" s="146" t="n">
        <v>1800000</v>
      </c>
      <c r="T163" s="144" t="n">
        <v>1</v>
      </c>
      <c r="U163" s="144" t="n">
        <v>1</v>
      </c>
      <c r="V163" s="126" t="n">
        <f aca="false">SUMIF(ResumenCotizacion!$C:$C,E163,ResumenCotizacion!$P:$P)</f>
        <v>0</v>
      </c>
      <c r="W163" s="164" t="n">
        <f aca="false">S163</f>
        <v>1800000</v>
      </c>
      <c r="X163" s="163" t="n">
        <f aca="false">ROUND(W163/(1-VLOOKUP("Total porcentaje:",ResumenCotizacion!$F:$H,3,0)),2)</f>
        <v>1800000</v>
      </c>
      <c r="Y163" s="163" t="n">
        <f aca="false">V163*X163</f>
        <v>0</v>
      </c>
    </row>
    <row r="164" customFormat="false" ht="14.25" hidden="false" customHeight="false" outlineLevel="0" collapsed="false">
      <c r="A164" s="124" t="str">
        <f aca="false">D164&amp;F164&amp;E164</f>
        <v>Soluciones OriónCanalIT-SW-01-05</v>
      </c>
      <c r="B164" s="124" t="str">
        <f aca="false">E164&amp;F164</f>
        <v>IT-SW-01-05Canal</v>
      </c>
      <c r="C164" s="134"/>
      <c r="D164" s="134" t="s">
        <v>293</v>
      </c>
      <c r="E164" s="143" t="s">
        <v>219</v>
      </c>
      <c r="F164" s="124" t="s">
        <v>206</v>
      </c>
      <c r="G164" s="124" t="str">
        <f aca="false">D164</f>
        <v>Soluciones Orión</v>
      </c>
      <c r="H164" s="124" t="s">
        <v>103</v>
      </c>
      <c r="I164" s="144" t="s">
        <v>77</v>
      </c>
      <c r="J164" s="134" t="s">
        <v>207</v>
      </c>
      <c r="K164" s="134" t="s">
        <v>208</v>
      </c>
      <c r="L164" s="134" t="s">
        <v>101</v>
      </c>
      <c r="M164" s="134" t="s">
        <v>209</v>
      </c>
      <c r="N164" s="144" t="s">
        <v>220</v>
      </c>
      <c r="O164" s="144" t="s">
        <v>211</v>
      </c>
      <c r="P164" s="139" t="s">
        <v>212</v>
      </c>
      <c r="Q164" s="134" t="s">
        <v>219</v>
      </c>
      <c r="R164" s="134" t="s">
        <v>213</v>
      </c>
      <c r="S164" s="146" t="n">
        <v>1080000</v>
      </c>
      <c r="T164" s="144" t="n">
        <v>1</v>
      </c>
      <c r="U164" s="144" t="n">
        <v>1</v>
      </c>
      <c r="V164" s="126" t="n">
        <f aca="false">SUMIF(ResumenCotizacion!$C:$C,E164,ResumenCotizacion!$P:$P)</f>
        <v>0</v>
      </c>
      <c r="W164" s="164" t="n">
        <f aca="false">S164</f>
        <v>1080000</v>
      </c>
      <c r="X164" s="163" t="n">
        <f aca="false">ROUND(W164/(1-VLOOKUP("Total porcentaje:",ResumenCotizacion!$F:$H,3,0)),2)</f>
        <v>1080000</v>
      </c>
      <c r="Y164" s="163" t="n">
        <f aca="false">V164*X164</f>
        <v>0</v>
      </c>
    </row>
    <row r="165" customFormat="false" ht="14.25" hidden="false" customHeight="false" outlineLevel="0" collapsed="false">
      <c r="A165" s="124" t="str">
        <f aca="false">D165&amp;F165&amp;E165</f>
        <v>Soluciones OriónCanalIT-SW-01-06</v>
      </c>
      <c r="B165" s="124" t="str">
        <f aca="false">E165&amp;F165</f>
        <v>IT-SW-01-06Canal</v>
      </c>
      <c r="C165" s="134"/>
      <c r="D165" s="134" t="s">
        <v>293</v>
      </c>
      <c r="E165" s="143" t="s">
        <v>221</v>
      </c>
      <c r="F165" s="124" t="s">
        <v>206</v>
      </c>
      <c r="G165" s="124" t="str">
        <f aca="false">D165</f>
        <v>Soluciones Orión</v>
      </c>
      <c r="H165" s="124" t="s">
        <v>103</v>
      </c>
      <c r="I165" s="144" t="s">
        <v>77</v>
      </c>
      <c r="J165" s="134" t="s">
        <v>207</v>
      </c>
      <c r="K165" s="134" t="s">
        <v>208</v>
      </c>
      <c r="L165" s="134" t="s">
        <v>101</v>
      </c>
      <c r="M165" s="134" t="s">
        <v>209</v>
      </c>
      <c r="N165" s="144" t="s">
        <v>220</v>
      </c>
      <c r="O165" s="144" t="s">
        <v>215</v>
      </c>
      <c r="P165" s="139" t="s">
        <v>212</v>
      </c>
      <c r="Q165" s="134" t="s">
        <v>221</v>
      </c>
      <c r="R165" s="134" t="s">
        <v>213</v>
      </c>
      <c r="S165" s="146" t="n">
        <v>2160000</v>
      </c>
      <c r="T165" s="144" t="n">
        <v>1</v>
      </c>
      <c r="U165" s="144" t="n">
        <v>1</v>
      </c>
      <c r="V165" s="126" t="n">
        <f aca="false">SUMIF(ResumenCotizacion!$C:$C,E165,ResumenCotizacion!$P:$P)</f>
        <v>0</v>
      </c>
      <c r="W165" s="164" t="n">
        <f aca="false">S165</f>
        <v>2160000</v>
      </c>
      <c r="X165" s="163" t="n">
        <f aca="false">ROUND(W165/(1-VLOOKUP("Total porcentaje:",ResumenCotizacion!$F:$H,3,0)),2)</f>
        <v>2160000</v>
      </c>
      <c r="Y165" s="163" t="n">
        <f aca="false">V165*X165</f>
        <v>0</v>
      </c>
    </row>
    <row r="166" customFormat="false" ht="14.25" hidden="false" customHeight="false" outlineLevel="0" collapsed="false">
      <c r="A166" s="124" t="str">
        <f aca="false">D166&amp;F166&amp;E166</f>
        <v>Soluciones OriónCanalIT-SW-02-01</v>
      </c>
      <c r="B166" s="124" t="str">
        <f aca="false">E166&amp;F166</f>
        <v>IT-SW-02-01Canal</v>
      </c>
      <c r="C166" s="134"/>
      <c r="D166" s="134" t="s">
        <v>293</v>
      </c>
      <c r="E166" s="143" t="s">
        <v>222</v>
      </c>
      <c r="F166" s="124" t="s">
        <v>206</v>
      </c>
      <c r="G166" s="124" t="str">
        <f aca="false">D166</f>
        <v>Soluciones Orión</v>
      </c>
      <c r="H166" s="124" t="s">
        <v>103</v>
      </c>
      <c r="I166" s="144" t="s">
        <v>77</v>
      </c>
      <c r="J166" s="134" t="s">
        <v>223</v>
      </c>
      <c r="K166" s="134" t="s">
        <v>224</v>
      </c>
      <c r="L166" s="134" t="s">
        <v>101</v>
      </c>
      <c r="M166" s="134" t="s">
        <v>209</v>
      </c>
      <c r="N166" s="144" t="s">
        <v>210</v>
      </c>
      <c r="O166" s="144" t="s">
        <v>211</v>
      </c>
      <c r="P166" s="139" t="s">
        <v>212</v>
      </c>
      <c r="Q166" s="134" t="s">
        <v>222</v>
      </c>
      <c r="R166" s="134" t="s">
        <v>213</v>
      </c>
      <c r="S166" s="146" t="n">
        <v>862500</v>
      </c>
      <c r="T166" s="144" t="n">
        <v>1</v>
      </c>
      <c r="U166" s="144" t="n">
        <v>1</v>
      </c>
      <c r="V166" s="126" t="n">
        <f aca="false">SUMIF(ResumenCotizacion!$C:$C,E166,ResumenCotizacion!$P:$P)</f>
        <v>0</v>
      </c>
      <c r="W166" s="164" t="n">
        <f aca="false">S166</f>
        <v>862500</v>
      </c>
      <c r="X166" s="163" t="n">
        <f aca="false">ROUND(W166/(1-VLOOKUP("Total porcentaje:",ResumenCotizacion!$F:$H,3,0)),2)</f>
        <v>862500</v>
      </c>
      <c r="Y166" s="163" t="n">
        <f aca="false">V166*X166</f>
        <v>0</v>
      </c>
    </row>
    <row r="167" customFormat="false" ht="14.25" hidden="false" customHeight="false" outlineLevel="0" collapsed="false">
      <c r="A167" s="124" t="str">
        <f aca="false">D167&amp;F167&amp;E167</f>
        <v>Soluciones OriónCanalIT-SW-02-02</v>
      </c>
      <c r="B167" s="124" t="str">
        <f aca="false">E167&amp;F167</f>
        <v>IT-SW-02-02Canal</v>
      </c>
      <c r="C167" s="134"/>
      <c r="D167" s="134" t="s">
        <v>293</v>
      </c>
      <c r="E167" s="143" t="s">
        <v>225</v>
      </c>
      <c r="F167" s="124" t="s">
        <v>206</v>
      </c>
      <c r="G167" s="124" t="str">
        <f aca="false">D167</f>
        <v>Soluciones Orión</v>
      </c>
      <c r="H167" s="124" t="s">
        <v>103</v>
      </c>
      <c r="I167" s="144" t="s">
        <v>77</v>
      </c>
      <c r="J167" s="134" t="s">
        <v>223</v>
      </c>
      <c r="K167" s="134" t="s">
        <v>224</v>
      </c>
      <c r="L167" s="134" t="s">
        <v>101</v>
      </c>
      <c r="M167" s="134" t="s">
        <v>209</v>
      </c>
      <c r="N167" s="144" t="s">
        <v>210</v>
      </c>
      <c r="O167" s="144" t="s">
        <v>215</v>
      </c>
      <c r="P167" s="139" t="s">
        <v>212</v>
      </c>
      <c r="Q167" s="134" t="s">
        <v>225</v>
      </c>
      <c r="R167" s="134" t="s">
        <v>213</v>
      </c>
      <c r="S167" s="146" t="n">
        <v>1725000</v>
      </c>
      <c r="T167" s="144" t="n">
        <v>1</v>
      </c>
      <c r="U167" s="144" t="n">
        <v>1</v>
      </c>
      <c r="V167" s="126" t="n">
        <f aca="false">SUMIF(ResumenCotizacion!$C:$C,E167,ResumenCotizacion!$P:$P)</f>
        <v>0</v>
      </c>
      <c r="W167" s="164" t="n">
        <f aca="false">S167</f>
        <v>1725000</v>
      </c>
      <c r="X167" s="163" t="n">
        <f aca="false">ROUND(W167/(1-VLOOKUP("Total porcentaje:",ResumenCotizacion!$F:$H,3,0)),2)</f>
        <v>1725000</v>
      </c>
      <c r="Y167" s="163" t="n">
        <f aca="false">V167*X167</f>
        <v>0</v>
      </c>
    </row>
    <row r="168" customFormat="false" ht="14.25" hidden="false" customHeight="false" outlineLevel="0" collapsed="false">
      <c r="A168" s="124" t="str">
        <f aca="false">D168&amp;F168&amp;E168</f>
        <v>Soluciones OriónCanalIT-SW-02-03</v>
      </c>
      <c r="B168" s="124" t="str">
        <f aca="false">E168&amp;F168</f>
        <v>IT-SW-02-03Canal</v>
      </c>
      <c r="C168" s="134"/>
      <c r="D168" s="134" t="s">
        <v>293</v>
      </c>
      <c r="E168" s="143" t="s">
        <v>226</v>
      </c>
      <c r="F168" s="124" t="s">
        <v>206</v>
      </c>
      <c r="G168" s="124" t="str">
        <f aca="false">D168</f>
        <v>Soluciones Orión</v>
      </c>
      <c r="H168" s="124" t="s">
        <v>103</v>
      </c>
      <c r="I168" s="144" t="s">
        <v>77</v>
      </c>
      <c r="J168" s="134" t="s">
        <v>223</v>
      </c>
      <c r="K168" s="134" t="s">
        <v>224</v>
      </c>
      <c r="L168" s="134" t="s">
        <v>101</v>
      </c>
      <c r="M168" s="134" t="s">
        <v>209</v>
      </c>
      <c r="N168" s="144" t="s">
        <v>217</v>
      </c>
      <c r="O168" s="144" t="s">
        <v>211</v>
      </c>
      <c r="P168" s="139" t="s">
        <v>212</v>
      </c>
      <c r="Q168" s="134" t="s">
        <v>226</v>
      </c>
      <c r="R168" s="134" t="s">
        <v>213</v>
      </c>
      <c r="S168" s="146" t="n">
        <v>1035000</v>
      </c>
      <c r="T168" s="144" t="n">
        <v>1</v>
      </c>
      <c r="U168" s="144" t="n">
        <v>1</v>
      </c>
      <c r="V168" s="126" t="n">
        <f aca="false">SUMIF(ResumenCotizacion!$C:$C,E168,ResumenCotizacion!$P:$P)</f>
        <v>0</v>
      </c>
      <c r="W168" s="164" t="n">
        <f aca="false">S168</f>
        <v>1035000</v>
      </c>
      <c r="X168" s="163" t="n">
        <f aca="false">ROUND(W168/(1-VLOOKUP("Total porcentaje:",ResumenCotizacion!$F:$H,3,0)),2)</f>
        <v>1035000</v>
      </c>
      <c r="Y168" s="163" t="n">
        <f aca="false">V168*X168</f>
        <v>0</v>
      </c>
    </row>
    <row r="169" customFormat="false" ht="14.25" hidden="false" customHeight="false" outlineLevel="0" collapsed="false">
      <c r="A169" s="124" t="str">
        <f aca="false">D169&amp;F169&amp;E169</f>
        <v>Soluciones OriónCanalIT-SW-02-04</v>
      </c>
      <c r="B169" s="124" t="str">
        <f aca="false">E169&amp;F169</f>
        <v>IT-SW-02-04Canal</v>
      </c>
      <c r="C169" s="134"/>
      <c r="D169" s="134" t="s">
        <v>293</v>
      </c>
      <c r="E169" s="143" t="s">
        <v>227</v>
      </c>
      <c r="F169" s="124" t="s">
        <v>206</v>
      </c>
      <c r="G169" s="124" t="str">
        <f aca="false">D169</f>
        <v>Soluciones Orión</v>
      </c>
      <c r="H169" s="124" t="s">
        <v>103</v>
      </c>
      <c r="I169" s="144" t="s">
        <v>77</v>
      </c>
      <c r="J169" s="134" t="s">
        <v>223</v>
      </c>
      <c r="K169" s="134" t="s">
        <v>224</v>
      </c>
      <c r="L169" s="134" t="s">
        <v>101</v>
      </c>
      <c r="M169" s="134" t="s">
        <v>209</v>
      </c>
      <c r="N169" s="144" t="s">
        <v>217</v>
      </c>
      <c r="O169" s="144" t="s">
        <v>215</v>
      </c>
      <c r="P169" s="139" t="s">
        <v>212</v>
      </c>
      <c r="Q169" s="134" t="s">
        <v>227</v>
      </c>
      <c r="R169" s="134" t="s">
        <v>213</v>
      </c>
      <c r="S169" s="146" t="n">
        <v>2070000</v>
      </c>
      <c r="T169" s="144" t="n">
        <v>1</v>
      </c>
      <c r="U169" s="144" t="n">
        <v>1</v>
      </c>
      <c r="V169" s="126" t="n">
        <f aca="false">SUMIF(ResumenCotizacion!$C:$C,E169,ResumenCotizacion!$P:$P)</f>
        <v>0</v>
      </c>
      <c r="W169" s="164" t="n">
        <f aca="false">S169</f>
        <v>2070000</v>
      </c>
      <c r="X169" s="163" t="n">
        <f aca="false">ROUND(W169/(1-VLOOKUP("Total porcentaje:",ResumenCotizacion!$F:$H,3,0)),2)</f>
        <v>2070000</v>
      </c>
      <c r="Y169" s="163" t="n">
        <f aca="false">V169*X169</f>
        <v>0</v>
      </c>
    </row>
    <row r="170" customFormat="false" ht="14.25" hidden="false" customHeight="false" outlineLevel="0" collapsed="false">
      <c r="A170" s="124" t="str">
        <f aca="false">D170&amp;F170&amp;E170</f>
        <v>Soluciones OriónCanalIT-SW-02-05</v>
      </c>
      <c r="B170" s="124" t="str">
        <f aca="false">E170&amp;F170</f>
        <v>IT-SW-02-05Canal</v>
      </c>
      <c r="C170" s="134"/>
      <c r="D170" s="134" t="s">
        <v>293</v>
      </c>
      <c r="E170" s="143" t="s">
        <v>228</v>
      </c>
      <c r="F170" s="124" t="s">
        <v>206</v>
      </c>
      <c r="G170" s="124" t="str">
        <f aca="false">D170</f>
        <v>Soluciones Orión</v>
      </c>
      <c r="H170" s="124" t="s">
        <v>103</v>
      </c>
      <c r="I170" s="144" t="s">
        <v>77</v>
      </c>
      <c r="J170" s="134" t="s">
        <v>223</v>
      </c>
      <c r="K170" s="134" t="s">
        <v>224</v>
      </c>
      <c r="L170" s="134" t="s">
        <v>101</v>
      </c>
      <c r="M170" s="134" t="s">
        <v>209</v>
      </c>
      <c r="N170" s="144" t="s">
        <v>220</v>
      </c>
      <c r="O170" s="144" t="s">
        <v>211</v>
      </c>
      <c r="P170" s="139" t="s">
        <v>212</v>
      </c>
      <c r="Q170" s="134" t="s">
        <v>228</v>
      </c>
      <c r="R170" s="134" t="s">
        <v>213</v>
      </c>
      <c r="S170" s="146" t="n">
        <v>1242000</v>
      </c>
      <c r="T170" s="144" t="n">
        <v>1</v>
      </c>
      <c r="U170" s="144" t="n">
        <v>1</v>
      </c>
      <c r="V170" s="126" t="n">
        <f aca="false">SUMIF(ResumenCotizacion!$C:$C,E170,ResumenCotizacion!$P:$P)</f>
        <v>0</v>
      </c>
      <c r="W170" s="164" t="n">
        <f aca="false">S170</f>
        <v>1242000</v>
      </c>
      <c r="X170" s="163" t="n">
        <f aca="false">ROUND(W170/(1-VLOOKUP("Total porcentaje:",ResumenCotizacion!$F:$H,3,0)),2)</f>
        <v>1242000</v>
      </c>
      <c r="Y170" s="163" t="n">
        <f aca="false">V170*X170</f>
        <v>0</v>
      </c>
    </row>
    <row r="171" customFormat="false" ht="14.25" hidden="false" customHeight="false" outlineLevel="0" collapsed="false">
      <c r="A171" s="124" t="str">
        <f aca="false">D171&amp;F171&amp;E171</f>
        <v>Soluciones OriónCanalIT-SW-02-06</v>
      </c>
      <c r="B171" s="124" t="str">
        <f aca="false">E171&amp;F171</f>
        <v>IT-SW-02-06Canal</v>
      </c>
      <c r="C171" s="134"/>
      <c r="D171" s="134" t="s">
        <v>293</v>
      </c>
      <c r="E171" s="143" t="s">
        <v>229</v>
      </c>
      <c r="F171" s="124" t="s">
        <v>206</v>
      </c>
      <c r="G171" s="124" t="str">
        <f aca="false">D171</f>
        <v>Soluciones Orión</v>
      </c>
      <c r="H171" s="124" t="s">
        <v>103</v>
      </c>
      <c r="I171" s="144" t="s">
        <v>77</v>
      </c>
      <c r="J171" s="134" t="s">
        <v>223</v>
      </c>
      <c r="K171" s="134" t="s">
        <v>224</v>
      </c>
      <c r="L171" s="134" t="s">
        <v>101</v>
      </c>
      <c r="M171" s="134" t="s">
        <v>209</v>
      </c>
      <c r="N171" s="144" t="s">
        <v>220</v>
      </c>
      <c r="O171" s="144" t="s">
        <v>215</v>
      </c>
      <c r="P171" s="139" t="s">
        <v>212</v>
      </c>
      <c r="Q171" s="134" t="s">
        <v>229</v>
      </c>
      <c r="R171" s="134" t="s">
        <v>213</v>
      </c>
      <c r="S171" s="146" t="n">
        <v>2484000</v>
      </c>
      <c r="T171" s="144" t="n">
        <v>1</v>
      </c>
      <c r="U171" s="144" t="n">
        <v>1</v>
      </c>
      <c r="V171" s="126" t="n">
        <f aca="false">SUMIF(ResumenCotizacion!$C:$C,E171,ResumenCotizacion!$P:$P)</f>
        <v>0</v>
      </c>
      <c r="W171" s="164" t="n">
        <f aca="false">S171</f>
        <v>2484000</v>
      </c>
      <c r="X171" s="163" t="n">
        <f aca="false">ROUND(W171/(1-VLOOKUP("Total porcentaje:",ResumenCotizacion!$F:$H,3,0)),2)</f>
        <v>2484000</v>
      </c>
      <c r="Y171" s="163" t="n">
        <f aca="false">V171*X171</f>
        <v>0</v>
      </c>
    </row>
    <row r="172" customFormat="false" ht="14.25" hidden="false" customHeight="false" outlineLevel="0" collapsed="false">
      <c r="A172" s="124" t="str">
        <f aca="false">D172&amp;F172&amp;E172</f>
        <v>Soluciones OriónCanalIT-SW-03-01</v>
      </c>
      <c r="B172" s="124" t="str">
        <f aca="false">E172&amp;F172</f>
        <v>IT-SW-03-01Canal</v>
      </c>
      <c r="C172" s="134"/>
      <c r="D172" s="134" t="s">
        <v>293</v>
      </c>
      <c r="E172" s="143" t="s">
        <v>230</v>
      </c>
      <c r="F172" s="124" t="s">
        <v>206</v>
      </c>
      <c r="G172" s="124" t="str">
        <f aca="false">D172</f>
        <v>Soluciones Orión</v>
      </c>
      <c r="H172" s="124" t="s">
        <v>103</v>
      </c>
      <c r="I172" s="144" t="s">
        <v>77</v>
      </c>
      <c r="J172" s="134" t="s">
        <v>231</v>
      </c>
      <c r="K172" s="134" t="s">
        <v>208</v>
      </c>
      <c r="L172" s="134" t="s">
        <v>101</v>
      </c>
      <c r="M172" s="134" t="s">
        <v>209</v>
      </c>
      <c r="N172" s="144" t="s">
        <v>210</v>
      </c>
      <c r="O172" s="144" t="s">
        <v>211</v>
      </c>
      <c r="P172" s="139" t="s">
        <v>212</v>
      </c>
      <c r="Q172" s="134" t="s">
        <v>230</v>
      </c>
      <c r="R172" s="134" t="s">
        <v>213</v>
      </c>
      <c r="S172" s="146" t="n">
        <v>862500</v>
      </c>
      <c r="T172" s="144" t="n">
        <v>1</v>
      </c>
      <c r="U172" s="144" t="n">
        <v>1</v>
      </c>
      <c r="V172" s="126" t="n">
        <f aca="false">SUMIF(ResumenCotizacion!$C:$C,E172,ResumenCotizacion!$P:$P)</f>
        <v>0</v>
      </c>
      <c r="W172" s="164" t="n">
        <f aca="false">S172</f>
        <v>862500</v>
      </c>
      <c r="X172" s="163" t="n">
        <f aca="false">ROUND(W172/(1-VLOOKUP("Total porcentaje:",ResumenCotizacion!$F:$H,3,0)),2)</f>
        <v>862500</v>
      </c>
      <c r="Y172" s="163" t="n">
        <f aca="false">V172*X172</f>
        <v>0</v>
      </c>
    </row>
    <row r="173" customFormat="false" ht="14.25" hidden="false" customHeight="false" outlineLevel="0" collapsed="false">
      <c r="A173" s="124" t="str">
        <f aca="false">D173&amp;F173&amp;E173</f>
        <v>Soluciones OriónCanalIT-SW-03-02</v>
      </c>
      <c r="B173" s="124" t="str">
        <f aca="false">E173&amp;F173</f>
        <v>IT-SW-03-02Canal</v>
      </c>
      <c r="C173" s="134"/>
      <c r="D173" s="134" t="s">
        <v>293</v>
      </c>
      <c r="E173" s="143" t="s">
        <v>232</v>
      </c>
      <c r="F173" s="124" t="s">
        <v>206</v>
      </c>
      <c r="G173" s="124" t="str">
        <f aca="false">D173</f>
        <v>Soluciones Orión</v>
      </c>
      <c r="H173" s="124" t="s">
        <v>103</v>
      </c>
      <c r="I173" s="144" t="s">
        <v>77</v>
      </c>
      <c r="J173" s="134" t="s">
        <v>231</v>
      </c>
      <c r="K173" s="134" t="s">
        <v>208</v>
      </c>
      <c r="L173" s="134" t="s">
        <v>101</v>
      </c>
      <c r="M173" s="134" t="s">
        <v>209</v>
      </c>
      <c r="N173" s="144" t="s">
        <v>210</v>
      </c>
      <c r="O173" s="144" t="s">
        <v>215</v>
      </c>
      <c r="P173" s="139" t="s">
        <v>212</v>
      </c>
      <c r="Q173" s="134" t="s">
        <v>232</v>
      </c>
      <c r="R173" s="134" t="s">
        <v>213</v>
      </c>
      <c r="S173" s="146" t="n">
        <v>1725000</v>
      </c>
      <c r="T173" s="144" t="n">
        <v>1</v>
      </c>
      <c r="U173" s="144" t="n">
        <v>1</v>
      </c>
      <c r="V173" s="126" t="n">
        <f aca="false">SUMIF(ResumenCotizacion!$C:$C,E173,ResumenCotizacion!$P:$P)</f>
        <v>0</v>
      </c>
      <c r="W173" s="164" t="n">
        <f aca="false">S173</f>
        <v>1725000</v>
      </c>
      <c r="X173" s="163" t="n">
        <f aca="false">ROUND(W173/(1-VLOOKUP("Total porcentaje:",ResumenCotizacion!$F:$H,3,0)),2)</f>
        <v>1725000</v>
      </c>
      <c r="Y173" s="163" t="n">
        <f aca="false">V173*X173</f>
        <v>0</v>
      </c>
    </row>
    <row r="174" customFormat="false" ht="14.25" hidden="false" customHeight="false" outlineLevel="0" collapsed="false">
      <c r="A174" s="124" t="str">
        <f aca="false">D174&amp;F174&amp;E174</f>
        <v>Soluciones OriónCanalIT-SW-03-03</v>
      </c>
      <c r="B174" s="124" t="str">
        <f aca="false">E174&amp;F174</f>
        <v>IT-SW-03-03Canal</v>
      </c>
      <c r="C174" s="134"/>
      <c r="D174" s="134" t="s">
        <v>293</v>
      </c>
      <c r="E174" s="143" t="s">
        <v>233</v>
      </c>
      <c r="F174" s="124" t="s">
        <v>206</v>
      </c>
      <c r="G174" s="124" t="str">
        <f aca="false">D174</f>
        <v>Soluciones Orión</v>
      </c>
      <c r="H174" s="124" t="s">
        <v>103</v>
      </c>
      <c r="I174" s="144" t="s">
        <v>77</v>
      </c>
      <c r="J174" s="134" t="s">
        <v>231</v>
      </c>
      <c r="K174" s="134" t="s">
        <v>208</v>
      </c>
      <c r="L174" s="134" t="s">
        <v>101</v>
      </c>
      <c r="M174" s="134" t="s">
        <v>209</v>
      </c>
      <c r="N174" s="144" t="s">
        <v>217</v>
      </c>
      <c r="O174" s="144" t="s">
        <v>211</v>
      </c>
      <c r="P174" s="139" t="s">
        <v>212</v>
      </c>
      <c r="Q174" s="134" t="s">
        <v>233</v>
      </c>
      <c r="R174" s="134" t="s">
        <v>213</v>
      </c>
      <c r="S174" s="146" t="n">
        <v>1035000</v>
      </c>
      <c r="T174" s="144" t="n">
        <v>1</v>
      </c>
      <c r="U174" s="144" t="n">
        <v>1</v>
      </c>
      <c r="V174" s="126" t="n">
        <f aca="false">SUMIF(ResumenCotizacion!$C:$C,E174,ResumenCotizacion!$P:$P)</f>
        <v>0</v>
      </c>
      <c r="W174" s="164" t="n">
        <f aca="false">S174</f>
        <v>1035000</v>
      </c>
      <c r="X174" s="163" t="n">
        <f aca="false">ROUND(W174/(1-VLOOKUP("Total porcentaje:",ResumenCotizacion!$F:$H,3,0)),2)</f>
        <v>1035000</v>
      </c>
      <c r="Y174" s="163" t="n">
        <f aca="false">V174*X174</f>
        <v>0</v>
      </c>
    </row>
    <row r="175" customFormat="false" ht="14.25" hidden="false" customHeight="false" outlineLevel="0" collapsed="false">
      <c r="A175" s="124" t="str">
        <f aca="false">D175&amp;F175&amp;E175</f>
        <v>Soluciones OriónCanalIT-SW-03-04</v>
      </c>
      <c r="B175" s="124" t="str">
        <f aca="false">E175&amp;F175</f>
        <v>IT-SW-03-04Canal</v>
      </c>
      <c r="C175" s="134"/>
      <c r="D175" s="134" t="s">
        <v>293</v>
      </c>
      <c r="E175" s="143" t="s">
        <v>234</v>
      </c>
      <c r="F175" s="124" t="s">
        <v>206</v>
      </c>
      <c r="G175" s="124" t="str">
        <f aca="false">D175</f>
        <v>Soluciones Orión</v>
      </c>
      <c r="H175" s="124" t="s">
        <v>103</v>
      </c>
      <c r="I175" s="144" t="s">
        <v>77</v>
      </c>
      <c r="J175" s="134" t="s">
        <v>231</v>
      </c>
      <c r="K175" s="134" t="s">
        <v>208</v>
      </c>
      <c r="L175" s="134" t="s">
        <v>101</v>
      </c>
      <c r="M175" s="134" t="s">
        <v>209</v>
      </c>
      <c r="N175" s="144" t="s">
        <v>217</v>
      </c>
      <c r="O175" s="144" t="s">
        <v>215</v>
      </c>
      <c r="P175" s="139" t="s">
        <v>212</v>
      </c>
      <c r="Q175" s="134" t="s">
        <v>234</v>
      </c>
      <c r="R175" s="134" t="s">
        <v>213</v>
      </c>
      <c r="S175" s="146" t="n">
        <v>2070000</v>
      </c>
      <c r="T175" s="144" t="n">
        <v>1</v>
      </c>
      <c r="U175" s="144" t="n">
        <v>1</v>
      </c>
      <c r="V175" s="126" t="n">
        <f aca="false">SUMIF(ResumenCotizacion!$C:$C,E175,ResumenCotizacion!$P:$P)</f>
        <v>0</v>
      </c>
      <c r="W175" s="164" t="n">
        <f aca="false">S175</f>
        <v>2070000</v>
      </c>
      <c r="X175" s="163" t="n">
        <f aca="false">ROUND(W175/(1-VLOOKUP("Total porcentaje:",ResumenCotizacion!$F:$H,3,0)),2)</f>
        <v>2070000</v>
      </c>
      <c r="Y175" s="163" t="n">
        <f aca="false">V175*X175</f>
        <v>0</v>
      </c>
    </row>
    <row r="176" customFormat="false" ht="14.25" hidden="false" customHeight="false" outlineLevel="0" collapsed="false">
      <c r="A176" s="124" t="str">
        <f aca="false">D176&amp;F176&amp;E176</f>
        <v>Soluciones OriónCanalIT-SW-03-05</v>
      </c>
      <c r="B176" s="124" t="str">
        <f aca="false">E176&amp;F176</f>
        <v>IT-SW-03-05Canal</v>
      </c>
      <c r="C176" s="134"/>
      <c r="D176" s="134" t="s">
        <v>293</v>
      </c>
      <c r="E176" s="143" t="s">
        <v>235</v>
      </c>
      <c r="F176" s="124" t="s">
        <v>206</v>
      </c>
      <c r="G176" s="124" t="str">
        <f aca="false">D176</f>
        <v>Soluciones Orión</v>
      </c>
      <c r="H176" s="124" t="s">
        <v>103</v>
      </c>
      <c r="I176" s="144" t="s">
        <v>77</v>
      </c>
      <c r="J176" s="134" t="s">
        <v>231</v>
      </c>
      <c r="K176" s="134" t="s">
        <v>208</v>
      </c>
      <c r="L176" s="134" t="s">
        <v>101</v>
      </c>
      <c r="M176" s="134" t="s">
        <v>209</v>
      </c>
      <c r="N176" s="144" t="s">
        <v>220</v>
      </c>
      <c r="O176" s="144" t="s">
        <v>211</v>
      </c>
      <c r="P176" s="139" t="s">
        <v>212</v>
      </c>
      <c r="Q176" s="134" t="s">
        <v>235</v>
      </c>
      <c r="R176" s="134" t="s">
        <v>213</v>
      </c>
      <c r="S176" s="146" t="n">
        <v>1242000</v>
      </c>
      <c r="T176" s="144" t="n">
        <v>1</v>
      </c>
      <c r="U176" s="144" t="n">
        <v>1</v>
      </c>
      <c r="V176" s="126" t="n">
        <f aca="false">SUMIF(ResumenCotizacion!$C:$C,E176,ResumenCotizacion!$P:$P)</f>
        <v>0</v>
      </c>
      <c r="W176" s="164" t="n">
        <f aca="false">S176</f>
        <v>1242000</v>
      </c>
      <c r="X176" s="163" t="n">
        <f aca="false">ROUND(W176/(1-VLOOKUP("Total porcentaje:",ResumenCotizacion!$F:$H,3,0)),2)</f>
        <v>1242000</v>
      </c>
      <c r="Y176" s="163" t="n">
        <f aca="false">V176*X176</f>
        <v>0</v>
      </c>
    </row>
    <row r="177" customFormat="false" ht="14.25" hidden="false" customHeight="false" outlineLevel="0" collapsed="false">
      <c r="A177" s="124" t="str">
        <f aca="false">D177&amp;F177&amp;E177</f>
        <v>Soluciones OriónCanalIT-SW-03-06</v>
      </c>
      <c r="B177" s="124" t="str">
        <f aca="false">E177&amp;F177</f>
        <v>IT-SW-03-06Canal</v>
      </c>
      <c r="C177" s="134"/>
      <c r="D177" s="134" t="s">
        <v>293</v>
      </c>
      <c r="E177" s="143" t="s">
        <v>236</v>
      </c>
      <c r="F177" s="124" t="s">
        <v>206</v>
      </c>
      <c r="G177" s="124" t="str">
        <f aca="false">D177</f>
        <v>Soluciones Orión</v>
      </c>
      <c r="H177" s="124" t="s">
        <v>103</v>
      </c>
      <c r="I177" s="144" t="s">
        <v>77</v>
      </c>
      <c r="J177" s="134" t="s">
        <v>231</v>
      </c>
      <c r="K177" s="134" t="s">
        <v>208</v>
      </c>
      <c r="L177" s="134" t="s">
        <v>101</v>
      </c>
      <c r="M177" s="134" t="s">
        <v>209</v>
      </c>
      <c r="N177" s="144" t="s">
        <v>220</v>
      </c>
      <c r="O177" s="144" t="s">
        <v>215</v>
      </c>
      <c r="P177" s="139" t="s">
        <v>212</v>
      </c>
      <c r="Q177" s="134" t="s">
        <v>236</v>
      </c>
      <c r="R177" s="134" t="s">
        <v>213</v>
      </c>
      <c r="S177" s="146" t="n">
        <v>2484000</v>
      </c>
      <c r="T177" s="144" t="n">
        <v>1</v>
      </c>
      <c r="U177" s="144" t="n">
        <v>1</v>
      </c>
      <c r="V177" s="126" t="n">
        <f aca="false">SUMIF(ResumenCotizacion!$C:$C,E177,ResumenCotizacion!$P:$P)</f>
        <v>0</v>
      </c>
      <c r="W177" s="164" t="n">
        <f aca="false">S177</f>
        <v>2484000</v>
      </c>
      <c r="X177" s="163" t="n">
        <f aca="false">ROUND(W177/(1-VLOOKUP("Total porcentaje:",ResumenCotizacion!$F:$H,3,0)),2)</f>
        <v>2484000</v>
      </c>
      <c r="Y177" s="163" t="n">
        <f aca="false">V177*X177</f>
        <v>0</v>
      </c>
    </row>
    <row r="178" customFormat="false" ht="14.25" hidden="false" customHeight="false" outlineLevel="0" collapsed="false">
      <c r="A178" s="124" t="str">
        <f aca="false">D178&amp;F178&amp;E178</f>
        <v>Soluciones OriónCanalIT-SW-04-01</v>
      </c>
      <c r="B178" s="124" t="str">
        <f aca="false">E178&amp;F178</f>
        <v>IT-SW-04-01Canal</v>
      </c>
      <c r="C178" s="134"/>
      <c r="D178" s="134" t="s">
        <v>293</v>
      </c>
      <c r="E178" s="143" t="s">
        <v>237</v>
      </c>
      <c r="F178" s="124" t="s">
        <v>206</v>
      </c>
      <c r="G178" s="124" t="str">
        <f aca="false">D178</f>
        <v>Soluciones Orión</v>
      </c>
      <c r="H178" s="124" t="s">
        <v>103</v>
      </c>
      <c r="I178" s="144" t="s">
        <v>77</v>
      </c>
      <c r="J178" s="134" t="s">
        <v>238</v>
      </c>
      <c r="K178" s="134" t="s">
        <v>224</v>
      </c>
      <c r="L178" s="134" t="s">
        <v>101</v>
      </c>
      <c r="M178" s="134" t="s">
        <v>209</v>
      </c>
      <c r="N178" s="144" t="s">
        <v>210</v>
      </c>
      <c r="O178" s="144" t="s">
        <v>211</v>
      </c>
      <c r="P178" s="139" t="s">
        <v>212</v>
      </c>
      <c r="Q178" s="134" t="s">
        <v>237</v>
      </c>
      <c r="R178" s="134" t="s">
        <v>213</v>
      </c>
      <c r="S178" s="146" t="n">
        <v>991875</v>
      </c>
      <c r="T178" s="144" t="n">
        <v>1</v>
      </c>
      <c r="U178" s="144" t="n">
        <v>1</v>
      </c>
      <c r="V178" s="126" t="n">
        <f aca="false">SUMIF(ResumenCotizacion!$C:$C,E178,ResumenCotizacion!$P:$P)</f>
        <v>0</v>
      </c>
      <c r="W178" s="164" t="n">
        <f aca="false">S178</f>
        <v>991875</v>
      </c>
      <c r="X178" s="163" t="n">
        <f aca="false">ROUND(W178/(1-VLOOKUP("Total porcentaje:",ResumenCotizacion!$F:$H,3,0)),2)</f>
        <v>991875</v>
      </c>
      <c r="Y178" s="163" t="n">
        <f aca="false">V178*X178</f>
        <v>0</v>
      </c>
    </row>
    <row r="179" customFormat="false" ht="14.25" hidden="false" customHeight="false" outlineLevel="0" collapsed="false">
      <c r="A179" s="124" t="str">
        <f aca="false">D179&amp;F179&amp;E179</f>
        <v>Soluciones OriónCanalIT-SW-04-02</v>
      </c>
      <c r="B179" s="124" t="str">
        <f aca="false">E179&amp;F179</f>
        <v>IT-SW-04-02Canal</v>
      </c>
      <c r="C179" s="134"/>
      <c r="D179" s="134" t="s">
        <v>293</v>
      </c>
      <c r="E179" s="143" t="s">
        <v>239</v>
      </c>
      <c r="F179" s="124" t="s">
        <v>206</v>
      </c>
      <c r="G179" s="124" t="str">
        <f aca="false">D179</f>
        <v>Soluciones Orión</v>
      </c>
      <c r="H179" s="124" t="s">
        <v>103</v>
      </c>
      <c r="I179" s="144" t="s">
        <v>77</v>
      </c>
      <c r="J179" s="134" t="s">
        <v>238</v>
      </c>
      <c r="K179" s="134" t="s">
        <v>224</v>
      </c>
      <c r="L179" s="134" t="s">
        <v>101</v>
      </c>
      <c r="M179" s="134" t="s">
        <v>209</v>
      </c>
      <c r="N179" s="144" t="s">
        <v>210</v>
      </c>
      <c r="O179" s="144" t="s">
        <v>215</v>
      </c>
      <c r="P179" s="139" t="s">
        <v>212</v>
      </c>
      <c r="Q179" s="134" t="s">
        <v>239</v>
      </c>
      <c r="R179" s="134" t="s">
        <v>213</v>
      </c>
      <c r="S179" s="146" t="n">
        <v>1983750</v>
      </c>
      <c r="T179" s="144" t="n">
        <v>1</v>
      </c>
      <c r="U179" s="144" t="n">
        <v>1</v>
      </c>
      <c r="V179" s="126" t="n">
        <f aca="false">SUMIF(ResumenCotizacion!$C:$C,E179,ResumenCotizacion!$P:$P)</f>
        <v>0</v>
      </c>
      <c r="W179" s="164" t="n">
        <f aca="false">S179</f>
        <v>1983750</v>
      </c>
      <c r="X179" s="163" t="n">
        <f aca="false">ROUND(W179/(1-VLOOKUP("Total porcentaje:",ResumenCotizacion!$F:$H,3,0)),2)</f>
        <v>1983750</v>
      </c>
      <c r="Y179" s="163" t="n">
        <f aca="false">V179*X179</f>
        <v>0</v>
      </c>
    </row>
    <row r="180" customFormat="false" ht="14.25" hidden="false" customHeight="false" outlineLevel="0" collapsed="false">
      <c r="A180" s="124" t="str">
        <f aca="false">D180&amp;F180&amp;E180</f>
        <v>Soluciones OriónCanalIT-SW-04-03</v>
      </c>
      <c r="B180" s="124" t="str">
        <f aca="false">E180&amp;F180</f>
        <v>IT-SW-04-03Canal</v>
      </c>
      <c r="C180" s="134"/>
      <c r="D180" s="134" t="s">
        <v>293</v>
      </c>
      <c r="E180" s="143" t="s">
        <v>240</v>
      </c>
      <c r="F180" s="124" t="s">
        <v>206</v>
      </c>
      <c r="G180" s="124" t="str">
        <f aca="false">D180</f>
        <v>Soluciones Orión</v>
      </c>
      <c r="H180" s="124" t="s">
        <v>103</v>
      </c>
      <c r="I180" s="144" t="s">
        <v>77</v>
      </c>
      <c r="J180" s="134" t="s">
        <v>238</v>
      </c>
      <c r="K180" s="134" t="s">
        <v>224</v>
      </c>
      <c r="L180" s="134" t="s">
        <v>101</v>
      </c>
      <c r="M180" s="134" t="s">
        <v>209</v>
      </c>
      <c r="N180" s="144" t="s">
        <v>217</v>
      </c>
      <c r="O180" s="144" t="s">
        <v>211</v>
      </c>
      <c r="P180" s="139" t="s">
        <v>212</v>
      </c>
      <c r="Q180" s="134" t="s">
        <v>240</v>
      </c>
      <c r="R180" s="134" t="s">
        <v>213</v>
      </c>
      <c r="S180" s="146" t="n">
        <v>1190250</v>
      </c>
      <c r="T180" s="144" t="n">
        <v>1</v>
      </c>
      <c r="U180" s="144" t="n">
        <v>1</v>
      </c>
      <c r="V180" s="126" t="n">
        <f aca="false">SUMIF(ResumenCotizacion!$C:$C,E180,ResumenCotizacion!$P:$P)</f>
        <v>0</v>
      </c>
      <c r="W180" s="164" t="n">
        <f aca="false">S180</f>
        <v>1190250</v>
      </c>
      <c r="X180" s="163" t="n">
        <f aca="false">ROUND(W180/(1-VLOOKUP("Total porcentaje:",ResumenCotizacion!$F:$H,3,0)),2)</f>
        <v>1190250</v>
      </c>
      <c r="Y180" s="163" t="n">
        <f aca="false">V180*X180</f>
        <v>0</v>
      </c>
    </row>
    <row r="181" customFormat="false" ht="14.25" hidden="false" customHeight="false" outlineLevel="0" collapsed="false">
      <c r="A181" s="124" t="str">
        <f aca="false">D181&amp;F181&amp;E181</f>
        <v>Soluciones OriónCanalIT-SW-04-04</v>
      </c>
      <c r="B181" s="124" t="str">
        <f aca="false">E181&amp;F181</f>
        <v>IT-SW-04-04Canal</v>
      </c>
      <c r="C181" s="134"/>
      <c r="D181" s="134" t="s">
        <v>293</v>
      </c>
      <c r="E181" s="143" t="s">
        <v>241</v>
      </c>
      <c r="F181" s="124" t="s">
        <v>206</v>
      </c>
      <c r="G181" s="124" t="str">
        <f aca="false">D181</f>
        <v>Soluciones Orión</v>
      </c>
      <c r="H181" s="124" t="s">
        <v>103</v>
      </c>
      <c r="I181" s="144" t="s">
        <v>77</v>
      </c>
      <c r="J181" s="134" t="s">
        <v>238</v>
      </c>
      <c r="K181" s="134" t="s">
        <v>224</v>
      </c>
      <c r="L181" s="134" t="s">
        <v>101</v>
      </c>
      <c r="M181" s="134" t="s">
        <v>209</v>
      </c>
      <c r="N181" s="144" t="s">
        <v>217</v>
      </c>
      <c r="O181" s="144" t="s">
        <v>215</v>
      </c>
      <c r="P181" s="139" t="s">
        <v>212</v>
      </c>
      <c r="Q181" s="134" t="s">
        <v>241</v>
      </c>
      <c r="R181" s="134" t="s">
        <v>213</v>
      </c>
      <c r="S181" s="146" t="n">
        <v>2380500</v>
      </c>
      <c r="T181" s="144" t="n">
        <v>1</v>
      </c>
      <c r="U181" s="144" t="n">
        <v>1</v>
      </c>
      <c r="V181" s="126" t="n">
        <f aca="false">SUMIF(ResumenCotizacion!$C:$C,E181,ResumenCotizacion!$P:$P)</f>
        <v>0</v>
      </c>
      <c r="W181" s="164" t="n">
        <f aca="false">S181</f>
        <v>2380500</v>
      </c>
      <c r="X181" s="163" t="n">
        <f aca="false">ROUND(W181/(1-VLOOKUP("Total porcentaje:",ResumenCotizacion!$F:$H,3,0)),2)</f>
        <v>2380500</v>
      </c>
      <c r="Y181" s="163" t="n">
        <f aca="false">V181*X181</f>
        <v>0</v>
      </c>
    </row>
    <row r="182" customFormat="false" ht="14.25" hidden="false" customHeight="false" outlineLevel="0" collapsed="false">
      <c r="A182" s="124" t="str">
        <f aca="false">D182&amp;F182&amp;E182</f>
        <v>Soluciones OriónCanalIT-SW-04-05</v>
      </c>
      <c r="B182" s="124" t="str">
        <f aca="false">E182&amp;F182</f>
        <v>IT-SW-04-05Canal</v>
      </c>
      <c r="C182" s="134"/>
      <c r="D182" s="134" t="s">
        <v>293</v>
      </c>
      <c r="E182" s="143" t="s">
        <v>242</v>
      </c>
      <c r="F182" s="124" t="s">
        <v>206</v>
      </c>
      <c r="G182" s="124" t="str">
        <f aca="false">D182</f>
        <v>Soluciones Orión</v>
      </c>
      <c r="H182" s="124" t="s">
        <v>103</v>
      </c>
      <c r="I182" s="144" t="s">
        <v>77</v>
      </c>
      <c r="J182" s="134" t="s">
        <v>238</v>
      </c>
      <c r="K182" s="134" t="s">
        <v>224</v>
      </c>
      <c r="L182" s="134" t="s">
        <v>101</v>
      </c>
      <c r="M182" s="134" t="s">
        <v>209</v>
      </c>
      <c r="N182" s="144" t="s">
        <v>220</v>
      </c>
      <c r="O182" s="144" t="s">
        <v>211</v>
      </c>
      <c r="P182" s="139" t="s">
        <v>212</v>
      </c>
      <c r="Q182" s="134" t="s">
        <v>242</v>
      </c>
      <c r="R182" s="134" t="s">
        <v>213</v>
      </c>
      <c r="S182" s="146" t="n">
        <v>1428300</v>
      </c>
      <c r="T182" s="144" t="n">
        <v>1</v>
      </c>
      <c r="U182" s="144" t="n">
        <v>1</v>
      </c>
      <c r="V182" s="126" t="n">
        <f aca="false">SUMIF(ResumenCotizacion!$C:$C,E182,ResumenCotizacion!$P:$P)</f>
        <v>0</v>
      </c>
      <c r="W182" s="164" t="n">
        <f aca="false">S182</f>
        <v>1428300</v>
      </c>
      <c r="X182" s="163" t="n">
        <f aca="false">ROUND(W182/(1-VLOOKUP("Total porcentaje:",ResumenCotizacion!$F:$H,3,0)),2)</f>
        <v>1428300</v>
      </c>
      <c r="Y182" s="163" t="n">
        <f aca="false">V182*X182</f>
        <v>0</v>
      </c>
    </row>
    <row r="183" customFormat="false" ht="14.25" hidden="false" customHeight="false" outlineLevel="0" collapsed="false">
      <c r="A183" s="124" t="str">
        <f aca="false">D183&amp;F183&amp;E183</f>
        <v>Soluciones OriónCanalIT-SW-04-06</v>
      </c>
      <c r="B183" s="124" t="str">
        <f aca="false">E183&amp;F183</f>
        <v>IT-SW-04-06Canal</v>
      </c>
      <c r="C183" s="134"/>
      <c r="D183" s="134" t="s">
        <v>293</v>
      </c>
      <c r="E183" s="143" t="s">
        <v>243</v>
      </c>
      <c r="F183" s="124" t="s">
        <v>206</v>
      </c>
      <c r="G183" s="124" t="str">
        <f aca="false">D183</f>
        <v>Soluciones Orión</v>
      </c>
      <c r="H183" s="124" t="s">
        <v>103</v>
      </c>
      <c r="I183" s="144" t="s">
        <v>77</v>
      </c>
      <c r="J183" s="134" t="s">
        <v>238</v>
      </c>
      <c r="K183" s="134" t="s">
        <v>224</v>
      </c>
      <c r="L183" s="134" t="s">
        <v>101</v>
      </c>
      <c r="M183" s="134" t="s">
        <v>209</v>
      </c>
      <c r="N183" s="144" t="s">
        <v>220</v>
      </c>
      <c r="O183" s="144" t="s">
        <v>215</v>
      </c>
      <c r="P183" s="139" t="s">
        <v>212</v>
      </c>
      <c r="Q183" s="134" t="s">
        <v>243</v>
      </c>
      <c r="R183" s="134" t="s">
        <v>213</v>
      </c>
      <c r="S183" s="146" t="n">
        <v>2856600</v>
      </c>
      <c r="T183" s="144" t="n">
        <v>1</v>
      </c>
      <c r="U183" s="144" t="n">
        <v>1</v>
      </c>
      <c r="V183" s="126" t="n">
        <f aca="false">SUMIF(ResumenCotizacion!$C:$C,E183,ResumenCotizacion!$P:$P)</f>
        <v>0</v>
      </c>
      <c r="W183" s="164" t="n">
        <f aca="false">S183</f>
        <v>2856600</v>
      </c>
      <c r="X183" s="163" t="n">
        <f aca="false">ROUND(W183/(1-VLOOKUP("Total porcentaje:",ResumenCotizacion!$F:$H,3,0)),2)</f>
        <v>2856600</v>
      </c>
      <c r="Y183" s="163" t="n">
        <f aca="false">V183*X183</f>
        <v>0</v>
      </c>
    </row>
    <row r="184" customFormat="false" ht="14.25" hidden="false" customHeight="false" outlineLevel="0" collapsed="false">
      <c r="A184" s="124" t="str">
        <f aca="false">D184&amp;F184&amp;E184</f>
        <v>Soluciones OriónCanalIT-SW-05-01</v>
      </c>
      <c r="B184" s="124" t="str">
        <f aca="false">E184&amp;F184</f>
        <v>IT-SW-05-01Canal</v>
      </c>
      <c r="C184" s="134"/>
      <c r="D184" s="134" t="s">
        <v>293</v>
      </c>
      <c r="E184" s="143" t="s">
        <v>244</v>
      </c>
      <c r="F184" s="124" t="s">
        <v>206</v>
      </c>
      <c r="G184" s="124" t="str">
        <f aca="false">D184</f>
        <v>Soluciones Orión</v>
      </c>
      <c r="H184" s="124" t="s">
        <v>103</v>
      </c>
      <c r="I184" s="144" t="s">
        <v>77</v>
      </c>
      <c r="J184" s="134" t="s">
        <v>245</v>
      </c>
      <c r="K184" s="134" t="s">
        <v>246</v>
      </c>
      <c r="L184" s="134" t="s">
        <v>101</v>
      </c>
      <c r="M184" s="134" t="s">
        <v>209</v>
      </c>
      <c r="N184" s="144" t="s">
        <v>210</v>
      </c>
      <c r="O184" s="144" t="s">
        <v>211</v>
      </c>
      <c r="P184" s="139" t="s">
        <v>247</v>
      </c>
      <c r="Q184" s="134" t="s">
        <v>244</v>
      </c>
      <c r="R184" s="134" t="s">
        <v>213</v>
      </c>
      <c r="S184" s="146" t="n">
        <v>250000</v>
      </c>
      <c r="T184" s="144" t="n">
        <v>1</v>
      </c>
      <c r="U184" s="144" t="n">
        <v>1</v>
      </c>
      <c r="V184" s="126" t="n">
        <f aca="false">SUMIF(ResumenCotizacion!$C:$C,E184,ResumenCotizacion!$P:$P)</f>
        <v>0</v>
      </c>
      <c r="W184" s="164" t="n">
        <f aca="false">S184</f>
        <v>250000</v>
      </c>
      <c r="X184" s="163" t="n">
        <f aca="false">ROUND(W184/(1-VLOOKUP("Total porcentaje:",ResumenCotizacion!$F:$H,3,0)),2)</f>
        <v>250000</v>
      </c>
      <c r="Y184" s="163" t="n">
        <f aca="false">V184*X184</f>
        <v>0</v>
      </c>
    </row>
    <row r="185" customFormat="false" ht="14.25" hidden="false" customHeight="false" outlineLevel="0" collapsed="false">
      <c r="A185" s="124" t="str">
        <f aca="false">D185&amp;F185&amp;E185</f>
        <v>Soluciones OriónCanalIT-SW-05-02</v>
      </c>
      <c r="B185" s="124" t="str">
        <f aca="false">E185&amp;F185</f>
        <v>IT-SW-05-02Canal</v>
      </c>
      <c r="C185" s="134"/>
      <c r="D185" s="134" t="s">
        <v>293</v>
      </c>
      <c r="E185" s="143" t="s">
        <v>248</v>
      </c>
      <c r="F185" s="124" t="s">
        <v>206</v>
      </c>
      <c r="G185" s="124" t="str">
        <f aca="false">D185</f>
        <v>Soluciones Orión</v>
      </c>
      <c r="H185" s="124" t="s">
        <v>103</v>
      </c>
      <c r="I185" s="144" t="s">
        <v>77</v>
      </c>
      <c r="J185" s="134" t="s">
        <v>245</v>
      </c>
      <c r="K185" s="134" t="s">
        <v>246</v>
      </c>
      <c r="L185" s="134" t="s">
        <v>101</v>
      </c>
      <c r="M185" s="134" t="s">
        <v>209</v>
      </c>
      <c r="N185" s="144" t="s">
        <v>210</v>
      </c>
      <c r="O185" s="144" t="s">
        <v>215</v>
      </c>
      <c r="P185" s="139" t="s">
        <v>247</v>
      </c>
      <c r="Q185" s="134" t="s">
        <v>248</v>
      </c>
      <c r="R185" s="134" t="s">
        <v>213</v>
      </c>
      <c r="S185" s="146" t="n">
        <v>500000</v>
      </c>
      <c r="T185" s="144" t="n">
        <v>1</v>
      </c>
      <c r="U185" s="144" t="n">
        <v>1</v>
      </c>
      <c r="V185" s="126" t="n">
        <f aca="false">SUMIF(ResumenCotizacion!$C:$C,E185,ResumenCotizacion!$P:$P)</f>
        <v>0</v>
      </c>
      <c r="W185" s="164" t="n">
        <f aca="false">S185</f>
        <v>500000</v>
      </c>
      <c r="X185" s="163" t="n">
        <f aca="false">ROUND(W185/(1-VLOOKUP("Total porcentaje:",ResumenCotizacion!$F:$H,3,0)),2)</f>
        <v>500000</v>
      </c>
      <c r="Y185" s="163" t="n">
        <f aca="false">V185*X185</f>
        <v>0</v>
      </c>
    </row>
    <row r="186" customFormat="false" ht="14.25" hidden="false" customHeight="false" outlineLevel="0" collapsed="false">
      <c r="A186" s="124" t="str">
        <f aca="false">D186&amp;F186&amp;E186</f>
        <v>Soluciones OriónCanalIT-SW-05-03</v>
      </c>
      <c r="B186" s="124" t="str">
        <f aca="false">E186&amp;F186</f>
        <v>IT-SW-05-03Canal</v>
      </c>
      <c r="C186" s="134"/>
      <c r="D186" s="134" t="s">
        <v>293</v>
      </c>
      <c r="E186" s="143" t="s">
        <v>249</v>
      </c>
      <c r="F186" s="124" t="s">
        <v>206</v>
      </c>
      <c r="G186" s="124" t="str">
        <f aca="false">D186</f>
        <v>Soluciones Orión</v>
      </c>
      <c r="H186" s="124" t="s">
        <v>103</v>
      </c>
      <c r="I186" s="144" t="s">
        <v>77</v>
      </c>
      <c r="J186" s="134" t="s">
        <v>245</v>
      </c>
      <c r="K186" s="134" t="s">
        <v>246</v>
      </c>
      <c r="L186" s="134" t="s">
        <v>101</v>
      </c>
      <c r="M186" s="134" t="s">
        <v>209</v>
      </c>
      <c r="N186" s="144" t="s">
        <v>217</v>
      </c>
      <c r="O186" s="144" t="s">
        <v>211</v>
      </c>
      <c r="P186" s="139" t="s">
        <v>247</v>
      </c>
      <c r="Q186" s="134" t="s">
        <v>249</v>
      </c>
      <c r="R186" s="134" t="s">
        <v>213</v>
      </c>
      <c r="S186" s="146" t="n">
        <v>300000</v>
      </c>
      <c r="T186" s="144" t="n">
        <v>1</v>
      </c>
      <c r="U186" s="144" t="n">
        <v>1</v>
      </c>
      <c r="V186" s="126" t="n">
        <f aca="false">SUMIF(ResumenCotizacion!$C:$C,E186,ResumenCotizacion!$P:$P)</f>
        <v>0</v>
      </c>
      <c r="W186" s="164" t="n">
        <f aca="false">S186</f>
        <v>300000</v>
      </c>
      <c r="X186" s="163" t="n">
        <f aca="false">ROUND(W186/(1-VLOOKUP("Total porcentaje:",ResumenCotizacion!$F:$H,3,0)),2)</f>
        <v>300000</v>
      </c>
      <c r="Y186" s="163" t="n">
        <f aca="false">V186*X186</f>
        <v>0</v>
      </c>
    </row>
    <row r="187" customFormat="false" ht="14.25" hidden="false" customHeight="false" outlineLevel="0" collapsed="false">
      <c r="A187" s="124" t="str">
        <f aca="false">D187&amp;F187&amp;E187</f>
        <v>Soluciones OriónCanalIT-SW-05-04</v>
      </c>
      <c r="B187" s="124" t="str">
        <f aca="false">E187&amp;F187</f>
        <v>IT-SW-05-04Canal</v>
      </c>
      <c r="C187" s="134"/>
      <c r="D187" s="134" t="s">
        <v>293</v>
      </c>
      <c r="E187" s="143" t="s">
        <v>250</v>
      </c>
      <c r="F187" s="124" t="s">
        <v>206</v>
      </c>
      <c r="G187" s="124" t="str">
        <f aca="false">D187</f>
        <v>Soluciones Orión</v>
      </c>
      <c r="H187" s="124" t="s">
        <v>103</v>
      </c>
      <c r="I187" s="144" t="s">
        <v>77</v>
      </c>
      <c r="J187" s="134" t="s">
        <v>245</v>
      </c>
      <c r="K187" s="134" t="s">
        <v>246</v>
      </c>
      <c r="L187" s="134" t="s">
        <v>101</v>
      </c>
      <c r="M187" s="134" t="s">
        <v>209</v>
      </c>
      <c r="N187" s="144" t="s">
        <v>217</v>
      </c>
      <c r="O187" s="144" t="s">
        <v>215</v>
      </c>
      <c r="P187" s="139" t="s">
        <v>247</v>
      </c>
      <c r="Q187" s="134" t="s">
        <v>250</v>
      </c>
      <c r="R187" s="134" t="s">
        <v>213</v>
      </c>
      <c r="S187" s="146" t="n">
        <v>600000</v>
      </c>
      <c r="T187" s="144" t="n">
        <v>1</v>
      </c>
      <c r="U187" s="144" t="n">
        <v>1</v>
      </c>
      <c r="V187" s="126" t="n">
        <f aca="false">SUMIF(ResumenCotizacion!$C:$C,E187,ResumenCotizacion!$P:$P)</f>
        <v>0</v>
      </c>
      <c r="W187" s="164" t="n">
        <f aca="false">S187</f>
        <v>600000</v>
      </c>
      <c r="X187" s="163" t="n">
        <f aca="false">ROUND(W187/(1-VLOOKUP("Total porcentaje:",ResumenCotizacion!$F:$H,3,0)),2)</f>
        <v>600000</v>
      </c>
      <c r="Y187" s="163" t="n">
        <f aca="false">V187*X187</f>
        <v>0</v>
      </c>
    </row>
    <row r="188" customFormat="false" ht="14.25" hidden="false" customHeight="false" outlineLevel="0" collapsed="false">
      <c r="A188" s="124" t="str">
        <f aca="false">D188&amp;F188&amp;E188</f>
        <v>Soluciones OriónCanalIT-SW-05-05</v>
      </c>
      <c r="B188" s="124" t="str">
        <f aca="false">E188&amp;F188</f>
        <v>IT-SW-05-05Canal</v>
      </c>
      <c r="C188" s="134"/>
      <c r="D188" s="134" t="s">
        <v>293</v>
      </c>
      <c r="E188" s="143" t="s">
        <v>251</v>
      </c>
      <c r="F188" s="124" t="s">
        <v>206</v>
      </c>
      <c r="G188" s="124" t="str">
        <f aca="false">D188</f>
        <v>Soluciones Orión</v>
      </c>
      <c r="H188" s="124" t="s">
        <v>103</v>
      </c>
      <c r="I188" s="144" t="s">
        <v>77</v>
      </c>
      <c r="J188" s="134" t="s">
        <v>245</v>
      </c>
      <c r="K188" s="134" t="s">
        <v>246</v>
      </c>
      <c r="L188" s="134" t="s">
        <v>101</v>
      </c>
      <c r="M188" s="134" t="s">
        <v>209</v>
      </c>
      <c r="N188" s="144" t="s">
        <v>220</v>
      </c>
      <c r="O188" s="144" t="s">
        <v>211</v>
      </c>
      <c r="P188" s="139" t="s">
        <v>247</v>
      </c>
      <c r="Q188" s="134" t="s">
        <v>251</v>
      </c>
      <c r="R188" s="134" t="s">
        <v>213</v>
      </c>
      <c r="S188" s="146" t="n">
        <v>300000</v>
      </c>
      <c r="T188" s="144" t="n">
        <v>1</v>
      </c>
      <c r="U188" s="144" t="n">
        <v>1</v>
      </c>
      <c r="V188" s="126" t="n">
        <f aca="false">SUMIF(ResumenCotizacion!$C:$C,E188,ResumenCotizacion!$P:$P)</f>
        <v>0</v>
      </c>
      <c r="W188" s="164" t="n">
        <f aca="false">S188</f>
        <v>300000</v>
      </c>
      <c r="X188" s="163" t="n">
        <f aca="false">ROUND(W188/(1-VLOOKUP("Total porcentaje:",ResumenCotizacion!$F:$H,3,0)),2)</f>
        <v>300000</v>
      </c>
      <c r="Y188" s="163" t="n">
        <f aca="false">V188*X188</f>
        <v>0</v>
      </c>
    </row>
    <row r="189" customFormat="false" ht="14.25" hidden="false" customHeight="false" outlineLevel="0" collapsed="false">
      <c r="A189" s="124" t="str">
        <f aca="false">D189&amp;F189&amp;E189</f>
        <v>Soluciones OriónCanalIT-SW-05-06</v>
      </c>
      <c r="B189" s="124" t="str">
        <f aca="false">E189&amp;F189</f>
        <v>IT-SW-05-06Canal</v>
      </c>
      <c r="C189" s="134"/>
      <c r="D189" s="134" t="s">
        <v>293</v>
      </c>
      <c r="E189" s="143" t="s">
        <v>252</v>
      </c>
      <c r="F189" s="124" t="s">
        <v>206</v>
      </c>
      <c r="G189" s="124" t="str">
        <f aca="false">D189</f>
        <v>Soluciones Orión</v>
      </c>
      <c r="H189" s="124" t="s">
        <v>103</v>
      </c>
      <c r="I189" s="144" t="s">
        <v>77</v>
      </c>
      <c r="J189" s="134" t="s">
        <v>245</v>
      </c>
      <c r="K189" s="134" t="s">
        <v>246</v>
      </c>
      <c r="L189" s="134" t="s">
        <v>101</v>
      </c>
      <c r="M189" s="134" t="s">
        <v>209</v>
      </c>
      <c r="N189" s="144" t="s">
        <v>220</v>
      </c>
      <c r="O189" s="144" t="s">
        <v>215</v>
      </c>
      <c r="P189" s="139" t="s">
        <v>247</v>
      </c>
      <c r="Q189" s="134" t="s">
        <v>252</v>
      </c>
      <c r="R189" s="134" t="s">
        <v>213</v>
      </c>
      <c r="S189" s="146" t="n">
        <v>600000</v>
      </c>
      <c r="T189" s="144" t="n">
        <v>1</v>
      </c>
      <c r="U189" s="144" t="n">
        <v>1</v>
      </c>
      <c r="V189" s="126" t="n">
        <f aca="false">SUMIF(ResumenCotizacion!$C:$C,E189,ResumenCotizacion!$P:$P)</f>
        <v>0</v>
      </c>
      <c r="W189" s="164" t="n">
        <f aca="false">S189</f>
        <v>600000</v>
      </c>
      <c r="X189" s="163" t="n">
        <f aca="false">ROUND(W189/(1-VLOOKUP("Total porcentaje:",ResumenCotizacion!$F:$H,3,0)),2)</f>
        <v>600000</v>
      </c>
      <c r="Y189" s="163" t="n">
        <f aca="false">V189*X189</f>
        <v>0</v>
      </c>
    </row>
    <row r="190" customFormat="false" ht="14.25" hidden="false" customHeight="false" outlineLevel="0" collapsed="false">
      <c r="A190" s="124" t="str">
        <f aca="false">D190&amp;F190&amp;E190</f>
        <v>Soluciones OriónCanalIT-SW-06-01</v>
      </c>
      <c r="B190" s="124" t="str">
        <f aca="false">E190&amp;F190</f>
        <v>IT-SW-06-01Canal</v>
      </c>
      <c r="C190" s="134"/>
      <c r="D190" s="134" t="s">
        <v>293</v>
      </c>
      <c r="E190" s="143" t="s">
        <v>253</v>
      </c>
      <c r="F190" s="124" t="s">
        <v>206</v>
      </c>
      <c r="G190" s="124" t="str">
        <f aca="false">D190</f>
        <v>Soluciones Orión</v>
      </c>
      <c r="H190" s="124" t="s">
        <v>103</v>
      </c>
      <c r="I190" s="144" t="s">
        <v>77</v>
      </c>
      <c r="J190" s="134" t="s">
        <v>254</v>
      </c>
      <c r="K190" s="134" t="s">
        <v>255</v>
      </c>
      <c r="L190" s="134" t="s">
        <v>101</v>
      </c>
      <c r="M190" s="134" t="s">
        <v>209</v>
      </c>
      <c r="N190" s="144" t="s">
        <v>210</v>
      </c>
      <c r="O190" s="144" t="s">
        <v>215</v>
      </c>
      <c r="P190" s="139" t="s">
        <v>247</v>
      </c>
      <c r="Q190" s="134" t="s">
        <v>253</v>
      </c>
      <c r="R190" s="134" t="s">
        <v>213</v>
      </c>
      <c r="S190" s="146" t="n">
        <v>11250000</v>
      </c>
      <c r="T190" s="144" t="n">
        <v>1</v>
      </c>
      <c r="U190" s="144" t="n">
        <v>1</v>
      </c>
      <c r="V190" s="126" t="n">
        <f aca="false">SUMIF(ResumenCotizacion!$C:$C,E190,ResumenCotizacion!$P:$P)</f>
        <v>0</v>
      </c>
      <c r="W190" s="164" t="n">
        <f aca="false">S190</f>
        <v>11250000</v>
      </c>
      <c r="X190" s="163" t="n">
        <f aca="false">ROUND(W190/(1-VLOOKUP("Total porcentaje:",ResumenCotizacion!$F:$H,3,0)),2)</f>
        <v>11250000</v>
      </c>
      <c r="Y190" s="163" t="n">
        <f aca="false">V190*X190</f>
        <v>0</v>
      </c>
    </row>
    <row r="191" customFormat="false" ht="14.25" hidden="false" customHeight="false" outlineLevel="0" collapsed="false">
      <c r="A191" s="124" t="str">
        <f aca="false">D191&amp;F191&amp;E191</f>
        <v>Soluciones OriónCanalIT-SW-06-02</v>
      </c>
      <c r="B191" s="124" t="str">
        <f aca="false">E191&amp;F191</f>
        <v>IT-SW-06-02Canal</v>
      </c>
      <c r="C191" s="134"/>
      <c r="D191" s="134" t="s">
        <v>293</v>
      </c>
      <c r="E191" s="143" t="s">
        <v>256</v>
      </c>
      <c r="F191" s="124" t="s">
        <v>206</v>
      </c>
      <c r="G191" s="124" t="str">
        <f aca="false">D191</f>
        <v>Soluciones Orión</v>
      </c>
      <c r="H191" s="124" t="s">
        <v>103</v>
      </c>
      <c r="I191" s="144" t="s">
        <v>77</v>
      </c>
      <c r="J191" s="134" t="s">
        <v>254</v>
      </c>
      <c r="K191" s="134" t="s">
        <v>255</v>
      </c>
      <c r="L191" s="134" t="s">
        <v>101</v>
      </c>
      <c r="M191" s="134" t="s">
        <v>209</v>
      </c>
      <c r="N191" s="144" t="s">
        <v>217</v>
      </c>
      <c r="O191" s="144" t="s">
        <v>215</v>
      </c>
      <c r="P191" s="139" t="s">
        <v>247</v>
      </c>
      <c r="Q191" s="134" t="s">
        <v>256</v>
      </c>
      <c r="R191" s="134" t="s">
        <v>213</v>
      </c>
      <c r="S191" s="146" t="n">
        <v>14625000</v>
      </c>
      <c r="T191" s="144" t="n">
        <v>1</v>
      </c>
      <c r="U191" s="144" t="n">
        <v>1</v>
      </c>
      <c r="V191" s="126" t="n">
        <f aca="false">SUMIF(ResumenCotizacion!$C:$C,E191,ResumenCotizacion!$P:$P)</f>
        <v>0</v>
      </c>
      <c r="W191" s="164" t="n">
        <f aca="false">S191</f>
        <v>14625000</v>
      </c>
      <c r="X191" s="163" t="n">
        <f aca="false">ROUND(W191/(1-VLOOKUP("Total porcentaje:",ResumenCotizacion!$F:$H,3,0)),2)</f>
        <v>14625000</v>
      </c>
      <c r="Y191" s="163" t="n">
        <f aca="false">V191*X191</f>
        <v>0</v>
      </c>
    </row>
    <row r="192" customFormat="false" ht="14.25" hidden="false" customHeight="false" outlineLevel="0" collapsed="false">
      <c r="A192" s="124" t="str">
        <f aca="false">D192&amp;F192&amp;E192</f>
        <v>Soluciones OriónCanalIT-SW-06-03</v>
      </c>
      <c r="B192" s="124" t="str">
        <f aca="false">E192&amp;F192</f>
        <v>IT-SW-06-03Canal</v>
      </c>
      <c r="C192" s="134"/>
      <c r="D192" s="134" t="s">
        <v>293</v>
      </c>
      <c r="E192" s="143" t="s">
        <v>257</v>
      </c>
      <c r="F192" s="124" t="s">
        <v>206</v>
      </c>
      <c r="G192" s="124" t="str">
        <f aca="false">D192</f>
        <v>Soluciones Orión</v>
      </c>
      <c r="H192" s="124" t="s">
        <v>103</v>
      </c>
      <c r="I192" s="144" t="s">
        <v>77</v>
      </c>
      <c r="J192" s="134" t="s">
        <v>254</v>
      </c>
      <c r="K192" s="134" t="s">
        <v>255</v>
      </c>
      <c r="L192" s="134" t="s">
        <v>101</v>
      </c>
      <c r="M192" s="134" t="s">
        <v>209</v>
      </c>
      <c r="N192" s="144" t="s">
        <v>220</v>
      </c>
      <c r="O192" s="144" t="s">
        <v>215</v>
      </c>
      <c r="P192" s="139" t="s">
        <v>247</v>
      </c>
      <c r="Q192" s="134" t="s">
        <v>257</v>
      </c>
      <c r="R192" s="134" t="s">
        <v>213</v>
      </c>
      <c r="S192" s="146" t="n">
        <v>19012500</v>
      </c>
      <c r="T192" s="144" t="n">
        <v>1</v>
      </c>
      <c r="U192" s="144" t="n">
        <v>1</v>
      </c>
      <c r="V192" s="126" t="n">
        <f aca="false">SUMIF(ResumenCotizacion!$C:$C,E192,ResumenCotizacion!$P:$P)</f>
        <v>0</v>
      </c>
      <c r="W192" s="164" t="n">
        <f aca="false">S192</f>
        <v>19012500</v>
      </c>
      <c r="X192" s="163" t="n">
        <f aca="false">ROUND(W192/(1-VLOOKUP("Total porcentaje:",ResumenCotizacion!$F:$H,3,0)),2)</f>
        <v>19012500</v>
      </c>
      <c r="Y192" s="163" t="n">
        <f aca="false">V192*X192</f>
        <v>0</v>
      </c>
    </row>
    <row r="193" customFormat="false" ht="14.25" hidden="false" customHeight="false" outlineLevel="0" collapsed="false">
      <c r="A193" s="124" t="str">
        <f aca="false">D193&amp;F193&amp;E193</f>
        <v>Soluciones OriónCanalIT-SW-07-01</v>
      </c>
      <c r="B193" s="124" t="str">
        <f aca="false">E193&amp;F193</f>
        <v>IT-SW-07-01Canal</v>
      </c>
      <c r="C193" s="134"/>
      <c r="D193" s="134" t="s">
        <v>293</v>
      </c>
      <c r="E193" s="143" t="s">
        <v>258</v>
      </c>
      <c r="F193" s="124" t="s">
        <v>206</v>
      </c>
      <c r="G193" s="124" t="str">
        <f aca="false">D193</f>
        <v>Soluciones Orión</v>
      </c>
      <c r="H193" s="124" t="s">
        <v>103</v>
      </c>
      <c r="I193" s="144" t="s">
        <v>77</v>
      </c>
      <c r="J193" s="134" t="s">
        <v>259</v>
      </c>
      <c r="K193" s="134" t="s">
        <v>30</v>
      </c>
      <c r="L193" s="134" t="s">
        <v>101</v>
      </c>
      <c r="M193" s="134" t="s">
        <v>209</v>
      </c>
      <c r="N193" s="144" t="s">
        <v>210</v>
      </c>
      <c r="O193" s="144" t="s">
        <v>211</v>
      </c>
      <c r="P193" s="139" t="s">
        <v>260</v>
      </c>
      <c r="Q193" s="134" t="s">
        <v>258</v>
      </c>
      <c r="R193" s="134" t="s">
        <v>213</v>
      </c>
      <c r="S193" s="146" t="n">
        <v>250000</v>
      </c>
      <c r="T193" s="144" t="n">
        <v>1</v>
      </c>
      <c r="U193" s="144" t="n">
        <v>1</v>
      </c>
      <c r="V193" s="126" t="n">
        <f aca="false">SUMIF(ResumenCotizacion!$C:$C,E193,ResumenCotizacion!$P:$P)</f>
        <v>0</v>
      </c>
      <c r="W193" s="164" t="n">
        <f aca="false">S193</f>
        <v>250000</v>
      </c>
      <c r="X193" s="163" t="n">
        <f aca="false">ROUND(W193/(1-VLOOKUP("Total porcentaje:",ResumenCotizacion!$F:$H,3,0)),2)</f>
        <v>250000</v>
      </c>
      <c r="Y193" s="163" t="n">
        <f aca="false">V193*X193</f>
        <v>0</v>
      </c>
    </row>
    <row r="194" customFormat="false" ht="14.25" hidden="false" customHeight="false" outlineLevel="0" collapsed="false">
      <c r="A194" s="124" t="str">
        <f aca="false">D194&amp;F194&amp;E194</f>
        <v>Soluciones OriónCanalIT-SW-07-02</v>
      </c>
      <c r="B194" s="124" t="str">
        <f aca="false">E194&amp;F194</f>
        <v>IT-SW-07-02Canal</v>
      </c>
      <c r="C194" s="134"/>
      <c r="D194" s="134" t="s">
        <v>293</v>
      </c>
      <c r="E194" s="143" t="s">
        <v>261</v>
      </c>
      <c r="F194" s="124" t="s">
        <v>206</v>
      </c>
      <c r="G194" s="124" t="str">
        <f aca="false">D194</f>
        <v>Soluciones Orión</v>
      </c>
      <c r="H194" s="124" t="s">
        <v>103</v>
      </c>
      <c r="I194" s="144" t="s">
        <v>77</v>
      </c>
      <c r="J194" s="134" t="s">
        <v>259</v>
      </c>
      <c r="K194" s="134" t="s">
        <v>30</v>
      </c>
      <c r="L194" s="134" t="s">
        <v>101</v>
      </c>
      <c r="M194" s="134" t="s">
        <v>209</v>
      </c>
      <c r="N194" s="144" t="s">
        <v>210</v>
      </c>
      <c r="O194" s="144" t="s">
        <v>215</v>
      </c>
      <c r="P194" s="139" t="s">
        <v>260</v>
      </c>
      <c r="Q194" s="134" t="s">
        <v>261</v>
      </c>
      <c r="R194" s="134" t="s">
        <v>213</v>
      </c>
      <c r="S194" s="146" t="n">
        <v>375000</v>
      </c>
      <c r="T194" s="144" t="n">
        <v>1</v>
      </c>
      <c r="U194" s="144" t="n">
        <v>1</v>
      </c>
      <c r="V194" s="126" t="n">
        <f aca="false">SUMIF(ResumenCotizacion!$C:$C,E194,ResumenCotizacion!$P:$P)</f>
        <v>0</v>
      </c>
      <c r="W194" s="164" t="n">
        <f aca="false">S194</f>
        <v>375000</v>
      </c>
      <c r="X194" s="163" t="n">
        <f aca="false">ROUND(W194/(1-VLOOKUP("Total porcentaje:",ResumenCotizacion!$F:$H,3,0)),2)</f>
        <v>375000</v>
      </c>
      <c r="Y194" s="163" t="n">
        <f aca="false">V194*X194</f>
        <v>0</v>
      </c>
    </row>
    <row r="195" customFormat="false" ht="14.25" hidden="false" customHeight="false" outlineLevel="0" collapsed="false">
      <c r="A195" s="124" t="str">
        <f aca="false">D195&amp;F195&amp;E195</f>
        <v>Soluciones OriónCanalIT-SW-07-03</v>
      </c>
      <c r="B195" s="124" t="str">
        <f aca="false">E195&amp;F195</f>
        <v>IT-SW-07-03Canal</v>
      </c>
      <c r="C195" s="134"/>
      <c r="D195" s="134" t="s">
        <v>293</v>
      </c>
      <c r="E195" s="143" t="s">
        <v>262</v>
      </c>
      <c r="F195" s="124" t="s">
        <v>206</v>
      </c>
      <c r="G195" s="124" t="str">
        <f aca="false">D195</f>
        <v>Soluciones Orión</v>
      </c>
      <c r="H195" s="124" t="s">
        <v>103</v>
      </c>
      <c r="I195" s="144" t="s">
        <v>77</v>
      </c>
      <c r="J195" s="134" t="s">
        <v>259</v>
      </c>
      <c r="K195" s="134" t="s">
        <v>30</v>
      </c>
      <c r="L195" s="134" t="s">
        <v>101</v>
      </c>
      <c r="M195" s="134" t="s">
        <v>209</v>
      </c>
      <c r="N195" s="144" t="s">
        <v>217</v>
      </c>
      <c r="O195" s="144" t="s">
        <v>211</v>
      </c>
      <c r="P195" s="139" t="s">
        <v>260</v>
      </c>
      <c r="Q195" s="134" t="s">
        <v>262</v>
      </c>
      <c r="R195" s="134" t="s">
        <v>213</v>
      </c>
      <c r="S195" s="146" t="n">
        <v>287500</v>
      </c>
      <c r="T195" s="144" t="n">
        <v>1</v>
      </c>
      <c r="U195" s="144" t="n">
        <v>1</v>
      </c>
      <c r="V195" s="126" t="n">
        <f aca="false">SUMIF(ResumenCotizacion!$C:$C,E195,ResumenCotizacion!$P:$P)</f>
        <v>0</v>
      </c>
      <c r="W195" s="164" t="n">
        <f aca="false">S195</f>
        <v>287500</v>
      </c>
      <c r="X195" s="163" t="n">
        <f aca="false">ROUND(W195/(1-VLOOKUP("Total porcentaje:",ResumenCotizacion!$F:$H,3,0)),2)</f>
        <v>287500</v>
      </c>
      <c r="Y195" s="163" t="n">
        <f aca="false">V195*X195</f>
        <v>0</v>
      </c>
    </row>
    <row r="196" customFormat="false" ht="14.25" hidden="false" customHeight="false" outlineLevel="0" collapsed="false">
      <c r="A196" s="124" t="str">
        <f aca="false">D196&amp;F196&amp;E196</f>
        <v>Soluciones OriónCanalIT-SW-07-04</v>
      </c>
      <c r="B196" s="124" t="str">
        <f aca="false">E196&amp;F196</f>
        <v>IT-SW-07-04Canal</v>
      </c>
      <c r="C196" s="134"/>
      <c r="D196" s="134" t="s">
        <v>293</v>
      </c>
      <c r="E196" s="143" t="s">
        <v>263</v>
      </c>
      <c r="F196" s="124" t="s">
        <v>206</v>
      </c>
      <c r="G196" s="124" t="str">
        <f aca="false">D196</f>
        <v>Soluciones Orión</v>
      </c>
      <c r="H196" s="124" t="s">
        <v>103</v>
      </c>
      <c r="I196" s="144" t="s">
        <v>77</v>
      </c>
      <c r="J196" s="134" t="s">
        <v>259</v>
      </c>
      <c r="K196" s="134" t="s">
        <v>30</v>
      </c>
      <c r="L196" s="134" t="s">
        <v>101</v>
      </c>
      <c r="M196" s="134" t="s">
        <v>209</v>
      </c>
      <c r="N196" s="144" t="s">
        <v>217</v>
      </c>
      <c r="O196" s="144" t="s">
        <v>215</v>
      </c>
      <c r="P196" s="139" t="s">
        <v>260</v>
      </c>
      <c r="Q196" s="134" t="s">
        <v>263</v>
      </c>
      <c r="R196" s="134" t="s">
        <v>213</v>
      </c>
      <c r="S196" s="146" t="n">
        <v>431250</v>
      </c>
      <c r="T196" s="144" t="n">
        <v>1</v>
      </c>
      <c r="U196" s="144" t="n">
        <v>1</v>
      </c>
      <c r="V196" s="126" t="n">
        <f aca="false">SUMIF(ResumenCotizacion!$C:$C,E196,ResumenCotizacion!$P:$P)</f>
        <v>0</v>
      </c>
      <c r="W196" s="164" t="n">
        <f aca="false">S196</f>
        <v>431250</v>
      </c>
      <c r="X196" s="163" t="n">
        <f aca="false">ROUND(W196/(1-VLOOKUP("Total porcentaje:",ResumenCotizacion!$F:$H,3,0)),2)</f>
        <v>431250</v>
      </c>
      <c r="Y196" s="163" t="n">
        <f aca="false">V196*X196</f>
        <v>0</v>
      </c>
    </row>
    <row r="197" customFormat="false" ht="14.25" hidden="false" customHeight="false" outlineLevel="0" collapsed="false">
      <c r="A197" s="124" t="str">
        <f aca="false">D197&amp;F197&amp;E197</f>
        <v>Soluciones OriónCanalIT-SW-07-05</v>
      </c>
      <c r="B197" s="124" t="str">
        <f aca="false">E197&amp;F197</f>
        <v>IT-SW-07-05Canal</v>
      </c>
      <c r="C197" s="134"/>
      <c r="D197" s="134" t="s">
        <v>293</v>
      </c>
      <c r="E197" s="143" t="s">
        <v>264</v>
      </c>
      <c r="F197" s="124" t="s">
        <v>206</v>
      </c>
      <c r="G197" s="124" t="str">
        <f aca="false">D197</f>
        <v>Soluciones Orión</v>
      </c>
      <c r="H197" s="124" t="s">
        <v>103</v>
      </c>
      <c r="I197" s="144" t="s">
        <v>77</v>
      </c>
      <c r="J197" s="134" t="s">
        <v>259</v>
      </c>
      <c r="K197" s="134" t="s">
        <v>30</v>
      </c>
      <c r="L197" s="134" t="s">
        <v>101</v>
      </c>
      <c r="M197" s="134" t="s">
        <v>209</v>
      </c>
      <c r="N197" s="144" t="s">
        <v>220</v>
      </c>
      <c r="O197" s="144" t="s">
        <v>211</v>
      </c>
      <c r="P197" s="139" t="s">
        <v>260</v>
      </c>
      <c r="Q197" s="134" t="s">
        <v>264</v>
      </c>
      <c r="R197" s="134" t="s">
        <v>213</v>
      </c>
      <c r="S197" s="146" t="n">
        <v>330625</v>
      </c>
      <c r="T197" s="144" t="n">
        <v>1</v>
      </c>
      <c r="U197" s="144" t="n">
        <v>1</v>
      </c>
      <c r="V197" s="126" t="n">
        <f aca="false">SUMIF(ResumenCotizacion!$C:$C,E197,ResumenCotizacion!$P:$P)</f>
        <v>0</v>
      </c>
      <c r="W197" s="164" t="n">
        <f aca="false">S197</f>
        <v>330625</v>
      </c>
      <c r="X197" s="163" t="n">
        <f aca="false">ROUND(W197/(1-VLOOKUP("Total porcentaje:",ResumenCotizacion!$F:$H,3,0)),2)</f>
        <v>330625</v>
      </c>
      <c r="Y197" s="163" t="n">
        <f aca="false">V197*X197</f>
        <v>0</v>
      </c>
    </row>
    <row r="198" customFormat="false" ht="14.25" hidden="false" customHeight="false" outlineLevel="0" collapsed="false">
      <c r="A198" s="124" t="str">
        <f aca="false">D198&amp;F198&amp;E198</f>
        <v>Soluciones OriónCanalIT-SW-07-06</v>
      </c>
      <c r="B198" s="124" t="str">
        <f aca="false">E198&amp;F198</f>
        <v>IT-SW-07-06Canal</v>
      </c>
      <c r="C198" s="134"/>
      <c r="D198" s="134" t="s">
        <v>293</v>
      </c>
      <c r="E198" s="143" t="s">
        <v>265</v>
      </c>
      <c r="F198" s="124" t="s">
        <v>206</v>
      </c>
      <c r="G198" s="124" t="str">
        <f aca="false">D198</f>
        <v>Soluciones Orión</v>
      </c>
      <c r="H198" s="124" t="s">
        <v>103</v>
      </c>
      <c r="I198" s="144" t="s">
        <v>77</v>
      </c>
      <c r="J198" s="134" t="s">
        <v>259</v>
      </c>
      <c r="K198" s="134" t="s">
        <v>30</v>
      </c>
      <c r="L198" s="134" t="s">
        <v>101</v>
      </c>
      <c r="M198" s="134" t="s">
        <v>209</v>
      </c>
      <c r="N198" s="144" t="s">
        <v>220</v>
      </c>
      <c r="O198" s="144" t="s">
        <v>215</v>
      </c>
      <c r="P198" s="139" t="s">
        <v>260</v>
      </c>
      <c r="Q198" s="134" t="s">
        <v>265</v>
      </c>
      <c r="R198" s="134" t="s">
        <v>213</v>
      </c>
      <c r="S198" s="146" t="n">
        <v>495937.5</v>
      </c>
      <c r="T198" s="144" t="n">
        <v>1</v>
      </c>
      <c r="U198" s="144" t="n">
        <v>1</v>
      </c>
      <c r="V198" s="126" t="n">
        <f aca="false">SUMIF(ResumenCotizacion!$C:$C,E198,ResumenCotizacion!$P:$P)</f>
        <v>0</v>
      </c>
      <c r="W198" s="164" t="n">
        <f aca="false">S198</f>
        <v>495937.5</v>
      </c>
      <c r="X198" s="163" t="n">
        <f aca="false">ROUND(W198/(1-VLOOKUP("Total porcentaje:",ResumenCotizacion!$F:$H,3,0)),2)</f>
        <v>495937.5</v>
      </c>
      <c r="Y198" s="163" t="n">
        <f aca="false">V198*X198</f>
        <v>0</v>
      </c>
    </row>
    <row r="199" customFormat="false" ht="14.25" hidden="false" customHeight="false" outlineLevel="0" collapsed="false">
      <c r="A199" s="124" t="str">
        <f aca="false">D199&amp;F199&amp;E199</f>
        <v>Soluciones OriónCanalIT-SW-08-01</v>
      </c>
      <c r="B199" s="124" t="str">
        <f aca="false">E199&amp;F199</f>
        <v>IT-SW-08-01Canal</v>
      </c>
      <c r="C199" s="134"/>
      <c r="D199" s="134" t="s">
        <v>293</v>
      </c>
      <c r="E199" s="143" t="s">
        <v>266</v>
      </c>
      <c r="F199" s="124" t="s">
        <v>206</v>
      </c>
      <c r="G199" s="124" t="str">
        <f aca="false">D199</f>
        <v>Soluciones Orión</v>
      </c>
      <c r="H199" s="124" t="s">
        <v>103</v>
      </c>
      <c r="I199" s="144" t="s">
        <v>77</v>
      </c>
      <c r="J199" s="134" t="s">
        <v>267</v>
      </c>
      <c r="K199" s="134" t="s">
        <v>268</v>
      </c>
      <c r="L199" s="134" t="s">
        <v>101</v>
      </c>
      <c r="M199" s="134" t="s">
        <v>209</v>
      </c>
      <c r="N199" s="144" t="s">
        <v>210</v>
      </c>
      <c r="O199" s="144" t="s">
        <v>211</v>
      </c>
      <c r="P199" s="139" t="s">
        <v>247</v>
      </c>
      <c r="Q199" s="134" t="s">
        <v>266</v>
      </c>
      <c r="R199" s="134" t="s">
        <v>213</v>
      </c>
      <c r="S199" s="146" t="n">
        <v>37500</v>
      </c>
      <c r="T199" s="144" t="n">
        <v>1</v>
      </c>
      <c r="U199" s="144" t="n">
        <v>1</v>
      </c>
      <c r="V199" s="126" t="n">
        <f aca="false">SUMIF(ResumenCotizacion!$C:$C,E199,ResumenCotizacion!$P:$P)</f>
        <v>0</v>
      </c>
      <c r="W199" s="164" t="n">
        <f aca="false">S199</f>
        <v>37500</v>
      </c>
      <c r="X199" s="163" t="n">
        <f aca="false">ROUND(W199/(1-VLOOKUP("Total porcentaje:",ResumenCotizacion!$F:$H,3,0)),2)</f>
        <v>37500</v>
      </c>
      <c r="Y199" s="163" t="n">
        <f aca="false">V199*X199</f>
        <v>0</v>
      </c>
    </row>
    <row r="200" customFormat="false" ht="14.25" hidden="false" customHeight="false" outlineLevel="0" collapsed="false">
      <c r="A200" s="124" t="str">
        <f aca="false">D200&amp;F200&amp;E200</f>
        <v>Soluciones OriónCanalIT-SW-08-02</v>
      </c>
      <c r="B200" s="124" t="str">
        <f aca="false">E200&amp;F200</f>
        <v>IT-SW-08-02Canal</v>
      </c>
      <c r="C200" s="134"/>
      <c r="D200" s="134" t="s">
        <v>293</v>
      </c>
      <c r="E200" s="143" t="s">
        <v>269</v>
      </c>
      <c r="F200" s="124" t="s">
        <v>206</v>
      </c>
      <c r="G200" s="124" t="str">
        <f aca="false">D200</f>
        <v>Soluciones Orión</v>
      </c>
      <c r="H200" s="124" t="s">
        <v>103</v>
      </c>
      <c r="I200" s="144" t="s">
        <v>77</v>
      </c>
      <c r="J200" s="134" t="s">
        <v>267</v>
      </c>
      <c r="K200" s="134" t="s">
        <v>268</v>
      </c>
      <c r="L200" s="134" t="s">
        <v>101</v>
      </c>
      <c r="M200" s="134" t="s">
        <v>209</v>
      </c>
      <c r="N200" s="144" t="s">
        <v>210</v>
      </c>
      <c r="O200" s="144" t="s">
        <v>215</v>
      </c>
      <c r="P200" s="139" t="s">
        <v>247</v>
      </c>
      <c r="Q200" s="134" t="s">
        <v>269</v>
      </c>
      <c r="R200" s="134" t="s">
        <v>213</v>
      </c>
      <c r="S200" s="146" t="n">
        <v>56250</v>
      </c>
      <c r="T200" s="144" t="n">
        <v>1</v>
      </c>
      <c r="U200" s="144" t="n">
        <v>1</v>
      </c>
      <c r="V200" s="126" t="n">
        <f aca="false">SUMIF(ResumenCotizacion!$C:$C,E200,ResumenCotizacion!$P:$P)</f>
        <v>0</v>
      </c>
      <c r="W200" s="164" t="n">
        <f aca="false">S200</f>
        <v>56250</v>
      </c>
      <c r="X200" s="163" t="n">
        <f aca="false">ROUND(W200/(1-VLOOKUP("Total porcentaje:",ResumenCotizacion!$F:$H,3,0)),2)</f>
        <v>56250</v>
      </c>
      <c r="Y200" s="163" t="n">
        <f aca="false">V200*X200</f>
        <v>0</v>
      </c>
    </row>
    <row r="201" customFormat="false" ht="14.25" hidden="false" customHeight="false" outlineLevel="0" collapsed="false">
      <c r="A201" s="124" t="str">
        <f aca="false">D201&amp;F201&amp;E201</f>
        <v>Soluciones OriónCanalIT-SW-08-03</v>
      </c>
      <c r="B201" s="124" t="str">
        <f aca="false">E201&amp;F201</f>
        <v>IT-SW-08-03Canal</v>
      </c>
      <c r="C201" s="134"/>
      <c r="D201" s="134" t="s">
        <v>293</v>
      </c>
      <c r="E201" s="143" t="s">
        <v>270</v>
      </c>
      <c r="F201" s="124" t="s">
        <v>206</v>
      </c>
      <c r="G201" s="124" t="str">
        <f aca="false">D201</f>
        <v>Soluciones Orión</v>
      </c>
      <c r="H201" s="124" t="s">
        <v>103</v>
      </c>
      <c r="I201" s="144" t="s">
        <v>77</v>
      </c>
      <c r="J201" s="134" t="s">
        <v>267</v>
      </c>
      <c r="K201" s="134" t="s">
        <v>268</v>
      </c>
      <c r="L201" s="134" t="s">
        <v>101</v>
      </c>
      <c r="M201" s="134" t="s">
        <v>209</v>
      </c>
      <c r="N201" s="144" t="s">
        <v>217</v>
      </c>
      <c r="O201" s="144" t="s">
        <v>211</v>
      </c>
      <c r="P201" s="139" t="s">
        <v>247</v>
      </c>
      <c r="Q201" s="134" t="s">
        <v>270</v>
      </c>
      <c r="R201" s="134" t="s">
        <v>213</v>
      </c>
      <c r="S201" s="146" t="n">
        <v>64687.5</v>
      </c>
      <c r="T201" s="144" t="n">
        <v>1</v>
      </c>
      <c r="U201" s="144" t="n">
        <v>1</v>
      </c>
      <c r="V201" s="126" t="n">
        <f aca="false">SUMIF(ResumenCotizacion!$C:$C,E201,ResumenCotizacion!$P:$P)</f>
        <v>0</v>
      </c>
      <c r="W201" s="164" t="n">
        <f aca="false">S201</f>
        <v>64687.5</v>
      </c>
      <c r="X201" s="163" t="n">
        <f aca="false">ROUND(W201/(1-VLOOKUP("Total porcentaje:",ResumenCotizacion!$F:$H,3,0)),2)</f>
        <v>64687.5</v>
      </c>
      <c r="Y201" s="163" t="n">
        <f aca="false">V201*X201</f>
        <v>0</v>
      </c>
    </row>
    <row r="202" customFormat="false" ht="14.25" hidden="false" customHeight="false" outlineLevel="0" collapsed="false">
      <c r="A202" s="124" t="str">
        <f aca="false">D202&amp;F202&amp;E202</f>
        <v>Soluciones OriónCanalIT-SW-08-04</v>
      </c>
      <c r="B202" s="124" t="str">
        <f aca="false">E202&amp;F202</f>
        <v>IT-SW-08-04Canal</v>
      </c>
      <c r="C202" s="134"/>
      <c r="D202" s="134" t="s">
        <v>293</v>
      </c>
      <c r="E202" s="143" t="s">
        <v>271</v>
      </c>
      <c r="F202" s="124" t="s">
        <v>206</v>
      </c>
      <c r="G202" s="124" t="str">
        <f aca="false">D202</f>
        <v>Soluciones Orión</v>
      </c>
      <c r="H202" s="124" t="s">
        <v>103</v>
      </c>
      <c r="I202" s="144" t="s">
        <v>77</v>
      </c>
      <c r="J202" s="134" t="s">
        <v>267</v>
      </c>
      <c r="K202" s="134" t="s">
        <v>268</v>
      </c>
      <c r="L202" s="134" t="s">
        <v>101</v>
      </c>
      <c r="M202" s="134" t="s">
        <v>209</v>
      </c>
      <c r="N202" s="144" t="s">
        <v>217</v>
      </c>
      <c r="O202" s="144" t="s">
        <v>215</v>
      </c>
      <c r="P202" s="139" t="s">
        <v>247</v>
      </c>
      <c r="Q202" s="134" t="s">
        <v>271</v>
      </c>
      <c r="R202" s="134" t="s">
        <v>213</v>
      </c>
      <c r="S202" s="146" t="n">
        <v>74390.625</v>
      </c>
      <c r="T202" s="144" t="n">
        <v>1</v>
      </c>
      <c r="U202" s="144" t="n">
        <v>1</v>
      </c>
      <c r="V202" s="126" t="n">
        <f aca="false">SUMIF(ResumenCotizacion!$C:$C,E202,ResumenCotizacion!$P:$P)</f>
        <v>0</v>
      </c>
      <c r="W202" s="164" t="n">
        <f aca="false">S202</f>
        <v>74390.625</v>
      </c>
      <c r="X202" s="163" t="n">
        <f aca="false">ROUND(W202/(1-VLOOKUP("Total porcentaje:",ResumenCotizacion!$F:$H,3,0)),2)</f>
        <v>74390.63</v>
      </c>
      <c r="Y202" s="163" t="n">
        <f aca="false">V202*X202</f>
        <v>0</v>
      </c>
    </row>
    <row r="203" customFormat="false" ht="14.25" hidden="false" customHeight="false" outlineLevel="0" collapsed="false">
      <c r="A203" s="124" t="str">
        <f aca="false">D203&amp;F203&amp;E203</f>
        <v>Soluciones OriónCanalIT-SW-08-05</v>
      </c>
      <c r="B203" s="124" t="str">
        <f aca="false">E203&amp;F203</f>
        <v>IT-SW-08-05Canal</v>
      </c>
      <c r="C203" s="134"/>
      <c r="D203" s="134" t="s">
        <v>293</v>
      </c>
      <c r="E203" s="143" t="s">
        <v>272</v>
      </c>
      <c r="F203" s="124" t="s">
        <v>206</v>
      </c>
      <c r="G203" s="124" t="str">
        <f aca="false">D203</f>
        <v>Soluciones Orión</v>
      </c>
      <c r="H203" s="124" t="s">
        <v>103</v>
      </c>
      <c r="I203" s="144" t="s">
        <v>77</v>
      </c>
      <c r="J203" s="134" t="s">
        <v>267</v>
      </c>
      <c r="K203" s="134" t="s">
        <v>268</v>
      </c>
      <c r="L203" s="134" t="s">
        <v>101</v>
      </c>
      <c r="M203" s="134" t="s">
        <v>209</v>
      </c>
      <c r="N203" s="144" t="s">
        <v>220</v>
      </c>
      <c r="O203" s="144" t="s">
        <v>211</v>
      </c>
      <c r="P203" s="139" t="s">
        <v>247</v>
      </c>
      <c r="Q203" s="134" t="s">
        <v>272</v>
      </c>
      <c r="R203" s="134" t="s">
        <v>213</v>
      </c>
      <c r="S203" s="146" t="n">
        <v>85549.21875</v>
      </c>
      <c r="T203" s="144" t="n">
        <v>1</v>
      </c>
      <c r="U203" s="144" t="n">
        <v>1</v>
      </c>
      <c r="V203" s="126" t="n">
        <f aca="false">SUMIF(ResumenCotizacion!$C:$C,E203,ResumenCotizacion!$P:$P)</f>
        <v>0</v>
      </c>
      <c r="W203" s="164" t="n">
        <f aca="false">S203</f>
        <v>85549.21875</v>
      </c>
      <c r="X203" s="163" t="n">
        <f aca="false">ROUND(W203/(1-VLOOKUP("Total porcentaje:",ResumenCotizacion!$F:$H,3,0)),2)</f>
        <v>85549.22</v>
      </c>
      <c r="Y203" s="163" t="n">
        <f aca="false">V203*X203</f>
        <v>0</v>
      </c>
    </row>
    <row r="204" customFormat="false" ht="14.25" hidden="false" customHeight="false" outlineLevel="0" collapsed="false">
      <c r="A204" s="124" t="str">
        <f aca="false">D204&amp;F204&amp;E204</f>
        <v>Soluciones OriónCanalIT-SW-08-06</v>
      </c>
      <c r="B204" s="124" t="str">
        <f aca="false">E204&amp;F204</f>
        <v>IT-SW-08-06Canal</v>
      </c>
      <c r="C204" s="134"/>
      <c r="D204" s="134" t="s">
        <v>293</v>
      </c>
      <c r="E204" s="143" t="s">
        <v>273</v>
      </c>
      <c r="F204" s="124" t="s">
        <v>206</v>
      </c>
      <c r="G204" s="124" t="str">
        <f aca="false">D204</f>
        <v>Soluciones Orión</v>
      </c>
      <c r="H204" s="124" t="s">
        <v>103</v>
      </c>
      <c r="I204" s="144" t="s">
        <v>77</v>
      </c>
      <c r="J204" s="134" t="s">
        <v>267</v>
      </c>
      <c r="K204" s="134" t="s">
        <v>268</v>
      </c>
      <c r="L204" s="134" t="s">
        <v>101</v>
      </c>
      <c r="M204" s="134" t="s">
        <v>209</v>
      </c>
      <c r="N204" s="144" t="s">
        <v>220</v>
      </c>
      <c r="O204" s="144" t="s">
        <v>215</v>
      </c>
      <c r="P204" s="139" t="s">
        <v>247</v>
      </c>
      <c r="Q204" s="134" t="s">
        <v>273</v>
      </c>
      <c r="R204" s="134" t="s">
        <v>213</v>
      </c>
      <c r="S204" s="146" t="n">
        <v>98381.6015624999</v>
      </c>
      <c r="T204" s="144" t="n">
        <v>1</v>
      </c>
      <c r="U204" s="144" t="n">
        <v>1</v>
      </c>
      <c r="V204" s="126" t="n">
        <f aca="false">SUMIF(ResumenCotizacion!$C:$C,E204,ResumenCotizacion!$P:$P)</f>
        <v>0</v>
      </c>
      <c r="W204" s="164" t="n">
        <f aca="false">S204</f>
        <v>98381.6015624999</v>
      </c>
      <c r="X204" s="163" t="n">
        <f aca="false">ROUND(W204/(1-VLOOKUP("Total porcentaje:",ResumenCotizacion!$F:$H,3,0)),2)</f>
        <v>98381.6</v>
      </c>
      <c r="Y204" s="163" t="n">
        <f aca="false">V204*X204</f>
        <v>0</v>
      </c>
    </row>
    <row r="205" customFormat="false" ht="14.25" hidden="false" customHeight="false" outlineLevel="0" collapsed="false">
      <c r="A205" s="124" t="str">
        <f aca="false">D205&amp;F205&amp;E205</f>
        <v>Soluciones OriónCanalIT-SW-09-01</v>
      </c>
      <c r="B205" s="124" t="str">
        <f aca="false">E205&amp;F205</f>
        <v>IT-SW-09-01Canal</v>
      </c>
      <c r="C205" s="134"/>
      <c r="D205" s="134" t="s">
        <v>293</v>
      </c>
      <c r="E205" s="143" t="s">
        <v>274</v>
      </c>
      <c r="F205" s="124" t="s">
        <v>206</v>
      </c>
      <c r="G205" s="124" t="str">
        <f aca="false">D205</f>
        <v>Soluciones Orión</v>
      </c>
      <c r="H205" s="124" t="s">
        <v>103</v>
      </c>
      <c r="I205" s="144" t="s">
        <v>77</v>
      </c>
      <c r="J205" s="134" t="s">
        <v>275</v>
      </c>
      <c r="K205" s="134" t="s">
        <v>255</v>
      </c>
      <c r="L205" s="134" t="s">
        <v>101</v>
      </c>
      <c r="M205" s="134" t="s">
        <v>209</v>
      </c>
      <c r="N205" s="144" t="s">
        <v>210</v>
      </c>
      <c r="O205" s="144" t="s">
        <v>215</v>
      </c>
      <c r="P205" s="139" t="s">
        <v>260</v>
      </c>
      <c r="Q205" s="134" t="s">
        <v>274</v>
      </c>
      <c r="R205" s="134" t="s">
        <v>213</v>
      </c>
      <c r="S205" s="146" t="n">
        <v>8750000</v>
      </c>
      <c r="T205" s="144" t="n">
        <v>1</v>
      </c>
      <c r="U205" s="144" t="n">
        <v>1</v>
      </c>
      <c r="V205" s="126" t="n">
        <f aca="false">SUMIF(ResumenCotizacion!$C:$C,E205,ResumenCotizacion!$P:$P)</f>
        <v>0</v>
      </c>
      <c r="W205" s="164" t="n">
        <f aca="false">S205</f>
        <v>8750000</v>
      </c>
      <c r="X205" s="163" t="n">
        <f aca="false">ROUND(W205/(1-VLOOKUP("Total porcentaje:",ResumenCotizacion!$F:$H,3,0)),2)</f>
        <v>8750000</v>
      </c>
      <c r="Y205" s="163" t="n">
        <f aca="false">V205*X205</f>
        <v>0</v>
      </c>
    </row>
    <row r="206" customFormat="false" ht="14.25" hidden="false" customHeight="false" outlineLevel="0" collapsed="false">
      <c r="A206" s="124" t="str">
        <f aca="false">D206&amp;F206&amp;E206</f>
        <v>Soluciones OriónCanalIT-SW-09-02</v>
      </c>
      <c r="B206" s="124" t="str">
        <f aca="false">E206&amp;F206</f>
        <v>IT-SW-09-02Canal</v>
      </c>
      <c r="C206" s="134"/>
      <c r="D206" s="134" t="s">
        <v>293</v>
      </c>
      <c r="E206" s="143" t="s">
        <v>276</v>
      </c>
      <c r="F206" s="124" t="s">
        <v>206</v>
      </c>
      <c r="G206" s="124" t="str">
        <f aca="false">D206</f>
        <v>Soluciones Orión</v>
      </c>
      <c r="H206" s="124" t="s">
        <v>103</v>
      </c>
      <c r="I206" s="144" t="s">
        <v>77</v>
      </c>
      <c r="J206" s="134" t="s">
        <v>275</v>
      </c>
      <c r="K206" s="134" t="s">
        <v>255</v>
      </c>
      <c r="L206" s="134" t="s">
        <v>101</v>
      </c>
      <c r="M206" s="134" t="s">
        <v>209</v>
      </c>
      <c r="N206" s="144" t="s">
        <v>217</v>
      </c>
      <c r="O206" s="144" t="s">
        <v>215</v>
      </c>
      <c r="P206" s="139" t="s">
        <v>260</v>
      </c>
      <c r="Q206" s="134" t="s">
        <v>276</v>
      </c>
      <c r="R206" s="134" t="s">
        <v>213</v>
      </c>
      <c r="S206" s="146" t="n">
        <v>13125000</v>
      </c>
      <c r="T206" s="144" t="n">
        <v>1</v>
      </c>
      <c r="U206" s="144" t="n">
        <v>1</v>
      </c>
      <c r="V206" s="126" t="n">
        <f aca="false">SUMIF(ResumenCotizacion!$C:$C,E206,ResumenCotizacion!$P:$P)</f>
        <v>0</v>
      </c>
      <c r="W206" s="164" t="n">
        <f aca="false">S206</f>
        <v>13125000</v>
      </c>
      <c r="X206" s="163" t="n">
        <f aca="false">ROUND(W206/(1-VLOOKUP("Total porcentaje:",ResumenCotizacion!$F:$H,3,0)),2)</f>
        <v>13125000</v>
      </c>
      <c r="Y206" s="163" t="n">
        <f aca="false">V206*X206</f>
        <v>0</v>
      </c>
    </row>
    <row r="207" customFormat="false" ht="14.25" hidden="false" customHeight="false" outlineLevel="0" collapsed="false">
      <c r="A207" s="124" t="str">
        <f aca="false">D207&amp;F207&amp;E207</f>
        <v>Soluciones OriónCanalIT-SW-09-03</v>
      </c>
      <c r="B207" s="124" t="str">
        <f aca="false">E207&amp;F207</f>
        <v>IT-SW-09-03Canal</v>
      </c>
      <c r="C207" s="134"/>
      <c r="D207" s="134" t="s">
        <v>293</v>
      </c>
      <c r="E207" s="143" t="s">
        <v>277</v>
      </c>
      <c r="F207" s="124" t="s">
        <v>206</v>
      </c>
      <c r="G207" s="124" t="str">
        <f aca="false">D207</f>
        <v>Soluciones Orión</v>
      </c>
      <c r="H207" s="124" t="s">
        <v>103</v>
      </c>
      <c r="I207" s="144" t="s">
        <v>77</v>
      </c>
      <c r="J207" s="134" t="s">
        <v>275</v>
      </c>
      <c r="K207" s="134" t="s">
        <v>255</v>
      </c>
      <c r="L207" s="134" t="s">
        <v>101</v>
      </c>
      <c r="M207" s="134" t="s">
        <v>209</v>
      </c>
      <c r="N207" s="144" t="s">
        <v>220</v>
      </c>
      <c r="O207" s="144" t="s">
        <v>215</v>
      </c>
      <c r="P207" s="139" t="s">
        <v>260</v>
      </c>
      <c r="Q207" s="134" t="s">
        <v>277</v>
      </c>
      <c r="R207" s="134" t="s">
        <v>213</v>
      </c>
      <c r="S207" s="146" t="n">
        <v>15093750</v>
      </c>
      <c r="T207" s="144" t="n">
        <v>1</v>
      </c>
      <c r="U207" s="144" t="n">
        <v>1</v>
      </c>
      <c r="V207" s="126" t="n">
        <f aca="false">SUMIF(ResumenCotizacion!$C:$C,E207,ResumenCotizacion!$P:$P)</f>
        <v>0</v>
      </c>
      <c r="W207" s="164" t="n">
        <f aca="false">S207</f>
        <v>15093750</v>
      </c>
      <c r="X207" s="163" t="n">
        <f aca="false">ROUND(W207/(1-VLOOKUP("Total porcentaje:",ResumenCotizacion!$F:$H,3,0)),2)</f>
        <v>15093750</v>
      </c>
      <c r="Y207" s="163" t="n">
        <f aca="false">V207*X207</f>
        <v>0</v>
      </c>
    </row>
    <row r="208" customFormat="false" ht="14.25" hidden="false" customHeight="false" outlineLevel="0" collapsed="false">
      <c r="A208" s="124" t="str">
        <f aca="false">D208&amp;F208&amp;E208</f>
        <v>Soluciones OriónCanalIT-SW-10-01</v>
      </c>
      <c r="B208" s="124" t="str">
        <f aca="false">E208&amp;F208</f>
        <v>IT-SW-10-01Canal</v>
      </c>
      <c r="C208" s="134"/>
      <c r="D208" s="134" t="s">
        <v>293</v>
      </c>
      <c r="E208" s="143" t="s">
        <v>278</v>
      </c>
      <c r="F208" s="124" t="s">
        <v>206</v>
      </c>
      <c r="G208" s="124" t="str">
        <f aca="false">D208</f>
        <v>Soluciones Orión</v>
      </c>
      <c r="H208" s="124" t="s">
        <v>103</v>
      </c>
      <c r="I208" s="144" t="s">
        <v>77</v>
      </c>
      <c r="J208" s="134" t="s">
        <v>279</v>
      </c>
      <c r="K208" s="134" t="s">
        <v>246</v>
      </c>
      <c r="L208" s="134" t="s">
        <v>101</v>
      </c>
      <c r="M208" s="134" t="s">
        <v>209</v>
      </c>
      <c r="N208" s="144" t="s">
        <v>217</v>
      </c>
      <c r="O208" s="144" t="s">
        <v>211</v>
      </c>
      <c r="P208" s="139" t="s">
        <v>260</v>
      </c>
      <c r="Q208" s="134" t="s">
        <v>278</v>
      </c>
      <c r="R208" s="134" t="s">
        <v>213</v>
      </c>
      <c r="S208" s="146" t="n">
        <v>300000</v>
      </c>
      <c r="T208" s="144" t="n">
        <v>1</v>
      </c>
      <c r="U208" s="144" t="n">
        <v>1</v>
      </c>
      <c r="V208" s="126" t="n">
        <f aca="false">SUMIF(ResumenCotizacion!$C:$C,E208,ResumenCotizacion!$P:$P)</f>
        <v>0</v>
      </c>
      <c r="W208" s="164" t="n">
        <f aca="false">S208</f>
        <v>300000</v>
      </c>
      <c r="X208" s="163" t="n">
        <f aca="false">ROUND(W208/(1-VLOOKUP("Total porcentaje:",ResumenCotizacion!$F:$H,3,0)),2)</f>
        <v>300000</v>
      </c>
      <c r="Y208" s="163" t="n">
        <f aca="false">V208*X208</f>
        <v>0</v>
      </c>
    </row>
    <row r="209" customFormat="false" ht="14.25" hidden="false" customHeight="false" outlineLevel="0" collapsed="false">
      <c r="A209" s="124" t="str">
        <f aca="false">D209&amp;F209&amp;E209</f>
        <v>Soluciones OriónCanalIT-SW-10-02</v>
      </c>
      <c r="B209" s="124" t="str">
        <f aca="false">E209&amp;F209</f>
        <v>IT-SW-10-02Canal</v>
      </c>
      <c r="C209" s="134"/>
      <c r="D209" s="134" t="s">
        <v>293</v>
      </c>
      <c r="E209" s="143" t="s">
        <v>280</v>
      </c>
      <c r="F209" s="124" t="s">
        <v>206</v>
      </c>
      <c r="G209" s="124" t="str">
        <f aca="false">D209</f>
        <v>Soluciones Orión</v>
      </c>
      <c r="H209" s="124" t="s">
        <v>103</v>
      </c>
      <c r="I209" s="144" t="s">
        <v>77</v>
      </c>
      <c r="J209" s="134" t="s">
        <v>279</v>
      </c>
      <c r="K209" s="134" t="s">
        <v>246</v>
      </c>
      <c r="L209" s="134" t="s">
        <v>101</v>
      </c>
      <c r="M209" s="134" t="s">
        <v>209</v>
      </c>
      <c r="N209" s="144" t="s">
        <v>217</v>
      </c>
      <c r="O209" s="144" t="s">
        <v>215</v>
      </c>
      <c r="P209" s="139" t="s">
        <v>260</v>
      </c>
      <c r="Q209" s="134" t="s">
        <v>280</v>
      </c>
      <c r="R209" s="134" t="s">
        <v>213</v>
      </c>
      <c r="S209" s="146" t="n">
        <v>600000</v>
      </c>
      <c r="T209" s="144" t="n">
        <v>1</v>
      </c>
      <c r="U209" s="144" t="n">
        <v>1</v>
      </c>
      <c r="V209" s="126" t="n">
        <f aca="false">SUMIF(ResumenCotizacion!$C:$C,E209,ResumenCotizacion!$P:$P)</f>
        <v>0</v>
      </c>
      <c r="W209" s="164" t="n">
        <f aca="false">S209</f>
        <v>600000</v>
      </c>
      <c r="X209" s="163" t="n">
        <f aca="false">ROUND(W209/(1-VLOOKUP("Total porcentaje:",ResumenCotizacion!$F:$H,3,0)),2)</f>
        <v>600000</v>
      </c>
      <c r="Y209" s="163" t="n">
        <f aca="false">V209*X209</f>
        <v>0</v>
      </c>
    </row>
    <row r="210" customFormat="false" ht="14.25" hidden="false" customHeight="false" outlineLevel="0" collapsed="false">
      <c r="A210" s="124" t="str">
        <f aca="false">D210&amp;F210&amp;E210</f>
        <v>Soluciones OriónCanalIT-SW-10-03</v>
      </c>
      <c r="B210" s="124" t="str">
        <f aca="false">E210&amp;F210</f>
        <v>IT-SW-10-03Canal</v>
      </c>
      <c r="C210" s="134"/>
      <c r="D210" s="134" t="s">
        <v>293</v>
      </c>
      <c r="E210" s="143" t="s">
        <v>281</v>
      </c>
      <c r="F210" s="124" t="s">
        <v>206</v>
      </c>
      <c r="G210" s="124" t="str">
        <f aca="false">D210</f>
        <v>Soluciones Orión</v>
      </c>
      <c r="H210" s="124" t="s">
        <v>103</v>
      </c>
      <c r="I210" s="144" t="s">
        <v>77</v>
      </c>
      <c r="J210" s="134" t="s">
        <v>279</v>
      </c>
      <c r="K210" s="134" t="s">
        <v>246</v>
      </c>
      <c r="L210" s="134" t="s">
        <v>101</v>
      </c>
      <c r="M210" s="134" t="s">
        <v>209</v>
      </c>
      <c r="N210" s="144" t="s">
        <v>210</v>
      </c>
      <c r="O210" s="144" t="s">
        <v>211</v>
      </c>
      <c r="P210" s="139" t="s">
        <v>260</v>
      </c>
      <c r="Q210" s="134" t="s">
        <v>281</v>
      </c>
      <c r="R210" s="134" t="s">
        <v>213</v>
      </c>
      <c r="S210" s="146" t="n">
        <v>250000</v>
      </c>
      <c r="T210" s="144" t="n">
        <v>1</v>
      </c>
      <c r="U210" s="144" t="n">
        <v>1</v>
      </c>
      <c r="V210" s="126" t="n">
        <f aca="false">SUMIF(ResumenCotizacion!$C:$C,E210,ResumenCotizacion!$P:$P)</f>
        <v>0</v>
      </c>
      <c r="W210" s="164" t="n">
        <f aca="false">S210</f>
        <v>250000</v>
      </c>
      <c r="X210" s="163" t="n">
        <f aca="false">ROUND(W210/(1-VLOOKUP("Total porcentaje:",ResumenCotizacion!$F:$H,3,0)),2)</f>
        <v>250000</v>
      </c>
      <c r="Y210" s="163" t="n">
        <f aca="false">V210*X210</f>
        <v>0</v>
      </c>
    </row>
    <row r="211" customFormat="false" ht="14.25" hidden="false" customHeight="false" outlineLevel="0" collapsed="false">
      <c r="A211" s="124" t="str">
        <f aca="false">D211&amp;F211&amp;E211</f>
        <v>Soluciones OriónCanalIT-SW-10-04</v>
      </c>
      <c r="B211" s="124" t="str">
        <f aca="false">E211&amp;F211</f>
        <v>IT-SW-10-04Canal</v>
      </c>
      <c r="C211" s="134"/>
      <c r="D211" s="134" t="s">
        <v>293</v>
      </c>
      <c r="E211" s="143" t="s">
        <v>282</v>
      </c>
      <c r="F211" s="124" t="s">
        <v>206</v>
      </c>
      <c r="G211" s="124" t="str">
        <f aca="false">D211</f>
        <v>Soluciones Orión</v>
      </c>
      <c r="H211" s="124" t="s">
        <v>103</v>
      </c>
      <c r="I211" s="144" t="s">
        <v>77</v>
      </c>
      <c r="J211" s="134" t="s">
        <v>279</v>
      </c>
      <c r="K211" s="134" t="s">
        <v>246</v>
      </c>
      <c r="L211" s="134" t="s">
        <v>101</v>
      </c>
      <c r="M211" s="134" t="s">
        <v>209</v>
      </c>
      <c r="N211" s="144" t="s">
        <v>220</v>
      </c>
      <c r="O211" s="144" t="s">
        <v>211</v>
      </c>
      <c r="P211" s="139" t="s">
        <v>260</v>
      </c>
      <c r="Q211" s="134" t="s">
        <v>282</v>
      </c>
      <c r="R211" s="134" t="s">
        <v>213</v>
      </c>
      <c r="S211" s="146" t="n">
        <v>300000</v>
      </c>
      <c r="T211" s="144" t="n">
        <v>1</v>
      </c>
      <c r="U211" s="144" t="n">
        <v>1</v>
      </c>
      <c r="V211" s="126" t="n">
        <f aca="false">SUMIF(ResumenCotizacion!$C:$C,E211,ResumenCotizacion!$P:$P)</f>
        <v>0</v>
      </c>
      <c r="W211" s="164" t="n">
        <f aca="false">S211</f>
        <v>300000</v>
      </c>
      <c r="X211" s="163" t="n">
        <f aca="false">ROUND(W211/(1-VLOOKUP("Total porcentaje:",ResumenCotizacion!$F:$H,3,0)),2)</f>
        <v>300000</v>
      </c>
      <c r="Y211" s="163" t="n">
        <f aca="false">V211*X211</f>
        <v>0</v>
      </c>
    </row>
    <row r="212" customFormat="false" ht="14.25" hidden="false" customHeight="false" outlineLevel="0" collapsed="false">
      <c r="A212" s="124" t="str">
        <f aca="false">D212&amp;F212&amp;E212</f>
        <v>Soluciones OriónCanalIT-SW-10-05</v>
      </c>
      <c r="B212" s="124" t="str">
        <f aca="false">E212&amp;F212</f>
        <v>IT-SW-10-05Canal</v>
      </c>
      <c r="C212" s="134"/>
      <c r="D212" s="134" t="s">
        <v>293</v>
      </c>
      <c r="E212" s="143" t="s">
        <v>283</v>
      </c>
      <c r="F212" s="124" t="s">
        <v>206</v>
      </c>
      <c r="G212" s="124" t="str">
        <f aca="false">D212</f>
        <v>Soluciones Orión</v>
      </c>
      <c r="H212" s="124" t="s">
        <v>103</v>
      </c>
      <c r="I212" s="144" t="s">
        <v>77</v>
      </c>
      <c r="J212" s="134" t="s">
        <v>279</v>
      </c>
      <c r="K212" s="134" t="s">
        <v>246</v>
      </c>
      <c r="L212" s="134" t="s">
        <v>101</v>
      </c>
      <c r="M212" s="134" t="s">
        <v>209</v>
      </c>
      <c r="N212" s="144" t="s">
        <v>220</v>
      </c>
      <c r="O212" s="144" t="s">
        <v>215</v>
      </c>
      <c r="P212" s="139" t="s">
        <v>260</v>
      </c>
      <c r="Q212" s="134" t="s">
        <v>283</v>
      </c>
      <c r="R212" s="134" t="s">
        <v>213</v>
      </c>
      <c r="S212" s="146" t="n">
        <v>600000</v>
      </c>
      <c r="T212" s="144" t="n">
        <v>1</v>
      </c>
      <c r="U212" s="144" t="n">
        <v>1</v>
      </c>
      <c r="V212" s="126" t="n">
        <f aca="false">SUMIF(ResumenCotizacion!$C:$C,E212,ResumenCotizacion!$P:$P)</f>
        <v>0</v>
      </c>
      <c r="W212" s="164" t="n">
        <f aca="false">S212</f>
        <v>600000</v>
      </c>
      <c r="X212" s="163" t="n">
        <f aca="false">ROUND(W212/(1-VLOOKUP("Total porcentaje:",ResumenCotizacion!$F:$H,3,0)),2)</f>
        <v>600000</v>
      </c>
      <c r="Y212" s="163" t="n">
        <f aca="false">V212*X212</f>
        <v>0</v>
      </c>
    </row>
    <row r="213" customFormat="false" ht="14.25" hidden="false" customHeight="false" outlineLevel="0" collapsed="false">
      <c r="A213" s="124" t="str">
        <f aca="false">D213&amp;F213&amp;E213</f>
        <v>Soluciones OriónCanalIT-SW-10-06</v>
      </c>
      <c r="B213" s="124" t="str">
        <f aca="false">E213&amp;F213</f>
        <v>IT-SW-10-06Canal</v>
      </c>
      <c r="C213" s="134"/>
      <c r="D213" s="134" t="s">
        <v>293</v>
      </c>
      <c r="E213" s="143" t="s">
        <v>284</v>
      </c>
      <c r="F213" s="124" t="s">
        <v>206</v>
      </c>
      <c r="G213" s="124" t="str">
        <f aca="false">D213</f>
        <v>Soluciones Orión</v>
      </c>
      <c r="H213" s="124" t="s">
        <v>103</v>
      </c>
      <c r="I213" s="144" t="s">
        <v>77</v>
      </c>
      <c r="J213" s="134" t="s">
        <v>279</v>
      </c>
      <c r="K213" s="134" t="s">
        <v>246</v>
      </c>
      <c r="L213" s="134" t="s">
        <v>101</v>
      </c>
      <c r="M213" s="134" t="s">
        <v>209</v>
      </c>
      <c r="N213" s="144" t="s">
        <v>210</v>
      </c>
      <c r="O213" s="144" t="s">
        <v>215</v>
      </c>
      <c r="P213" s="139" t="s">
        <v>260</v>
      </c>
      <c r="Q213" s="134" t="s">
        <v>284</v>
      </c>
      <c r="R213" s="134" t="s">
        <v>213</v>
      </c>
      <c r="S213" s="146" t="n">
        <v>500000</v>
      </c>
      <c r="T213" s="144" t="n">
        <v>1</v>
      </c>
      <c r="U213" s="144" t="n">
        <v>1</v>
      </c>
      <c r="V213" s="126" t="n">
        <f aca="false">SUMIF(ResumenCotizacion!$C:$C,E213,ResumenCotizacion!$P:$P)</f>
        <v>0</v>
      </c>
      <c r="W213" s="164" t="n">
        <f aca="false">S213</f>
        <v>500000</v>
      </c>
      <c r="X213" s="163" t="n">
        <f aca="false">ROUND(W213/(1-VLOOKUP("Total porcentaje:",ResumenCotizacion!$F:$H,3,0)),2)</f>
        <v>500000</v>
      </c>
      <c r="Y213" s="163" t="n">
        <f aca="false">V213*X213</f>
        <v>0</v>
      </c>
    </row>
    <row r="214" customFormat="false" ht="14.25" hidden="false" customHeight="false" outlineLevel="0" collapsed="false">
      <c r="A214" s="124" t="str">
        <f aca="false">D214&amp;F214&amp;E214</f>
        <v>Soluciones OriónCanalIT-SW-11-01</v>
      </c>
      <c r="B214" s="124" t="str">
        <f aca="false">E214&amp;F214</f>
        <v>IT-SW-11-01Canal</v>
      </c>
      <c r="C214" s="134"/>
      <c r="D214" s="134" t="s">
        <v>293</v>
      </c>
      <c r="E214" s="143" t="s">
        <v>285</v>
      </c>
      <c r="F214" s="124" t="s">
        <v>206</v>
      </c>
      <c r="G214" s="124" t="str">
        <f aca="false">D214</f>
        <v>Soluciones Orión</v>
      </c>
      <c r="H214" s="124" t="s">
        <v>103</v>
      </c>
      <c r="I214" s="144" t="s">
        <v>77</v>
      </c>
      <c r="J214" s="134" t="s">
        <v>286</v>
      </c>
      <c r="K214" s="134" t="s">
        <v>246</v>
      </c>
      <c r="L214" s="134" t="s">
        <v>101</v>
      </c>
      <c r="M214" s="134" t="s">
        <v>209</v>
      </c>
      <c r="N214" s="144" t="s">
        <v>210</v>
      </c>
      <c r="O214" s="144" t="s">
        <v>215</v>
      </c>
      <c r="P214" s="139" t="s">
        <v>260</v>
      </c>
      <c r="Q214" s="134" t="s">
        <v>285</v>
      </c>
      <c r="R214" s="134" t="s">
        <v>213</v>
      </c>
      <c r="S214" s="146" t="n">
        <v>500000</v>
      </c>
      <c r="T214" s="144" t="n">
        <v>1</v>
      </c>
      <c r="U214" s="144" t="n">
        <v>1</v>
      </c>
      <c r="V214" s="126" t="n">
        <f aca="false">SUMIF(ResumenCotizacion!$C:$C,E214,ResumenCotizacion!$P:$P)</f>
        <v>0</v>
      </c>
      <c r="W214" s="164" t="n">
        <f aca="false">S214</f>
        <v>500000</v>
      </c>
      <c r="X214" s="163" t="n">
        <f aca="false">ROUND(W214/(1-VLOOKUP("Total porcentaje:",ResumenCotizacion!$F:$H,3,0)),2)</f>
        <v>500000</v>
      </c>
      <c r="Y214" s="163" t="n">
        <f aca="false">V214*X214</f>
        <v>0</v>
      </c>
    </row>
    <row r="215" customFormat="false" ht="14.25" hidden="false" customHeight="false" outlineLevel="0" collapsed="false">
      <c r="A215" s="124" t="str">
        <f aca="false">D215&amp;F215&amp;E215</f>
        <v>Soluciones OriónCanalIT-SW-11-02</v>
      </c>
      <c r="B215" s="124" t="str">
        <f aca="false">E215&amp;F215</f>
        <v>IT-SW-11-02Canal</v>
      </c>
      <c r="C215" s="134"/>
      <c r="D215" s="134" t="s">
        <v>293</v>
      </c>
      <c r="E215" s="143" t="s">
        <v>287</v>
      </c>
      <c r="F215" s="124" t="s">
        <v>206</v>
      </c>
      <c r="G215" s="124" t="str">
        <f aca="false">D215</f>
        <v>Soluciones Orión</v>
      </c>
      <c r="H215" s="124" t="s">
        <v>103</v>
      </c>
      <c r="I215" s="144" t="s">
        <v>77</v>
      </c>
      <c r="J215" s="134" t="s">
        <v>286</v>
      </c>
      <c r="K215" s="134" t="s">
        <v>246</v>
      </c>
      <c r="L215" s="134" t="s">
        <v>101</v>
      </c>
      <c r="M215" s="134" t="s">
        <v>209</v>
      </c>
      <c r="N215" s="144" t="s">
        <v>217</v>
      </c>
      <c r="O215" s="144" t="s">
        <v>211</v>
      </c>
      <c r="P215" s="139" t="s">
        <v>260</v>
      </c>
      <c r="Q215" s="134" t="s">
        <v>287</v>
      </c>
      <c r="R215" s="134" t="s">
        <v>213</v>
      </c>
      <c r="S215" s="146" t="n">
        <v>300000</v>
      </c>
      <c r="T215" s="144" t="n">
        <v>1</v>
      </c>
      <c r="U215" s="144" t="n">
        <v>1</v>
      </c>
      <c r="V215" s="126" t="n">
        <f aca="false">SUMIF(ResumenCotizacion!$C:$C,E215,ResumenCotizacion!$P:$P)</f>
        <v>0</v>
      </c>
      <c r="W215" s="164" t="n">
        <f aca="false">S215</f>
        <v>300000</v>
      </c>
      <c r="X215" s="163" t="n">
        <f aca="false">ROUND(W215/(1-VLOOKUP("Total porcentaje:",ResumenCotizacion!$F:$H,3,0)),2)</f>
        <v>300000</v>
      </c>
      <c r="Y215" s="163" t="n">
        <f aca="false">V215*X215</f>
        <v>0</v>
      </c>
    </row>
    <row r="216" customFormat="false" ht="14.25" hidden="false" customHeight="false" outlineLevel="0" collapsed="false">
      <c r="A216" s="124" t="str">
        <f aca="false">D216&amp;F216&amp;E216</f>
        <v>Soluciones OriónCanalIT-SW-11-03</v>
      </c>
      <c r="B216" s="124" t="str">
        <f aca="false">E216&amp;F216</f>
        <v>IT-SW-11-03Canal</v>
      </c>
      <c r="C216" s="134"/>
      <c r="D216" s="134" t="s">
        <v>293</v>
      </c>
      <c r="E216" s="143" t="s">
        <v>288</v>
      </c>
      <c r="F216" s="124" t="s">
        <v>206</v>
      </c>
      <c r="G216" s="124" t="str">
        <f aca="false">D216</f>
        <v>Soluciones Orión</v>
      </c>
      <c r="H216" s="124" t="s">
        <v>103</v>
      </c>
      <c r="I216" s="144" t="s">
        <v>77</v>
      </c>
      <c r="J216" s="134" t="s">
        <v>286</v>
      </c>
      <c r="K216" s="134" t="s">
        <v>246</v>
      </c>
      <c r="L216" s="134" t="s">
        <v>101</v>
      </c>
      <c r="M216" s="134" t="s">
        <v>209</v>
      </c>
      <c r="N216" s="144" t="s">
        <v>217</v>
      </c>
      <c r="O216" s="144" t="s">
        <v>215</v>
      </c>
      <c r="P216" s="139" t="s">
        <v>260</v>
      </c>
      <c r="Q216" s="134" t="s">
        <v>288</v>
      </c>
      <c r="R216" s="134" t="s">
        <v>213</v>
      </c>
      <c r="S216" s="146" t="n">
        <v>600000</v>
      </c>
      <c r="T216" s="144" t="n">
        <v>1</v>
      </c>
      <c r="U216" s="144" t="n">
        <v>1</v>
      </c>
      <c r="V216" s="126" t="n">
        <f aca="false">SUMIF(ResumenCotizacion!$C:$C,E216,ResumenCotizacion!$P:$P)</f>
        <v>0</v>
      </c>
      <c r="W216" s="164" t="n">
        <f aca="false">S216</f>
        <v>600000</v>
      </c>
      <c r="X216" s="163" t="n">
        <f aca="false">ROUND(W216/(1-VLOOKUP("Total porcentaje:",ResumenCotizacion!$F:$H,3,0)),2)</f>
        <v>600000</v>
      </c>
      <c r="Y216" s="163" t="n">
        <f aca="false">V216*X216</f>
        <v>0</v>
      </c>
    </row>
    <row r="217" customFormat="false" ht="14.25" hidden="false" customHeight="false" outlineLevel="0" collapsed="false">
      <c r="A217" s="124" t="str">
        <f aca="false">D217&amp;F217&amp;E217</f>
        <v>Soluciones OriónCanalIT-SW-11-04</v>
      </c>
      <c r="B217" s="124" t="str">
        <f aca="false">E217&amp;F217</f>
        <v>IT-SW-11-04Canal</v>
      </c>
      <c r="C217" s="134"/>
      <c r="D217" s="134" t="s">
        <v>293</v>
      </c>
      <c r="E217" s="143" t="s">
        <v>289</v>
      </c>
      <c r="F217" s="124" t="s">
        <v>206</v>
      </c>
      <c r="G217" s="124" t="str">
        <f aca="false">D217</f>
        <v>Soluciones Orión</v>
      </c>
      <c r="H217" s="124" t="s">
        <v>103</v>
      </c>
      <c r="I217" s="144" t="s">
        <v>77</v>
      </c>
      <c r="J217" s="134" t="s">
        <v>286</v>
      </c>
      <c r="K217" s="134" t="s">
        <v>246</v>
      </c>
      <c r="L217" s="134" t="s">
        <v>101</v>
      </c>
      <c r="M217" s="134" t="s">
        <v>209</v>
      </c>
      <c r="N217" s="144" t="s">
        <v>220</v>
      </c>
      <c r="O217" s="144" t="s">
        <v>211</v>
      </c>
      <c r="P217" s="139" t="s">
        <v>260</v>
      </c>
      <c r="Q217" s="134" t="s">
        <v>289</v>
      </c>
      <c r="R217" s="134" t="s">
        <v>213</v>
      </c>
      <c r="S217" s="146" t="n">
        <v>300000</v>
      </c>
      <c r="T217" s="144" t="n">
        <v>1</v>
      </c>
      <c r="U217" s="144" t="n">
        <v>1</v>
      </c>
      <c r="V217" s="126" t="n">
        <f aca="false">SUMIF(ResumenCotizacion!$C:$C,E217,ResumenCotizacion!$P:$P)</f>
        <v>0</v>
      </c>
      <c r="W217" s="164" t="n">
        <f aca="false">S217</f>
        <v>300000</v>
      </c>
      <c r="X217" s="163" t="n">
        <f aca="false">ROUND(W217/(1-VLOOKUP("Total porcentaje:",ResumenCotizacion!$F:$H,3,0)),2)</f>
        <v>300000</v>
      </c>
      <c r="Y217" s="163" t="n">
        <f aca="false">V217*X217</f>
        <v>0</v>
      </c>
    </row>
    <row r="218" customFormat="false" ht="14.25" hidden="false" customHeight="false" outlineLevel="0" collapsed="false">
      <c r="A218" s="124" t="str">
        <f aca="false">D218&amp;F218&amp;E218</f>
        <v>Soluciones OriónCanalIT-SW-11-05</v>
      </c>
      <c r="B218" s="124" t="str">
        <f aca="false">E218&amp;F218</f>
        <v>IT-SW-11-05Canal</v>
      </c>
      <c r="C218" s="134"/>
      <c r="D218" s="134" t="s">
        <v>293</v>
      </c>
      <c r="E218" s="143" t="s">
        <v>290</v>
      </c>
      <c r="F218" s="124" t="s">
        <v>206</v>
      </c>
      <c r="G218" s="124" t="str">
        <f aca="false">D218</f>
        <v>Soluciones Orión</v>
      </c>
      <c r="H218" s="124" t="s">
        <v>103</v>
      </c>
      <c r="I218" s="144" t="s">
        <v>77</v>
      </c>
      <c r="J218" s="134" t="s">
        <v>286</v>
      </c>
      <c r="K218" s="134" t="s">
        <v>246</v>
      </c>
      <c r="L218" s="134" t="s">
        <v>101</v>
      </c>
      <c r="M218" s="134" t="s">
        <v>209</v>
      </c>
      <c r="N218" s="144" t="s">
        <v>220</v>
      </c>
      <c r="O218" s="144" t="s">
        <v>215</v>
      </c>
      <c r="P218" s="139" t="s">
        <v>260</v>
      </c>
      <c r="Q218" s="134" t="s">
        <v>290</v>
      </c>
      <c r="R218" s="134" t="s">
        <v>213</v>
      </c>
      <c r="S218" s="146" t="n">
        <v>600000</v>
      </c>
      <c r="T218" s="144" t="n">
        <v>1</v>
      </c>
      <c r="U218" s="144" t="n">
        <v>1</v>
      </c>
      <c r="V218" s="126" t="n">
        <f aca="false">SUMIF(ResumenCotizacion!$C:$C,E218,ResumenCotizacion!$P:$P)</f>
        <v>0</v>
      </c>
      <c r="W218" s="164" t="n">
        <f aca="false">S218</f>
        <v>600000</v>
      </c>
      <c r="X218" s="163" t="n">
        <f aca="false">ROUND(W218/(1-VLOOKUP("Total porcentaje:",ResumenCotizacion!$F:$H,3,0)),2)</f>
        <v>600000</v>
      </c>
      <c r="Y218" s="163" t="n">
        <f aca="false">V218*X218</f>
        <v>0</v>
      </c>
    </row>
    <row r="219" customFormat="false" ht="14.25" hidden="false" customHeight="false" outlineLevel="0" collapsed="false">
      <c r="A219" s="124" t="str">
        <f aca="false">D219&amp;F219&amp;E219</f>
        <v>Soluciones OriónCanalIT-SW-11-06</v>
      </c>
      <c r="B219" s="124" t="str">
        <f aca="false">E219&amp;F219</f>
        <v>IT-SW-11-06Canal</v>
      </c>
      <c r="C219" s="134"/>
      <c r="D219" s="134" t="s">
        <v>293</v>
      </c>
      <c r="E219" s="143" t="s">
        <v>291</v>
      </c>
      <c r="F219" s="124" t="s">
        <v>206</v>
      </c>
      <c r="G219" s="124" t="str">
        <f aca="false">D219</f>
        <v>Soluciones Orión</v>
      </c>
      <c r="H219" s="124" t="s">
        <v>103</v>
      </c>
      <c r="I219" s="144" t="s">
        <v>77</v>
      </c>
      <c r="J219" s="134" t="s">
        <v>286</v>
      </c>
      <c r="K219" s="134" t="s">
        <v>246</v>
      </c>
      <c r="L219" s="134" t="s">
        <v>101</v>
      </c>
      <c r="M219" s="134" t="s">
        <v>209</v>
      </c>
      <c r="N219" s="144" t="s">
        <v>210</v>
      </c>
      <c r="O219" s="144" t="s">
        <v>211</v>
      </c>
      <c r="P219" s="139" t="s">
        <v>260</v>
      </c>
      <c r="Q219" s="134" t="s">
        <v>291</v>
      </c>
      <c r="R219" s="134" t="s">
        <v>213</v>
      </c>
      <c r="S219" s="146" t="n">
        <v>250000</v>
      </c>
      <c r="T219" s="144" t="n">
        <v>1</v>
      </c>
      <c r="U219" s="144" t="n">
        <v>1</v>
      </c>
      <c r="V219" s="126" t="n">
        <f aca="false">SUMIF(ResumenCotizacion!$C:$C,E219,ResumenCotizacion!$P:$P)</f>
        <v>0</v>
      </c>
      <c r="W219" s="164" t="n">
        <f aca="false">S219</f>
        <v>250000</v>
      </c>
      <c r="X219" s="163" t="n">
        <f aca="false">ROUND(W219/(1-VLOOKUP("Total porcentaje:",ResumenCotizacion!$F:$H,3,0)),2)</f>
        <v>250000</v>
      </c>
      <c r="Y219" s="163" t="n">
        <f aca="false">V219*X219</f>
        <v>0</v>
      </c>
    </row>
    <row r="220" customFormat="false" ht="14.25" hidden="false" customHeight="false" outlineLevel="0" collapsed="false">
      <c r="A220" s="124" t="str">
        <f aca="false">D220&amp;F220&amp;E220</f>
        <v>EforcersCanalIT-SW-01-01</v>
      </c>
      <c r="B220" s="124" t="str">
        <f aca="false">E220&amp;F220</f>
        <v>IT-SW-01-01Canal</v>
      </c>
      <c r="C220" s="134"/>
      <c r="D220" s="134" t="s">
        <v>294</v>
      </c>
      <c r="E220" s="143" t="s">
        <v>205</v>
      </c>
      <c r="F220" s="124" t="s">
        <v>206</v>
      </c>
      <c r="G220" s="124" t="str">
        <f aca="false">D220</f>
        <v>Eforcers</v>
      </c>
      <c r="H220" s="124" t="s">
        <v>103</v>
      </c>
      <c r="I220" s="144" t="s">
        <v>77</v>
      </c>
      <c r="J220" s="134" t="s">
        <v>207</v>
      </c>
      <c r="K220" s="134" t="s">
        <v>208</v>
      </c>
      <c r="L220" s="134" t="s">
        <v>101</v>
      </c>
      <c r="M220" s="134" t="s">
        <v>209</v>
      </c>
      <c r="N220" s="144" t="s">
        <v>210</v>
      </c>
      <c r="O220" s="144" t="s">
        <v>211</v>
      </c>
      <c r="P220" s="139" t="s">
        <v>212</v>
      </c>
      <c r="Q220" s="134" t="s">
        <v>205</v>
      </c>
      <c r="R220" s="134" t="s">
        <v>213</v>
      </c>
      <c r="S220" s="146" t="n">
        <v>502000</v>
      </c>
      <c r="T220" s="144" t="n">
        <v>1</v>
      </c>
      <c r="U220" s="144" t="n">
        <v>1</v>
      </c>
      <c r="V220" s="126" t="n">
        <f aca="false">SUMIF(ResumenCotizacion!$C:$C,E220,ResumenCotizacion!$P:$P)</f>
        <v>0</v>
      </c>
      <c r="W220" s="164" t="n">
        <f aca="false">S220</f>
        <v>502000</v>
      </c>
      <c r="X220" s="163" t="n">
        <f aca="false">ROUND(W220/(1-VLOOKUP("Total porcentaje:",ResumenCotizacion!$F:$H,3,0)),2)</f>
        <v>502000</v>
      </c>
      <c r="Y220" s="163" t="n">
        <f aca="false">V220*X220</f>
        <v>0</v>
      </c>
    </row>
    <row r="221" customFormat="false" ht="14.25" hidden="false" customHeight="false" outlineLevel="0" collapsed="false">
      <c r="A221" s="124" t="str">
        <f aca="false">D221&amp;F221&amp;E221</f>
        <v>EforcersCanalIT-SW-01-02</v>
      </c>
      <c r="B221" s="124" t="str">
        <f aca="false">E221&amp;F221</f>
        <v>IT-SW-01-02Canal</v>
      </c>
      <c r="C221" s="134"/>
      <c r="D221" s="134" t="s">
        <v>294</v>
      </c>
      <c r="E221" s="143" t="s">
        <v>214</v>
      </c>
      <c r="F221" s="124" t="s">
        <v>206</v>
      </c>
      <c r="G221" s="124" t="str">
        <f aca="false">D221</f>
        <v>Eforcers</v>
      </c>
      <c r="H221" s="124" t="s">
        <v>103</v>
      </c>
      <c r="I221" s="144" t="s">
        <v>77</v>
      </c>
      <c r="J221" s="134" t="s">
        <v>207</v>
      </c>
      <c r="K221" s="134" t="s">
        <v>208</v>
      </c>
      <c r="L221" s="134" t="s">
        <v>101</v>
      </c>
      <c r="M221" s="134" t="s">
        <v>209</v>
      </c>
      <c r="N221" s="144" t="s">
        <v>210</v>
      </c>
      <c r="O221" s="144" t="s">
        <v>215</v>
      </c>
      <c r="P221" s="139" t="s">
        <v>212</v>
      </c>
      <c r="Q221" s="134" t="s">
        <v>214</v>
      </c>
      <c r="R221" s="134" t="s">
        <v>213</v>
      </c>
      <c r="S221" s="146" t="n">
        <v>750000</v>
      </c>
      <c r="T221" s="144" t="n">
        <v>1</v>
      </c>
      <c r="U221" s="144" t="n">
        <v>1</v>
      </c>
      <c r="V221" s="126" t="n">
        <f aca="false">SUMIF(ResumenCotizacion!$C:$C,E221,ResumenCotizacion!$P:$P)</f>
        <v>0</v>
      </c>
      <c r="W221" s="164" t="n">
        <f aca="false">S221</f>
        <v>750000</v>
      </c>
      <c r="X221" s="163" t="n">
        <f aca="false">ROUND(W221/(1-VLOOKUP("Total porcentaje:",ResumenCotizacion!$F:$H,3,0)),2)</f>
        <v>750000</v>
      </c>
      <c r="Y221" s="163" t="n">
        <f aca="false">V221*X221</f>
        <v>0</v>
      </c>
    </row>
    <row r="222" customFormat="false" ht="14.25" hidden="false" customHeight="false" outlineLevel="0" collapsed="false">
      <c r="A222" s="124" t="str">
        <f aca="false">D222&amp;F222&amp;E222</f>
        <v>EforcersCanalIT-SW-01-03</v>
      </c>
      <c r="B222" s="124" t="str">
        <f aca="false">E222&amp;F222</f>
        <v>IT-SW-01-03Canal</v>
      </c>
      <c r="C222" s="134"/>
      <c r="D222" s="134" t="s">
        <v>294</v>
      </c>
      <c r="E222" s="143" t="s">
        <v>216</v>
      </c>
      <c r="F222" s="124" t="s">
        <v>206</v>
      </c>
      <c r="G222" s="124" t="str">
        <f aca="false">D222</f>
        <v>Eforcers</v>
      </c>
      <c r="H222" s="124" t="s">
        <v>103</v>
      </c>
      <c r="I222" s="144" t="s">
        <v>77</v>
      </c>
      <c r="J222" s="134" t="s">
        <v>207</v>
      </c>
      <c r="K222" s="134" t="s">
        <v>208</v>
      </c>
      <c r="L222" s="134" t="s">
        <v>101</v>
      </c>
      <c r="M222" s="134" t="s">
        <v>209</v>
      </c>
      <c r="N222" s="144" t="s">
        <v>217</v>
      </c>
      <c r="O222" s="144" t="s">
        <v>211</v>
      </c>
      <c r="P222" s="139" t="s">
        <v>212</v>
      </c>
      <c r="Q222" s="134" t="s">
        <v>216</v>
      </c>
      <c r="R222" s="134" t="s">
        <v>213</v>
      </c>
      <c r="S222" s="146" t="n">
        <v>502000</v>
      </c>
      <c r="T222" s="144" t="n">
        <v>1</v>
      </c>
      <c r="U222" s="144" t="n">
        <v>1</v>
      </c>
      <c r="V222" s="126" t="n">
        <f aca="false">SUMIF(ResumenCotizacion!$C:$C,E222,ResumenCotizacion!$P:$P)</f>
        <v>0</v>
      </c>
      <c r="W222" s="164" t="n">
        <f aca="false">S222</f>
        <v>502000</v>
      </c>
      <c r="X222" s="163" t="n">
        <f aca="false">ROUND(W222/(1-VLOOKUP("Total porcentaje:",ResumenCotizacion!$F:$H,3,0)),2)</f>
        <v>502000</v>
      </c>
      <c r="Y222" s="163" t="n">
        <f aca="false">V222*X222</f>
        <v>0</v>
      </c>
    </row>
    <row r="223" customFormat="false" ht="14.25" hidden="false" customHeight="false" outlineLevel="0" collapsed="false">
      <c r="A223" s="124" t="str">
        <f aca="false">D223&amp;F223&amp;E223</f>
        <v>EforcersCanalIT-SW-01-04</v>
      </c>
      <c r="B223" s="124" t="str">
        <f aca="false">E223&amp;F223</f>
        <v>IT-SW-01-04Canal</v>
      </c>
      <c r="C223" s="134"/>
      <c r="D223" s="134" t="s">
        <v>294</v>
      </c>
      <c r="E223" s="143" t="s">
        <v>218</v>
      </c>
      <c r="F223" s="124" t="s">
        <v>206</v>
      </c>
      <c r="G223" s="124" t="str">
        <f aca="false">D223</f>
        <v>Eforcers</v>
      </c>
      <c r="H223" s="124" t="s">
        <v>103</v>
      </c>
      <c r="I223" s="144" t="s">
        <v>77</v>
      </c>
      <c r="J223" s="134" t="s">
        <v>207</v>
      </c>
      <c r="K223" s="134" t="s">
        <v>208</v>
      </c>
      <c r="L223" s="134" t="s">
        <v>101</v>
      </c>
      <c r="M223" s="134" t="s">
        <v>209</v>
      </c>
      <c r="N223" s="144" t="s">
        <v>217</v>
      </c>
      <c r="O223" s="144" t="s">
        <v>215</v>
      </c>
      <c r="P223" s="139" t="s">
        <v>212</v>
      </c>
      <c r="Q223" s="134" t="s">
        <v>218</v>
      </c>
      <c r="R223" s="134" t="s">
        <v>213</v>
      </c>
      <c r="S223" s="146" t="n">
        <v>1790000</v>
      </c>
      <c r="T223" s="144" t="n">
        <v>1</v>
      </c>
      <c r="U223" s="144" t="n">
        <v>1</v>
      </c>
      <c r="V223" s="126" t="n">
        <f aca="false">SUMIF(ResumenCotizacion!$C:$C,E223,ResumenCotizacion!$P:$P)</f>
        <v>0</v>
      </c>
      <c r="W223" s="164" t="n">
        <f aca="false">S223</f>
        <v>1790000</v>
      </c>
      <c r="X223" s="163" t="n">
        <f aca="false">ROUND(W223/(1-VLOOKUP("Total porcentaje:",ResumenCotizacion!$F:$H,3,0)),2)</f>
        <v>1790000</v>
      </c>
      <c r="Y223" s="163" t="n">
        <f aca="false">V223*X223</f>
        <v>0</v>
      </c>
    </row>
    <row r="224" customFormat="false" ht="14.25" hidden="false" customHeight="false" outlineLevel="0" collapsed="false">
      <c r="A224" s="124" t="str">
        <f aca="false">D224&amp;F224&amp;E224</f>
        <v>EforcersCanalIT-SW-01-05</v>
      </c>
      <c r="B224" s="124" t="str">
        <f aca="false">E224&amp;F224</f>
        <v>IT-SW-01-05Canal</v>
      </c>
      <c r="C224" s="134"/>
      <c r="D224" s="134" t="s">
        <v>294</v>
      </c>
      <c r="E224" s="143" t="s">
        <v>219</v>
      </c>
      <c r="F224" s="124" t="s">
        <v>206</v>
      </c>
      <c r="G224" s="124" t="str">
        <f aca="false">D224</f>
        <v>Eforcers</v>
      </c>
      <c r="H224" s="124" t="s">
        <v>103</v>
      </c>
      <c r="I224" s="144" t="s">
        <v>77</v>
      </c>
      <c r="J224" s="134" t="s">
        <v>207</v>
      </c>
      <c r="K224" s="134" t="s">
        <v>208</v>
      </c>
      <c r="L224" s="134" t="s">
        <v>101</v>
      </c>
      <c r="M224" s="134" t="s">
        <v>209</v>
      </c>
      <c r="N224" s="144" t="s">
        <v>220</v>
      </c>
      <c r="O224" s="144" t="s">
        <v>211</v>
      </c>
      <c r="P224" s="139" t="s">
        <v>212</v>
      </c>
      <c r="Q224" s="134" t="s">
        <v>219</v>
      </c>
      <c r="R224" s="134" t="s">
        <v>213</v>
      </c>
      <c r="S224" s="146" t="n">
        <v>502000</v>
      </c>
      <c r="T224" s="144" t="n">
        <v>1</v>
      </c>
      <c r="U224" s="144" t="n">
        <v>1</v>
      </c>
      <c r="V224" s="126" t="n">
        <f aca="false">SUMIF(ResumenCotizacion!$C:$C,E224,ResumenCotizacion!$P:$P)</f>
        <v>0</v>
      </c>
      <c r="W224" s="164" t="n">
        <f aca="false">S224</f>
        <v>502000</v>
      </c>
      <c r="X224" s="163" t="n">
        <f aca="false">ROUND(W224/(1-VLOOKUP("Total porcentaje:",ResumenCotizacion!$F:$H,3,0)),2)</f>
        <v>502000</v>
      </c>
      <c r="Y224" s="163" t="n">
        <f aca="false">V224*X224</f>
        <v>0</v>
      </c>
    </row>
    <row r="225" customFormat="false" ht="14.25" hidden="false" customHeight="false" outlineLevel="0" collapsed="false">
      <c r="A225" s="124" t="str">
        <f aca="false">D225&amp;F225&amp;E225</f>
        <v>EforcersCanalIT-SW-01-06</v>
      </c>
      <c r="B225" s="124" t="str">
        <f aca="false">E225&amp;F225</f>
        <v>IT-SW-01-06Canal</v>
      </c>
      <c r="C225" s="134"/>
      <c r="D225" s="134" t="s">
        <v>294</v>
      </c>
      <c r="E225" s="143" t="s">
        <v>221</v>
      </c>
      <c r="F225" s="124" t="s">
        <v>206</v>
      </c>
      <c r="G225" s="124" t="str">
        <f aca="false">D225</f>
        <v>Eforcers</v>
      </c>
      <c r="H225" s="124" t="s">
        <v>103</v>
      </c>
      <c r="I225" s="144" t="s">
        <v>77</v>
      </c>
      <c r="J225" s="134" t="s">
        <v>207</v>
      </c>
      <c r="K225" s="134" t="s">
        <v>208</v>
      </c>
      <c r="L225" s="134" t="s">
        <v>101</v>
      </c>
      <c r="M225" s="134" t="s">
        <v>209</v>
      </c>
      <c r="N225" s="144" t="s">
        <v>220</v>
      </c>
      <c r="O225" s="144" t="s">
        <v>215</v>
      </c>
      <c r="P225" s="139" t="s">
        <v>212</v>
      </c>
      <c r="Q225" s="134" t="s">
        <v>221</v>
      </c>
      <c r="R225" s="134" t="s">
        <v>213</v>
      </c>
      <c r="S225" s="146" t="n">
        <v>2150000</v>
      </c>
      <c r="T225" s="144" t="n">
        <v>1</v>
      </c>
      <c r="U225" s="144" t="n">
        <v>1</v>
      </c>
      <c r="V225" s="126" t="n">
        <f aca="false">SUMIF(ResumenCotizacion!$C:$C,E225,ResumenCotizacion!$P:$P)</f>
        <v>0</v>
      </c>
      <c r="W225" s="164" t="n">
        <f aca="false">S225</f>
        <v>2150000</v>
      </c>
      <c r="X225" s="163" t="n">
        <f aca="false">ROUND(W225/(1-VLOOKUP("Total porcentaje:",ResumenCotizacion!$F:$H,3,0)),2)</f>
        <v>2150000</v>
      </c>
      <c r="Y225" s="163" t="n">
        <f aca="false">V225*X225</f>
        <v>0</v>
      </c>
    </row>
    <row r="226" customFormat="false" ht="14.25" hidden="false" customHeight="false" outlineLevel="0" collapsed="false">
      <c r="A226" s="124" t="str">
        <f aca="false">D226&amp;F226&amp;E226</f>
        <v>EforcersCanalIT-SW-02-01</v>
      </c>
      <c r="B226" s="124" t="str">
        <f aca="false">E226&amp;F226</f>
        <v>IT-SW-02-01Canal</v>
      </c>
      <c r="C226" s="134"/>
      <c r="D226" s="134" t="s">
        <v>294</v>
      </c>
      <c r="E226" s="143" t="s">
        <v>222</v>
      </c>
      <c r="F226" s="124" t="s">
        <v>206</v>
      </c>
      <c r="G226" s="124" t="str">
        <f aca="false">D226</f>
        <v>Eforcers</v>
      </c>
      <c r="H226" s="124" t="s">
        <v>103</v>
      </c>
      <c r="I226" s="144" t="s">
        <v>77</v>
      </c>
      <c r="J226" s="134" t="s">
        <v>223</v>
      </c>
      <c r="K226" s="134" t="s">
        <v>224</v>
      </c>
      <c r="L226" s="134" t="s">
        <v>101</v>
      </c>
      <c r="M226" s="134" t="s">
        <v>209</v>
      </c>
      <c r="N226" s="144" t="s">
        <v>210</v>
      </c>
      <c r="O226" s="144" t="s">
        <v>211</v>
      </c>
      <c r="P226" s="139" t="s">
        <v>212</v>
      </c>
      <c r="Q226" s="134" t="s">
        <v>222</v>
      </c>
      <c r="R226" s="134" t="s">
        <v>213</v>
      </c>
      <c r="S226" s="146" t="n">
        <v>502000</v>
      </c>
      <c r="T226" s="144" t="n">
        <v>1</v>
      </c>
      <c r="U226" s="144" t="n">
        <v>1</v>
      </c>
      <c r="V226" s="126" t="n">
        <f aca="false">SUMIF(ResumenCotizacion!$C:$C,E226,ResumenCotizacion!$P:$P)</f>
        <v>0</v>
      </c>
      <c r="W226" s="164" t="n">
        <f aca="false">S226</f>
        <v>502000</v>
      </c>
      <c r="X226" s="163" t="n">
        <f aca="false">ROUND(W226/(1-VLOOKUP("Total porcentaje:",ResumenCotizacion!$F:$H,3,0)),2)</f>
        <v>502000</v>
      </c>
      <c r="Y226" s="163" t="n">
        <f aca="false">V226*X226</f>
        <v>0</v>
      </c>
    </row>
    <row r="227" customFormat="false" ht="14.25" hidden="false" customHeight="false" outlineLevel="0" collapsed="false">
      <c r="A227" s="124" t="str">
        <f aca="false">D227&amp;F227&amp;E227</f>
        <v>EforcersCanalIT-SW-02-02</v>
      </c>
      <c r="B227" s="124" t="str">
        <f aca="false">E227&amp;F227</f>
        <v>IT-SW-02-02Canal</v>
      </c>
      <c r="C227" s="134"/>
      <c r="D227" s="134" t="s">
        <v>294</v>
      </c>
      <c r="E227" s="143" t="s">
        <v>225</v>
      </c>
      <c r="F227" s="124" t="s">
        <v>206</v>
      </c>
      <c r="G227" s="124" t="str">
        <f aca="false">D227</f>
        <v>Eforcers</v>
      </c>
      <c r="H227" s="124" t="s">
        <v>103</v>
      </c>
      <c r="I227" s="144" t="s">
        <v>77</v>
      </c>
      <c r="J227" s="134" t="s">
        <v>223</v>
      </c>
      <c r="K227" s="134" t="s">
        <v>224</v>
      </c>
      <c r="L227" s="134" t="s">
        <v>101</v>
      </c>
      <c r="M227" s="134" t="s">
        <v>209</v>
      </c>
      <c r="N227" s="144" t="s">
        <v>210</v>
      </c>
      <c r="O227" s="144" t="s">
        <v>215</v>
      </c>
      <c r="P227" s="139" t="s">
        <v>212</v>
      </c>
      <c r="Q227" s="134" t="s">
        <v>225</v>
      </c>
      <c r="R227" s="134" t="s">
        <v>213</v>
      </c>
      <c r="S227" s="146" t="n">
        <v>750000</v>
      </c>
      <c r="T227" s="144" t="n">
        <v>1</v>
      </c>
      <c r="U227" s="144" t="n">
        <v>1</v>
      </c>
      <c r="V227" s="126" t="n">
        <f aca="false">SUMIF(ResumenCotizacion!$C:$C,E227,ResumenCotizacion!$P:$P)</f>
        <v>0</v>
      </c>
      <c r="W227" s="164" t="n">
        <f aca="false">S227</f>
        <v>750000</v>
      </c>
      <c r="X227" s="163" t="n">
        <f aca="false">ROUND(W227/(1-VLOOKUP("Total porcentaje:",ResumenCotizacion!$F:$H,3,0)),2)</f>
        <v>750000</v>
      </c>
      <c r="Y227" s="163" t="n">
        <f aca="false">V227*X227</f>
        <v>0</v>
      </c>
    </row>
    <row r="228" customFormat="false" ht="14.25" hidden="false" customHeight="false" outlineLevel="0" collapsed="false">
      <c r="A228" s="124" t="str">
        <f aca="false">D228&amp;F228&amp;E228</f>
        <v>EforcersCanalIT-SW-02-03</v>
      </c>
      <c r="B228" s="124" t="str">
        <f aca="false">E228&amp;F228</f>
        <v>IT-SW-02-03Canal</v>
      </c>
      <c r="C228" s="134"/>
      <c r="D228" s="134" t="s">
        <v>294</v>
      </c>
      <c r="E228" s="143" t="s">
        <v>226</v>
      </c>
      <c r="F228" s="124" t="s">
        <v>206</v>
      </c>
      <c r="G228" s="124" t="str">
        <f aca="false">D228</f>
        <v>Eforcers</v>
      </c>
      <c r="H228" s="124" t="s">
        <v>103</v>
      </c>
      <c r="I228" s="144" t="s">
        <v>77</v>
      </c>
      <c r="J228" s="134" t="s">
        <v>223</v>
      </c>
      <c r="K228" s="134" t="s">
        <v>224</v>
      </c>
      <c r="L228" s="134" t="s">
        <v>101</v>
      </c>
      <c r="M228" s="134" t="s">
        <v>209</v>
      </c>
      <c r="N228" s="144" t="s">
        <v>217</v>
      </c>
      <c r="O228" s="144" t="s">
        <v>211</v>
      </c>
      <c r="P228" s="139" t="s">
        <v>212</v>
      </c>
      <c r="Q228" s="134" t="s">
        <v>226</v>
      </c>
      <c r="R228" s="134" t="s">
        <v>213</v>
      </c>
      <c r="S228" s="146" t="n">
        <v>502000</v>
      </c>
      <c r="T228" s="144" t="n">
        <v>1</v>
      </c>
      <c r="U228" s="144" t="n">
        <v>1</v>
      </c>
      <c r="V228" s="126" t="n">
        <f aca="false">SUMIF(ResumenCotizacion!$C:$C,E228,ResumenCotizacion!$P:$P)</f>
        <v>0</v>
      </c>
      <c r="W228" s="164" t="n">
        <f aca="false">S228</f>
        <v>502000</v>
      </c>
      <c r="X228" s="163" t="n">
        <f aca="false">ROUND(W228/(1-VLOOKUP("Total porcentaje:",ResumenCotizacion!$F:$H,3,0)),2)</f>
        <v>502000</v>
      </c>
      <c r="Y228" s="163" t="n">
        <f aca="false">V228*X228</f>
        <v>0</v>
      </c>
    </row>
    <row r="229" customFormat="false" ht="14.25" hidden="false" customHeight="false" outlineLevel="0" collapsed="false">
      <c r="A229" s="124" t="str">
        <f aca="false">D229&amp;F229&amp;E229</f>
        <v>EforcersCanalIT-SW-02-04</v>
      </c>
      <c r="B229" s="124" t="str">
        <f aca="false">E229&amp;F229</f>
        <v>IT-SW-02-04Canal</v>
      </c>
      <c r="C229" s="134"/>
      <c r="D229" s="134" t="s">
        <v>294</v>
      </c>
      <c r="E229" s="143" t="s">
        <v>227</v>
      </c>
      <c r="F229" s="124" t="s">
        <v>206</v>
      </c>
      <c r="G229" s="124" t="str">
        <f aca="false">D229</f>
        <v>Eforcers</v>
      </c>
      <c r="H229" s="124" t="s">
        <v>103</v>
      </c>
      <c r="I229" s="144" t="s">
        <v>77</v>
      </c>
      <c r="J229" s="134" t="s">
        <v>223</v>
      </c>
      <c r="K229" s="134" t="s">
        <v>224</v>
      </c>
      <c r="L229" s="134" t="s">
        <v>101</v>
      </c>
      <c r="M229" s="134" t="s">
        <v>209</v>
      </c>
      <c r="N229" s="144" t="s">
        <v>217</v>
      </c>
      <c r="O229" s="144" t="s">
        <v>215</v>
      </c>
      <c r="P229" s="139" t="s">
        <v>212</v>
      </c>
      <c r="Q229" s="134" t="s">
        <v>227</v>
      </c>
      <c r="R229" s="134" t="s">
        <v>213</v>
      </c>
      <c r="S229" s="146" t="n">
        <v>1790000</v>
      </c>
      <c r="T229" s="144" t="n">
        <v>1</v>
      </c>
      <c r="U229" s="144" t="n">
        <v>1</v>
      </c>
      <c r="V229" s="126" t="n">
        <f aca="false">SUMIF(ResumenCotizacion!$C:$C,E229,ResumenCotizacion!$P:$P)</f>
        <v>0</v>
      </c>
      <c r="W229" s="164" t="n">
        <f aca="false">S229</f>
        <v>1790000</v>
      </c>
      <c r="X229" s="163" t="n">
        <f aca="false">ROUND(W229/(1-VLOOKUP("Total porcentaje:",ResumenCotizacion!$F:$H,3,0)),2)</f>
        <v>1790000</v>
      </c>
      <c r="Y229" s="163" t="n">
        <f aca="false">V229*X229</f>
        <v>0</v>
      </c>
    </row>
    <row r="230" customFormat="false" ht="14.25" hidden="false" customHeight="false" outlineLevel="0" collapsed="false">
      <c r="A230" s="124" t="str">
        <f aca="false">D230&amp;F230&amp;E230</f>
        <v>EforcersCanalIT-SW-02-05</v>
      </c>
      <c r="B230" s="124" t="str">
        <f aca="false">E230&amp;F230</f>
        <v>IT-SW-02-05Canal</v>
      </c>
      <c r="C230" s="134"/>
      <c r="D230" s="134" t="s">
        <v>294</v>
      </c>
      <c r="E230" s="143" t="s">
        <v>228</v>
      </c>
      <c r="F230" s="124" t="s">
        <v>206</v>
      </c>
      <c r="G230" s="124" t="str">
        <f aca="false">D230</f>
        <v>Eforcers</v>
      </c>
      <c r="H230" s="124" t="s">
        <v>103</v>
      </c>
      <c r="I230" s="144" t="s">
        <v>77</v>
      </c>
      <c r="J230" s="134" t="s">
        <v>223</v>
      </c>
      <c r="K230" s="134" t="s">
        <v>224</v>
      </c>
      <c r="L230" s="134" t="s">
        <v>101</v>
      </c>
      <c r="M230" s="134" t="s">
        <v>209</v>
      </c>
      <c r="N230" s="144" t="s">
        <v>220</v>
      </c>
      <c r="O230" s="144" t="s">
        <v>211</v>
      </c>
      <c r="P230" s="139" t="s">
        <v>212</v>
      </c>
      <c r="Q230" s="134" t="s">
        <v>228</v>
      </c>
      <c r="R230" s="134" t="s">
        <v>213</v>
      </c>
      <c r="S230" s="146" t="n">
        <v>502000</v>
      </c>
      <c r="T230" s="144" t="n">
        <v>1</v>
      </c>
      <c r="U230" s="144" t="n">
        <v>1</v>
      </c>
      <c r="V230" s="126" t="n">
        <f aca="false">SUMIF(ResumenCotizacion!$C:$C,E230,ResumenCotizacion!$P:$P)</f>
        <v>0</v>
      </c>
      <c r="W230" s="164" t="n">
        <f aca="false">S230</f>
        <v>502000</v>
      </c>
      <c r="X230" s="163" t="n">
        <f aca="false">ROUND(W230/(1-VLOOKUP("Total porcentaje:",ResumenCotizacion!$F:$H,3,0)),2)</f>
        <v>502000</v>
      </c>
      <c r="Y230" s="163" t="n">
        <f aca="false">V230*X230</f>
        <v>0</v>
      </c>
    </row>
    <row r="231" customFormat="false" ht="14.25" hidden="false" customHeight="false" outlineLevel="0" collapsed="false">
      <c r="A231" s="124" t="str">
        <f aca="false">D231&amp;F231&amp;E231</f>
        <v>EforcersCanalIT-SW-02-06</v>
      </c>
      <c r="B231" s="124" t="str">
        <f aca="false">E231&amp;F231</f>
        <v>IT-SW-02-06Canal</v>
      </c>
      <c r="C231" s="134"/>
      <c r="D231" s="134" t="s">
        <v>294</v>
      </c>
      <c r="E231" s="143" t="s">
        <v>229</v>
      </c>
      <c r="F231" s="124" t="s">
        <v>206</v>
      </c>
      <c r="G231" s="124" t="str">
        <f aca="false">D231</f>
        <v>Eforcers</v>
      </c>
      <c r="H231" s="124" t="s">
        <v>103</v>
      </c>
      <c r="I231" s="144" t="s">
        <v>77</v>
      </c>
      <c r="J231" s="134" t="s">
        <v>223</v>
      </c>
      <c r="K231" s="134" t="s">
        <v>224</v>
      </c>
      <c r="L231" s="134" t="s">
        <v>101</v>
      </c>
      <c r="M231" s="134" t="s">
        <v>209</v>
      </c>
      <c r="N231" s="144" t="s">
        <v>220</v>
      </c>
      <c r="O231" s="144" t="s">
        <v>215</v>
      </c>
      <c r="P231" s="139" t="s">
        <v>212</v>
      </c>
      <c r="Q231" s="134" t="s">
        <v>229</v>
      </c>
      <c r="R231" s="134" t="s">
        <v>213</v>
      </c>
      <c r="S231" s="146" t="n">
        <v>2150000</v>
      </c>
      <c r="T231" s="144" t="n">
        <v>1</v>
      </c>
      <c r="U231" s="144" t="n">
        <v>1</v>
      </c>
      <c r="V231" s="126" t="n">
        <f aca="false">SUMIF(ResumenCotizacion!$C:$C,E231,ResumenCotizacion!$P:$P)</f>
        <v>0</v>
      </c>
      <c r="W231" s="164" t="n">
        <f aca="false">S231</f>
        <v>2150000</v>
      </c>
      <c r="X231" s="163" t="n">
        <f aca="false">ROUND(W231/(1-VLOOKUP("Total porcentaje:",ResumenCotizacion!$F:$H,3,0)),2)</f>
        <v>2150000</v>
      </c>
      <c r="Y231" s="163" t="n">
        <f aca="false">V231*X231</f>
        <v>0</v>
      </c>
    </row>
    <row r="232" customFormat="false" ht="14.25" hidden="false" customHeight="false" outlineLevel="0" collapsed="false">
      <c r="A232" s="124" t="str">
        <f aca="false">D232&amp;F232&amp;E232</f>
        <v>EforcersCanalIT-SW-03-01</v>
      </c>
      <c r="B232" s="124" t="str">
        <f aca="false">E232&amp;F232</f>
        <v>IT-SW-03-01Canal</v>
      </c>
      <c r="C232" s="134"/>
      <c r="D232" s="134" t="s">
        <v>294</v>
      </c>
      <c r="E232" s="143" t="s">
        <v>230</v>
      </c>
      <c r="F232" s="124" t="s">
        <v>206</v>
      </c>
      <c r="G232" s="124" t="str">
        <f aca="false">D232</f>
        <v>Eforcers</v>
      </c>
      <c r="H232" s="124" t="s">
        <v>103</v>
      </c>
      <c r="I232" s="144" t="s">
        <v>77</v>
      </c>
      <c r="J232" s="134" t="s">
        <v>231</v>
      </c>
      <c r="K232" s="134" t="s">
        <v>208</v>
      </c>
      <c r="L232" s="134" t="s">
        <v>101</v>
      </c>
      <c r="M232" s="134" t="s">
        <v>209</v>
      </c>
      <c r="N232" s="144" t="s">
        <v>210</v>
      </c>
      <c r="O232" s="144" t="s">
        <v>211</v>
      </c>
      <c r="P232" s="139" t="s">
        <v>212</v>
      </c>
      <c r="Q232" s="134" t="s">
        <v>230</v>
      </c>
      <c r="R232" s="134" t="s">
        <v>213</v>
      </c>
      <c r="S232" s="146" t="n">
        <v>502000</v>
      </c>
      <c r="T232" s="144" t="n">
        <v>1</v>
      </c>
      <c r="U232" s="144" t="n">
        <v>1</v>
      </c>
      <c r="V232" s="126" t="n">
        <f aca="false">SUMIF(ResumenCotizacion!$C:$C,E232,ResumenCotizacion!$P:$P)</f>
        <v>0</v>
      </c>
      <c r="W232" s="164" t="n">
        <f aca="false">S232</f>
        <v>502000</v>
      </c>
      <c r="X232" s="163" t="n">
        <f aca="false">ROUND(W232/(1-VLOOKUP("Total porcentaje:",ResumenCotizacion!$F:$H,3,0)),2)</f>
        <v>502000</v>
      </c>
      <c r="Y232" s="163" t="n">
        <f aca="false">V232*X232</f>
        <v>0</v>
      </c>
    </row>
    <row r="233" customFormat="false" ht="14.25" hidden="false" customHeight="false" outlineLevel="0" collapsed="false">
      <c r="A233" s="124" t="str">
        <f aca="false">D233&amp;F233&amp;E233</f>
        <v>EforcersCanalIT-SW-03-02</v>
      </c>
      <c r="B233" s="124" t="str">
        <f aca="false">E233&amp;F233</f>
        <v>IT-SW-03-02Canal</v>
      </c>
      <c r="C233" s="134"/>
      <c r="D233" s="134" t="s">
        <v>294</v>
      </c>
      <c r="E233" s="143" t="s">
        <v>232</v>
      </c>
      <c r="F233" s="124" t="s">
        <v>206</v>
      </c>
      <c r="G233" s="124" t="str">
        <f aca="false">D233</f>
        <v>Eforcers</v>
      </c>
      <c r="H233" s="124" t="s">
        <v>103</v>
      </c>
      <c r="I233" s="144" t="s">
        <v>77</v>
      </c>
      <c r="J233" s="134" t="s">
        <v>231</v>
      </c>
      <c r="K233" s="134" t="s">
        <v>208</v>
      </c>
      <c r="L233" s="134" t="s">
        <v>101</v>
      </c>
      <c r="M233" s="134" t="s">
        <v>209</v>
      </c>
      <c r="N233" s="144" t="s">
        <v>210</v>
      </c>
      <c r="O233" s="144" t="s">
        <v>215</v>
      </c>
      <c r="P233" s="139" t="s">
        <v>212</v>
      </c>
      <c r="Q233" s="134" t="s">
        <v>232</v>
      </c>
      <c r="R233" s="134" t="s">
        <v>213</v>
      </c>
      <c r="S233" s="146" t="n">
        <v>750000</v>
      </c>
      <c r="T233" s="144" t="n">
        <v>1</v>
      </c>
      <c r="U233" s="144" t="n">
        <v>1</v>
      </c>
      <c r="V233" s="126" t="n">
        <f aca="false">SUMIF(ResumenCotizacion!$C:$C,E233,ResumenCotizacion!$P:$P)</f>
        <v>0</v>
      </c>
      <c r="W233" s="164" t="n">
        <f aca="false">S233</f>
        <v>750000</v>
      </c>
      <c r="X233" s="163" t="n">
        <f aca="false">ROUND(W233/(1-VLOOKUP("Total porcentaje:",ResumenCotizacion!$F:$H,3,0)),2)</f>
        <v>750000</v>
      </c>
      <c r="Y233" s="163" t="n">
        <f aca="false">V233*X233</f>
        <v>0</v>
      </c>
    </row>
    <row r="234" customFormat="false" ht="14.25" hidden="false" customHeight="false" outlineLevel="0" collapsed="false">
      <c r="A234" s="124" t="str">
        <f aca="false">D234&amp;F234&amp;E234</f>
        <v>EforcersCanalIT-SW-03-03</v>
      </c>
      <c r="B234" s="124" t="str">
        <f aca="false">E234&amp;F234</f>
        <v>IT-SW-03-03Canal</v>
      </c>
      <c r="C234" s="134"/>
      <c r="D234" s="134" t="s">
        <v>294</v>
      </c>
      <c r="E234" s="143" t="s">
        <v>233</v>
      </c>
      <c r="F234" s="124" t="s">
        <v>206</v>
      </c>
      <c r="G234" s="124" t="str">
        <f aca="false">D234</f>
        <v>Eforcers</v>
      </c>
      <c r="H234" s="124" t="s">
        <v>103</v>
      </c>
      <c r="I234" s="144" t="s">
        <v>77</v>
      </c>
      <c r="J234" s="134" t="s">
        <v>231</v>
      </c>
      <c r="K234" s="134" t="s">
        <v>208</v>
      </c>
      <c r="L234" s="134" t="s">
        <v>101</v>
      </c>
      <c r="M234" s="134" t="s">
        <v>209</v>
      </c>
      <c r="N234" s="144" t="s">
        <v>217</v>
      </c>
      <c r="O234" s="144" t="s">
        <v>211</v>
      </c>
      <c r="P234" s="139" t="s">
        <v>212</v>
      </c>
      <c r="Q234" s="134" t="s">
        <v>233</v>
      </c>
      <c r="R234" s="134" t="s">
        <v>213</v>
      </c>
      <c r="S234" s="146" t="n">
        <v>502000</v>
      </c>
      <c r="T234" s="144" t="n">
        <v>1</v>
      </c>
      <c r="U234" s="144" t="n">
        <v>1</v>
      </c>
      <c r="V234" s="126" t="n">
        <f aca="false">SUMIF(ResumenCotizacion!$C:$C,E234,ResumenCotizacion!$P:$P)</f>
        <v>0</v>
      </c>
      <c r="W234" s="164" t="n">
        <f aca="false">S234</f>
        <v>502000</v>
      </c>
      <c r="X234" s="163" t="n">
        <f aca="false">ROUND(W234/(1-VLOOKUP("Total porcentaje:",ResumenCotizacion!$F:$H,3,0)),2)</f>
        <v>502000</v>
      </c>
      <c r="Y234" s="163" t="n">
        <f aca="false">V234*X234</f>
        <v>0</v>
      </c>
    </row>
    <row r="235" customFormat="false" ht="14.25" hidden="false" customHeight="false" outlineLevel="0" collapsed="false">
      <c r="A235" s="124" t="str">
        <f aca="false">D235&amp;F235&amp;E235</f>
        <v>EforcersCanalIT-SW-03-04</v>
      </c>
      <c r="B235" s="124" t="str">
        <f aca="false">E235&amp;F235</f>
        <v>IT-SW-03-04Canal</v>
      </c>
      <c r="C235" s="134"/>
      <c r="D235" s="134" t="s">
        <v>294</v>
      </c>
      <c r="E235" s="143" t="s">
        <v>234</v>
      </c>
      <c r="F235" s="124" t="s">
        <v>206</v>
      </c>
      <c r="G235" s="124" t="str">
        <f aca="false">D235</f>
        <v>Eforcers</v>
      </c>
      <c r="H235" s="124" t="s">
        <v>103</v>
      </c>
      <c r="I235" s="144" t="s">
        <v>77</v>
      </c>
      <c r="J235" s="134" t="s">
        <v>231</v>
      </c>
      <c r="K235" s="134" t="s">
        <v>208</v>
      </c>
      <c r="L235" s="134" t="s">
        <v>101</v>
      </c>
      <c r="M235" s="134" t="s">
        <v>209</v>
      </c>
      <c r="N235" s="144" t="s">
        <v>217</v>
      </c>
      <c r="O235" s="144" t="s">
        <v>215</v>
      </c>
      <c r="P235" s="139" t="s">
        <v>212</v>
      </c>
      <c r="Q235" s="134" t="s">
        <v>234</v>
      </c>
      <c r="R235" s="134" t="s">
        <v>213</v>
      </c>
      <c r="S235" s="146" t="n">
        <v>1790000</v>
      </c>
      <c r="T235" s="144" t="n">
        <v>1</v>
      </c>
      <c r="U235" s="144" t="n">
        <v>1</v>
      </c>
      <c r="V235" s="126" t="n">
        <f aca="false">SUMIF(ResumenCotizacion!$C:$C,E235,ResumenCotizacion!$P:$P)</f>
        <v>0</v>
      </c>
      <c r="W235" s="164" t="n">
        <f aca="false">S235</f>
        <v>1790000</v>
      </c>
      <c r="X235" s="163" t="n">
        <f aca="false">ROUND(W235/(1-VLOOKUP("Total porcentaje:",ResumenCotizacion!$F:$H,3,0)),2)</f>
        <v>1790000</v>
      </c>
      <c r="Y235" s="163" t="n">
        <f aca="false">V235*X235</f>
        <v>0</v>
      </c>
    </row>
    <row r="236" customFormat="false" ht="14.25" hidden="false" customHeight="false" outlineLevel="0" collapsed="false">
      <c r="A236" s="124" t="str">
        <f aca="false">D236&amp;F236&amp;E236</f>
        <v>EforcersCanalIT-SW-03-05</v>
      </c>
      <c r="B236" s="124" t="str">
        <f aca="false">E236&amp;F236</f>
        <v>IT-SW-03-05Canal</v>
      </c>
      <c r="C236" s="134"/>
      <c r="D236" s="134" t="s">
        <v>294</v>
      </c>
      <c r="E236" s="143" t="s">
        <v>235</v>
      </c>
      <c r="F236" s="124" t="s">
        <v>206</v>
      </c>
      <c r="G236" s="124" t="str">
        <f aca="false">D236</f>
        <v>Eforcers</v>
      </c>
      <c r="H236" s="124" t="s">
        <v>103</v>
      </c>
      <c r="I236" s="144" t="s">
        <v>77</v>
      </c>
      <c r="J236" s="134" t="s">
        <v>231</v>
      </c>
      <c r="K236" s="134" t="s">
        <v>208</v>
      </c>
      <c r="L236" s="134" t="s">
        <v>101</v>
      </c>
      <c r="M236" s="134" t="s">
        <v>209</v>
      </c>
      <c r="N236" s="144" t="s">
        <v>220</v>
      </c>
      <c r="O236" s="144" t="s">
        <v>211</v>
      </c>
      <c r="P236" s="139" t="s">
        <v>212</v>
      </c>
      <c r="Q236" s="134" t="s">
        <v>235</v>
      </c>
      <c r="R236" s="134" t="s">
        <v>213</v>
      </c>
      <c r="S236" s="146" t="n">
        <v>502000</v>
      </c>
      <c r="T236" s="144" t="n">
        <v>1</v>
      </c>
      <c r="U236" s="144" t="n">
        <v>1</v>
      </c>
      <c r="V236" s="126" t="n">
        <f aca="false">SUMIF(ResumenCotizacion!$C:$C,E236,ResumenCotizacion!$P:$P)</f>
        <v>0</v>
      </c>
      <c r="W236" s="164" t="n">
        <f aca="false">S236</f>
        <v>502000</v>
      </c>
      <c r="X236" s="163" t="n">
        <f aca="false">ROUND(W236/(1-VLOOKUP("Total porcentaje:",ResumenCotizacion!$F:$H,3,0)),2)</f>
        <v>502000</v>
      </c>
      <c r="Y236" s="163" t="n">
        <f aca="false">V236*X236</f>
        <v>0</v>
      </c>
    </row>
    <row r="237" customFormat="false" ht="14.25" hidden="false" customHeight="false" outlineLevel="0" collapsed="false">
      <c r="A237" s="124" t="str">
        <f aca="false">D237&amp;F237&amp;E237</f>
        <v>EforcersCanalIT-SW-03-06</v>
      </c>
      <c r="B237" s="124" t="str">
        <f aca="false">E237&amp;F237</f>
        <v>IT-SW-03-06Canal</v>
      </c>
      <c r="C237" s="134"/>
      <c r="D237" s="134" t="s">
        <v>294</v>
      </c>
      <c r="E237" s="143" t="s">
        <v>236</v>
      </c>
      <c r="F237" s="124" t="s">
        <v>206</v>
      </c>
      <c r="G237" s="124" t="str">
        <f aca="false">D237</f>
        <v>Eforcers</v>
      </c>
      <c r="H237" s="124" t="s">
        <v>103</v>
      </c>
      <c r="I237" s="144" t="s">
        <v>77</v>
      </c>
      <c r="J237" s="134" t="s">
        <v>231</v>
      </c>
      <c r="K237" s="134" t="s">
        <v>208</v>
      </c>
      <c r="L237" s="134" t="s">
        <v>101</v>
      </c>
      <c r="M237" s="134" t="s">
        <v>209</v>
      </c>
      <c r="N237" s="144" t="s">
        <v>220</v>
      </c>
      <c r="O237" s="144" t="s">
        <v>215</v>
      </c>
      <c r="P237" s="139" t="s">
        <v>212</v>
      </c>
      <c r="Q237" s="134" t="s">
        <v>236</v>
      </c>
      <c r="R237" s="134" t="s">
        <v>213</v>
      </c>
      <c r="S237" s="146" t="n">
        <v>2150000</v>
      </c>
      <c r="T237" s="144" t="n">
        <v>1</v>
      </c>
      <c r="U237" s="144" t="n">
        <v>1</v>
      </c>
      <c r="V237" s="126" t="n">
        <f aca="false">SUMIF(ResumenCotizacion!$C:$C,E237,ResumenCotizacion!$P:$P)</f>
        <v>0</v>
      </c>
      <c r="W237" s="164" t="n">
        <f aca="false">S237</f>
        <v>2150000</v>
      </c>
      <c r="X237" s="163" t="n">
        <f aca="false">ROUND(W237/(1-VLOOKUP("Total porcentaje:",ResumenCotizacion!$F:$H,3,0)),2)</f>
        <v>2150000</v>
      </c>
      <c r="Y237" s="163" t="n">
        <f aca="false">V237*X237</f>
        <v>0</v>
      </c>
    </row>
    <row r="238" customFormat="false" ht="14.25" hidden="false" customHeight="false" outlineLevel="0" collapsed="false">
      <c r="A238" s="124" t="str">
        <f aca="false">D238&amp;F238&amp;E238</f>
        <v>EforcersCanalIT-SW-04-01</v>
      </c>
      <c r="B238" s="124" t="str">
        <f aca="false">E238&amp;F238</f>
        <v>IT-SW-04-01Canal</v>
      </c>
      <c r="C238" s="134"/>
      <c r="D238" s="134" t="s">
        <v>294</v>
      </c>
      <c r="E238" s="143" t="s">
        <v>237</v>
      </c>
      <c r="F238" s="124" t="s">
        <v>206</v>
      </c>
      <c r="G238" s="124" t="str">
        <f aca="false">D238</f>
        <v>Eforcers</v>
      </c>
      <c r="H238" s="124" t="s">
        <v>103</v>
      </c>
      <c r="I238" s="144" t="s">
        <v>77</v>
      </c>
      <c r="J238" s="134" t="s">
        <v>238</v>
      </c>
      <c r="K238" s="134" t="s">
        <v>224</v>
      </c>
      <c r="L238" s="134" t="s">
        <v>101</v>
      </c>
      <c r="M238" s="134" t="s">
        <v>209</v>
      </c>
      <c r="N238" s="144" t="s">
        <v>210</v>
      </c>
      <c r="O238" s="144" t="s">
        <v>211</v>
      </c>
      <c r="P238" s="139" t="s">
        <v>212</v>
      </c>
      <c r="Q238" s="134" t="s">
        <v>237</v>
      </c>
      <c r="R238" s="134" t="s">
        <v>213</v>
      </c>
      <c r="S238" s="146" t="n">
        <v>502000</v>
      </c>
      <c r="T238" s="144" t="n">
        <v>1</v>
      </c>
      <c r="U238" s="144" t="n">
        <v>1</v>
      </c>
      <c r="V238" s="126" t="n">
        <f aca="false">SUMIF(ResumenCotizacion!$C:$C,E238,ResumenCotizacion!$P:$P)</f>
        <v>0</v>
      </c>
      <c r="W238" s="164" t="n">
        <f aca="false">S238</f>
        <v>502000</v>
      </c>
      <c r="X238" s="163" t="n">
        <f aca="false">ROUND(W238/(1-VLOOKUP("Total porcentaje:",ResumenCotizacion!$F:$H,3,0)),2)</f>
        <v>502000</v>
      </c>
      <c r="Y238" s="163" t="n">
        <f aca="false">V238*X238</f>
        <v>0</v>
      </c>
    </row>
    <row r="239" customFormat="false" ht="14.25" hidden="false" customHeight="false" outlineLevel="0" collapsed="false">
      <c r="A239" s="124" t="str">
        <f aca="false">D239&amp;F239&amp;E239</f>
        <v>EforcersCanalIT-SW-04-02</v>
      </c>
      <c r="B239" s="124" t="str">
        <f aca="false">E239&amp;F239</f>
        <v>IT-SW-04-02Canal</v>
      </c>
      <c r="C239" s="134"/>
      <c r="D239" s="134" t="s">
        <v>294</v>
      </c>
      <c r="E239" s="143" t="s">
        <v>239</v>
      </c>
      <c r="F239" s="124" t="s">
        <v>206</v>
      </c>
      <c r="G239" s="124" t="str">
        <f aca="false">D239</f>
        <v>Eforcers</v>
      </c>
      <c r="H239" s="124" t="s">
        <v>103</v>
      </c>
      <c r="I239" s="144" t="s">
        <v>77</v>
      </c>
      <c r="J239" s="134" t="s">
        <v>238</v>
      </c>
      <c r="K239" s="134" t="s">
        <v>224</v>
      </c>
      <c r="L239" s="134" t="s">
        <v>101</v>
      </c>
      <c r="M239" s="134" t="s">
        <v>209</v>
      </c>
      <c r="N239" s="144" t="s">
        <v>210</v>
      </c>
      <c r="O239" s="144" t="s">
        <v>215</v>
      </c>
      <c r="P239" s="139" t="s">
        <v>212</v>
      </c>
      <c r="Q239" s="134" t="s">
        <v>239</v>
      </c>
      <c r="R239" s="134" t="s">
        <v>213</v>
      </c>
      <c r="S239" s="146" t="n">
        <v>750000</v>
      </c>
      <c r="T239" s="144" t="n">
        <v>1</v>
      </c>
      <c r="U239" s="144" t="n">
        <v>1</v>
      </c>
      <c r="V239" s="126" t="n">
        <f aca="false">SUMIF(ResumenCotizacion!$C:$C,E239,ResumenCotizacion!$P:$P)</f>
        <v>0</v>
      </c>
      <c r="W239" s="164" t="n">
        <f aca="false">S239</f>
        <v>750000</v>
      </c>
      <c r="X239" s="163" t="n">
        <f aca="false">ROUND(W239/(1-VLOOKUP("Total porcentaje:",ResumenCotizacion!$F:$H,3,0)),2)</f>
        <v>750000</v>
      </c>
      <c r="Y239" s="163" t="n">
        <f aca="false">V239*X239</f>
        <v>0</v>
      </c>
    </row>
    <row r="240" customFormat="false" ht="14.25" hidden="false" customHeight="false" outlineLevel="0" collapsed="false">
      <c r="A240" s="124" t="str">
        <f aca="false">D240&amp;F240&amp;E240</f>
        <v>EforcersCanalIT-SW-04-03</v>
      </c>
      <c r="B240" s="124" t="str">
        <f aca="false">E240&amp;F240</f>
        <v>IT-SW-04-03Canal</v>
      </c>
      <c r="C240" s="134"/>
      <c r="D240" s="134" t="s">
        <v>294</v>
      </c>
      <c r="E240" s="143" t="s">
        <v>240</v>
      </c>
      <c r="F240" s="124" t="s">
        <v>206</v>
      </c>
      <c r="G240" s="124" t="str">
        <f aca="false">D240</f>
        <v>Eforcers</v>
      </c>
      <c r="H240" s="124" t="s">
        <v>103</v>
      </c>
      <c r="I240" s="144" t="s">
        <v>77</v>
      </c>
      <c r="J240" s="134" t="s">
        <v>238</v>
      </c>
      <c r="K240" s="134" t="s">
        <v>224</v>
      </c>
      <c r="L240" s="134" t="s">
        <v>101</v>
      </c>
      <c r="M240" s="134" t="s">
        <v>209</v>
      </c>
      <c r="N240" s="144" t="s">
        <v>217</v>
      </c>
      <c r="O240" s="144" t="s">
        <v>211</v>
      </c>
      <c r="P240" s="139" t="s">
        <v>212</v>
      </c>
      <c r="Q240" s="134" t="s">
        <v>240</v>
      </c>
      <c r="R240" s="134" t="s">
        <v>213</v>
      </c>
      <c r="S240" s="146" t="n">
        <v>502000</v>
      </c>
      <c r="T240" s="144" t="n">
        <v>1</v>
      </c>
      <c r="U240" s="144" t="n">
        <v>1</v>
      </c>
      <c r="V240" s="126" t="n">
        <f aca="false">SUMIF(ResumenCotizacion!$C:$C,E240,ResumenCotizacion!$P:$P)</f>
        <v>0</v>
      </c>
      <c r="W240" s="164" t="n">
        <f aca="false">S240</f>
        <v>502000</v>
      </c>
      <c r="X240" s="163" t="n">
        <f aca="false">ROUND(W240/(1-VLOOKUP("Total porcentaje:",ResumenCotizacion!$F:$H,3,0)),2)</f>
        <v>502000</v>
      </c>
      <c r="Y240" s="163" t="n">
        <f aca="false">V240*X240</f>
        <v>0</v>
      </c>
    </row>
    <row r="241" customFormat="false" ht="14.25" hidden="false" customHeight="false" outlineLevel="0" collapsed="false">
      <c r="A241" s="124" t="str">
        <f aca="false">D241&amp;F241&amp;E241</f>
        <v>EforcersCanalIT-SW-04-04</v>
      </c>
      <c r="B241" s="124" t="str">
        <f aca="false">E241&amp;F241</f>
        <v>IT-SW-04-04Canal</v>
      </c>
      <c r="C241" s="134"/>
      <c r="D241" s="134" t="s">
        <v>294</v>
      </c>
      <c r="E241" s="143" t="s">
        <v>241</v>
      </c>
      <c r="F241" s="124" t="s">
        <v>206</v>
      </c>
      <c r="G241" s="124" t="str">
        <f aca="false">D241</f>
        <v>Eforcers</v>
      </c>
      <c r="H241" s="124" t="s">
        <v>103</v>
      </c>
      <c r="I241" s="144" t="s">
        <v>77</v>
      </c>
      <c r="J241" s="134" t="s">
        <v>238</v>
      </c>
      <c r="K241" s="134" t="s">
        <v>224</v>
      </c>
      <c r="L241" s="134" t="s">
        <v>101</v>
      </c>
      <c r="M241" s="134" t="s">
        <v>209</v>
      </c>
      <c r="N241" s="144" t="s">
        <v>217</v>
      </c>
      <c r="O241" s="144" t="s">
        <v>215</v>
      </c>
      <c r="P241" s="139" t="s">
        <v>212</v>
      </c>
      <c r="Q241" s="134" t="s">
        <v>241</v>
      </c>
      <c r="R241" s="134" t="s">
        <v>213</v>
      </c>
      <c r="S241" s="146" t="n">
        <v>1790000</v>
      </c>
      <c r="T241" s="144" t="n">
        <v>1</v>
      </c>
      <c r="U241" s="144" t="n">
        <v>1</v>
      </c>
      <c r="V241" s="126" t="n">
        <f aca="false">SUMIF(ResumenCotizacion!$C:$C,E241,ResumenCotizacion!$P:$P)</f>
        <v>0</v>
      </c>
      <c r="W241" s="164" t="n">
        <f aca="false">S241</f>
        <v>1790000</v>
      </c>
      <c r="X241" s="163" t="n">
        <f aca="false">ROUND(W241/(1-VLOOKUP("Total porcentaje:",ResumenCotizacion!$F:$H,3,0)),2)</f>
        <v>1790000</v>
      </c>
      <c r="Y241" s="163" t="n">
        <f aca="false">V241*X241</f>
        <v>0</v>
      </c>
    </row>
    <row r="242" customFormat="false" ht="14.25" hidden="false" customHeight="false" outlineLevel="0" collapsed="false">
      <c r="A242" s="124" t="str">
        <f aca="false">D242&amp;F242&amp;E242</f>
        <v>EforcersCanalIT-SW-04-05</v>
      </c>
      <c r="B242" s="124" t="str">
        <f aca="false">E242&amp;F242</f>
        <v>IT-SW-04-05Canal</v>
      </c>
      <c r="C242" s="134"/>
      <c r="D242" s="134" t="s">
        <v>294</v>
      </c>
      <c r="E242" s="143" t="s">
        <v>242</v>
      </c>
      <c r="F242" s="124" t="s">
        <v>206</v>
      </c>
      <c r="G242" s="124" t="str">
        <f aca="false">D242</f>
        <v>Eforcers</v>
      </c>
      <c r="H242" s="124" t="s">
        <v>103</v>
      </c>
      <c r="I242" s="144" t="s">
        <v>77</v>
      </c>
      <c r="J242" s="134" t="s">
        <v>238</v>
      </c>
      <c r="K242" s="134" t="s">
        <v>224</v>
      </c>
      <c r="L242" s="134" t="s">
        <v>101</v>
      </c>
      <c r="M242" s="134" t="s">
        <v>209</v>
      </c>
      <c r="N242" s="144" t="s">
        <v>220</v>
      </c>
      <c r="O242" s="144" t="s">
        <v>211</v>
      </c>
      <c r="P242" s="139" t="s">
        <v>212</v>
      </c>
      <c r="Q242" s="134" t="s">
        <v>242</v>
      </c>
      <c r="R242" s="134" t="s">
        <v>213</v>
      </c>
      <c r="S242" s="146" t="n">
        <v>502000</v>
      </c>
      <c r="T242" s="144" t="n">
        <v>1</v>
      </c>
      <c r="U242" s="144" t="n">
        <v>1</v>
      </c>
      <c r="V242" s="126" t="n">
        <f aca="false">SUMIF(ResumenCotizacion!$C:$C,E242,ResumenCotizacion!$P:$P)</f>
        <v>0</v>
      </c>
      <c r="W242" s="164" t="n">
        <f aca="false">S242</f>
        <v>502000</v>
      </c>
      <c r="X242" s="163" t="n">
        <f aca="false">ROUND(W242/(1-VLOOKUP("Total porcentaje:",ResumenCotizacion!$F:$H,3,0)),2)</f>
        <v>502000</v>
      </c>
      <c r="Y242" s="163" t="n">
        <f aca="false">V242*X242</f>
        <v>0</v>
      </c>
    </row>
    <row r="243" customFormat="false" ht="14.25" hidden="false" customHeight="false" outlineLevel="0" collapsed="false">
      <c r="A243" s="124" t="str">
        <f aca="false">D243&amp;F243&amp;E243</f>
        <v>EforcersCanalIT-SW-04-06</v>
      </c>
      <c r="B243" s="124" t="str">
        <f aca="false">E243&amp;F243</f>
        <v>IT-SW-04-06Canal</v>
      </c>
      <c r="C243" s="134"/>
      <c r="D243" s="134" t="s">
        <v>294</v>
      </c>
      <c r="E243" s="143" t="s">
        <v>243</v>
      </c>
      <c r="F243" s="124" t="s">
        <v>206</v>
      </c>
      <c r="G243" s="124" t="str">
        <f aca="false">D243</f>
        <v>Eforcers</v>
      </c>
      <c r="H243" s="124" t="s">
        <v>103</v>
      </c>
      <c r="I243" s="144" t="s">
        <v>77</v>
      </c>
      <c r="J243" s="134" t="s">
        <v>238</v>
      </c>
      <c r="K243" s="134" t="s">
        <v>224</v>
      </c>
      <c r="L243" s="134" t="s">
        <v>101</v>
      </c>
      <c r="M243" s="134" t="s">
        <v>209</v>
      </c>
      <c r="N243" s="144" t="s">
        <v>220</v>
      </c>
      <c r="O243" s="144" t="s">
        <v>215</v>
      </c>
      <c r="P243" s="139" t="s">
        <v>212</v>
      </c>
      <c r="Q243" s="134" t="s">
        <v>243</v>
      </c>
      <c r="R243" s="134" t="s">
        <v>213</v>
      </c>
      <c r="S243" s="146" t="n">
        <v>2150000</v>
      </c>
      <c r="T243" s="144" t="n">
        <v>1</v>
      </c>
      <c r="U243" s="144" t="n">
        <v>1</v>
      </c>
      <c r="V243" s="126" t="n">
        <f aca="false">SUMIF(ResumenCotizacion!$C:$C,E243,ResumenCotizacion!$P:$P)</f>
        <v>0</v>
      </c>
      <c r="W243" s="164" t="n">
        <f aca="false">S243</f>
        <v>2150000</v>
      </c>
      <c r="X243" s="163" t="n">
        <f aca="false">ROUND(W243/(1-VLOOKUP("Total porcentaje:",ResumenCotizacion!$F:$H,3,0)),2)</f>
        <v>2150000</v>
      </c>
      <c r="Y243" s="163" t="n">
        <f aca="false">V243*X243</f>
        <v>0</v>
      </c>
    </row>
    <row r="244" customFormat="false" ht="14.25" hidden="false" customHeight="false" outlineLevel="0" collapsed="false">
      <c r="A244" s="124" t="str">
        <f aca="false">D244&amp;F244&amp;E244</f>
        <v>EforcersCanalIT-SW-05-01</v>
      </c>
      <c r="B244" s="124" t="str">
        <f aca="false">E244&amp;F244</f>
        <v>IT-SW-05-01Canal</v>
      </c>
      <c r="C244" s="134"/>
      <c r="D244" s="134" t="s">
        <v>294</v>
      </c>
      <c r="E244" s="143" t="s">
        <v>244</v>
      </c>
      <c r="F244" s="124" t="s">
        <v>206</v>
      </c>
      <c r="G244" s="124" t="str">
        <f aca="false">D244</f>
        <v>Eforcers</v>
      </c>
      <c r="H244" s="124" t="s">
        <v>103</v>
      </c>
      <c r="I244" s="144" t="s">
        <v>77</v>
      </c>
      <c r="J244" s="134" t="s">
        <v>245</v>
      </c>
      <c r="K244" s="134" t="s">
        <v>246</v>
      </c>
      <c r="L244" s="134" t="s">
        <v>101</v>
      </c>
      <c r="M244" s="134" t="s">
        <v>209</v>
      </c>
      <c r="N244" s="144" t="s">
        <v>210</v>
      </c>
      <c r="O244" s="144" t="s">
        <v>211</v>
      </c>
      <c r="P244" s="139" t="s">
        <v>247</v>
      </c>
      <c r="Q244" s="134" t="s">
        <v>244</v>
      </c>
      <c r="R244" s="134" t="s">
        <v>213</v>
      </c>
      <c r="S244" s="146" t="n">
        <v>100000</v>
      </c>
      <c r="T244" s="144" t="n">
        <v>1</v>
      </c>
      <c r="U244" s="144" t="n">
        <v>1</v>
      </c>
      <c r="V244" s="126" t="n">
        <f aca="false">SUMIF(ResumenCotizacion!$C:$C,E244,ResumenCotizacion!$P:$P)</f>
        <v>0</v>
      </c>
      <c r="W244" s="164" t="n">
        <f aca="false">S244</f>
        <v>100000</v>
      </c>
      <c r="X244" s="163" t="n">
        <f aca="false">ROUND(W244/(1-VLOOKUP("Total porcentaje:",ResumenCotizacion!$F:$H,3,0)),2)</f>
        <v>100000</v>
      </c>
      <c r="Y244" s="163" t="n">
        <f aca="false">V244*X244</f>
        <v>0</v>
      </c>
    </row>
    <row r="245" customFormat="false" ht="14.25" hidden="false" customHeight="false" outlineLevel="0" collapsed="false">
      <c r="A245" s="124" t="str">
        <f aca="false">D245&amp;F245&amp;E245</f>
        <v>EforcersCanalIT-SW-05-02</v>
      </c>
      <c r="B245" s="124" t="str">
        <f aca="false">E245&amp;F245</f>
        <v>IT-SW-05-02Canal</v>
      </c>
      <c r="C245" s="134"/>
      <c r="D245" s="134" t="s">
        <v>294</v>
      </c>
      <c r="E245" s="143" t="s">
        <v>248</v>
      </c>
      <c r="F245" s="124" t="s">
        <v>206</v>
      </c>
      <c r="G245" s="124" t="str">
        <f aca="false">D245</f>
        <v>Eforcers</v>
      </c>
      <c r="H245" s="124" t="s">
        <v>103</v>
      </c>
      <c r="I245" s="144" t="s">
        <v>77</v>
      </c>
      <c r="J245" s="134" t="s">
        <v>245</v>
      </c>
      <c r="K245" s="134" t="s">
        <v>246</v>
      </c>
      <c r="L245" s="134" t="s">
        <v>101</v>
      </c>
      <c r="M245" s="134" t="s">
        <v>209</v>
      </c>
      <c r="N245" s="144" t="s">
        <v>210</v>
      </c>
      <c r="O245" s="144" t="s">
        <v>215</v>
      </c>
      <c r="P245" s="139" t="s">
        <v>247</v>
      </c>
      <c r="Q245" s="134" t="s">
        <v>248</v>
      </c>
      <c r="R245" s="134" t="s">
        <v>213</v>
      </c>
      <c r="S245" s="146" t="n">
        <v>165000</v>
      </c>
      <c r="T245" s="144" t="n">
        <v>1</v>
      </c>
      <c r="U245" s="144" t="n">
        <v>1</v>
      </c>
      <c r="V245" s="126" t="n">
        <f aca="false">SUMIF(ResumenCotizacion!$C:$C,E245,ResumenCotizacion!$P:$P)</f>
        <v>0</v>
      </c>
      <c r="W245" s="164" t="n">
        <f aca="false">S245</f>
        <v>165000</v>
      </c>
      <c r="X245" s="163" t="n">
        <f aca="false">ROUND(W245/(1-VLOOKUP("Total porcentaje:",ResumenCotizacion!$F:$H,3,0)),2)</f>
        <v>165000</v>
      </c>
      <c r="Y245" s="163" t="n">
        <f aca="false">V245*X245</f>
        <v>0</v>
      </c>
    </row>
    <row r="246" customFormat="false" ht="14.25" hidden="false" customHeight="false" outlineLevel="0" collapsed="false">
      <c r="A246" s="124" t="str">
        <f aca="false">D246&amp;F246&amp;E246</f>
        <v>EforcersCanalIT-SW-05-03</v>
      </c>
      <c r="B246" s="124" t="str">
        <f aca="false">E246&amp;F246</f>
        <v>IT-SW-05-03Canal</v>
      </c>
      <c r="C246" s="134"/>
      <c r="D246" s="134" t="s">
        <v>294</v>
      </c>
      <c r="E246" s="143" t="s">
        <v>249</v>
      </c>
      <c r="F246" s="124" t="s">
        <v>206</v>
      </c>
      <c r="G246" s="124" t="str">
        <f aca="false">D246</f>
        <v>Eforcers</v>
      </c>
      <c r="H246" s="124" t="s">
        <v>103</v>
      </c>
      <c r="I246" s="144" t="s">
        <v>77</v>
      </c>
      <c r="J246" s="134" t="s">
        <v>245</v>
      </c>
      <c r="K246" s="134" t="s">
        <v>246</v>
      </c>
      <c r="L246" s="134" t="s">
        <v>101</v>
      </c>
      <c r="M246" s="134" t="s">
        <v>209</v>
      </c>
      <c r="N246" s="144" t="s">
        <v>217</v>
      </c>
      <c r="O246" s="144" t="s">
        <v>211</v>
      </c>
      <c r="P246" s="139" t="s">
        <v>247</v>
      </c>
      <c r="Q246" s="134" t="s">
        <v>249</v>
      </c>
      <c r="R246" s="134" t="s">
        <v>213</v>
      </c>
      <c r="S246" s="146" t="n">
        <v>100000</v>
      </c>
      <c r="T246" s="144" t="n">
        <v>1</v>
      </c>
      <c r="U246" s="144" t="n">
        <v>1</v>
      </c>
      <c r="V246" s="126" t="n">
        <f aca="false">SUMIF(ResumenCotizacion!$C:$C,E246,ResumenCotizacion!$P:$P)</f>
        <v>0</v>
      </c>
      <c r="W246" s="164" t="n">
        <f aca="false">S246</f>
        <v>100000</v>
      </c>
      <c r="X246" s="163" t="n">
        <f aca="false">ROUND(W246/(1-VLOOKUP("Total porcentaje:",ResumenCotizacion!$F:$H,3,0)),2)</f>
        <v>100000</v>
      </c>
      <c r="Y246" s="163" t="n">
        <f aca="false">V246*X246</f>
        <v>0</v>
      </c>
    </row>
    <row r="247" customFormat="false" ht="14.25" hidden="false" customHeight="false" outlineLevel="0" collapsed="false">
      <c r="A247" s="124" t="str">
        <f aca="false">D247&amp;F247&amp;E247</f>
        <v>EforcersCanalIT-SW-05-04</v>
      </c>
      <c r="B247" s="124" t="str">
        <f aca="false">E247&amp;F247</f>
        <v>IT-SW-05-04Canal</v>
      </c>
      <c r="C247" s="134"/>
      <c r="D247" s="134" t="s">
        <v>294</v>
      </c>
      <c r="E247" s="143" t="s">
        <v>250</v>
      </c>
      <c r="F247" s="124" t="s">
        <v>206</v>
      </c>
      <c r="G247" s="124" t="str">
        <f aca="false">D247</f>
        <v>Eforcers</v>
      </c>
      <c r="H247" s="124" t="s">
        <v>103</v>
      </c>
      <c r="I247" s="144" t="s">
        <v>77</v>
      </c>
      <c r="J247" s="134" t="s">
        <v>245</v>
      </c>
      <c r="K247" s="134" t="s">
        <v>246</v>
      </c>
      <c r="L247" s="134" t="s">
        <v>101</v>
      </c>
      <c r="M247" s="134" t="s">
        <v>209</v>
      </c>
      <c r="N247" s="144" t="s">
        <v>217</v>
      </c>
      <c r="O247" s="144" t="s">
        <v>215</v>
      </c>
      <c r="P247" s="139" t="s">
        <v>247</v>
      </c>
      <c r="Q247" s="134" t="s">
        <v>250</v>
      </c>
      <c r="R247" s="134" t="s">
        <v>213</v>
      </c>
      <c r="S247" s="146" t="n">
        <v>165000</v>
      </c>
      <c r="T247" s="144" t="n">
        <v>1</v>
      </c>
      <c r="U247" s="144" t="n">
        <v>1</v>
      </c>
      <c r="V247" s="126" t="n">
        <f aca="false">SUMIF(ResumenCotizacion!$C:$C,E247,ResumenCotizacion!$P:$P)</f>
        <v>0</v>
      </c>
      <c r="W247" s="164" t="n">
        <f aca="false">S247</f>
        <v>165000</v>
      </c>
      <c r="X247" s="163" t="n">
        <f aca="false">ROUND(W247/(1-VLOOKUP("Total porcentaje:",ResumenCotizacion!$F:$H,3,0)),2)</f>
        <v>165000</v>
      </c>
      <c r="Y247" s="163" t="n">
        <f aca="false">V247*X247</f>
        <v>0</v>
      </c>
    </row>
    <row r="248" customFormat="false" ht="14.25" hidden="false" customHeight="false" outlineLevel="0" collapsed="false">
      <c r="A248" s="124" t="str">
        <f aca="false">D248&amp;F248&amp;E248</f>
        <v>EforcersCanalIT-SW-05-05</v>
      </c>
      <c r="B248" s="124" t="str">
        <f aca="false">E248&amp;F248</f>
        <v>IT-SW-05-05Canal</v>
      </c>
      <c r="C248" s="134"/>
      <c r="D248" s="134" t="s">
        <v>294</v>
      </c>
      <c r="E248" s="143" t="s">
        <v>251</v>
      </c>
      <c r="F248" s="124" t="s">
        <v>206</v>
      </c>
      <c r="G248" s="124" t="str">
        <f aca="false">D248</f>
        <v>Eforcers</v>
      </c>
      <c r="H248" s="124" t="s">
        <v>103</v>
      </c>
      <c r="I248" s="144" t="s">
        <v>77</v>
      </c>
      <c r="J248" s="134" t="s">
        <v>245</v>
      </c>
      <c r="K248" s="134" t="s">
        <v>246</v>
      </c>
      <c r="L248" s="134" t="s">
        <v>101</v>
      </c>
      <c r="M248" s="134" t="s">
        <v>209</v>
      </c>
      <c r="N248" s="144" t="s">
        <v>220</v>
      </c>
      <c r="O248" s="144" t="s">
        <v>211</v>
      </c>
      <c r="P248" s="139" t="s">
        <v>247</v>
      </c>
      <c r="Q248" s="134" t="s">
        <v>251</v>
      </c>
      <c r="R248" s="134" t="s">
        <v>213</v>
      </c>
      <c r="S248" s="146" t="n">
        <v>100000</v>
      </c>
      <c r="T248" s="144" t="n">
        <v>1</v>
      </c>
      <c r="U248" s="144" t="n">
        <v>1</v>
      </c>
      <c r="V248" s="126" t="n">
        <f aca="false">SUMIF(ResumenCotizacion!$C:$C,E248,ResumenCotizacion!$P:$P)</f>
        <v>0</v>
      </c>
      <c r="W248" s="164" t="n">
        <f aca="false">S248</f>
        <v>100000</v>
      </c>
      <c r="X248" s="163" t="n">
        <f aca="false">ROUND(W248/(1-VLOOKUP("Total porcentaje:",ResumenCotizacion!$F:$H,3,0)),2)</f>
        <v>100000</v>
      </c>
      <c r="Y248" s="163" t="n">
        <f aca="false">V248*X248</f>
        <v>0</v>
      </c>
    </row>
    <row r="249" customFormat="false" ht="14.25" hidden="false" customHeight="false" outlineLevel="0" collapsed="false">
      <c r="A249" s="124" t="str">
        <f aca="false">D249&amp;F249&amp;E249</f>
        <v>EforcersCanalIT-SW-05-06</v>
      </c>
      <c r="B249" s="124" t="str">
        <f aca="false">E249&amp;F249</f>
        <v>IT-SW-05-06Canal</v>
      </c>
      <c r="C249" s="134"/>
      <c r="D249" s="134" t="s">
        <v>294</v>
      </c>
      <c r="E249" s="143" t="s">
        <v>252</v>
      </c>
      <c r="F249" s="124" t="s">
        <v>206</v>
      </c>
      <c r="G249" s="124" t="str">
        <f aca="false">D249</f>
        <v>Eforcers</v>
      </c>
      <c r="H249" s="124" t="s">
        <v>103</v>
      </c>
      <c r="I249" s="144" t="s">
        <v>77</v>
      </c>
      <c r="J249" s="134" t="s">
        <v>245</v>
      </c>
      <c r="K249" s="134" t="s">
        <v>246</v>
      </c>
      <c r="L249" s="134" t="s">
        <v>101</v>
      </c>
      <c r="M249" s="134" t="s">
        <v>209</v>
      </c>
      <c r="N249" s="144" t="s">
        <v>220</v>
      </c>
      <c r="O249" s="144" t="s">
        <v>215</v>
      </c>
      <c r="P249" s="139" t="s">
        <v>247</v>
      </c>
      <c r="Q249" s="134" t="s">
        <v>252</v>
      </c>
      <c r="R249" s="134" t="s">
        <v>213</v>
      </c>
      <c r="S249" s="146" t="n">
        <v>165000</v>
      </c>
      <c r="T249" s="144" t="n">
        <v>1</v>
      </c>
      <c r="U249" s="144" t="n">
        <v>1</v>
      </c>
      <c r="V249" s="126" t="n">
        <f aca="false">SUMIF(ResumenCotizacion!$C:$C,E249,ResumenCotizacion!$P:$P)</f>
        <v>0</v>
      </c>
      <c r="W249" s="164" t="n">
        <f aca="false">S249</f>
        <v>165000</v>
      </c>
      <c r="X249" s="163" t="n">
        <f aca="false">ROUND(W249/(1-VLOOKUP("Total porcentaje:",ResumenCotizacion!$F:$H,3,0)),2)</f>
        <v>165000</v>
      </c>
      <c r="Y249" s="163" t="n">
        <f aca="false">V249*X249</f>
        <v>0</v>
      </c>
    </row>
    <row r="250" customFormat="false" ht="14.25" hidden="false" customHeight="false" outlineLevel="0" collapsed="false">
      <c r="A250" s="124" t="str">
        <f aca="false">D250&amp;F250&amp;E250</f>
        <v>EforcersCanalIT-SW-06-01</v>
      </c>
      <c r="B250" s="124" t="str">
        <f aca="false">E250&amp;F250</f>
        <v>IT-SW-06-01Canal</v>
      </c>
      <c r="C250" s="134"/>
      <c r="D250" s="134" t="s">
        <v>294</v>
      </c>
      <c r="E250" s="143" t="s">
        <v>253</v>
      </c>
      <c r="F250" s="124" t="s">
        <v>206</v>
      </c>
      <c r="G250" s="124" t="str">
        <f aca="false">D250</f>
        <v>Eforcers</v>
      </c>
      <c r="H250" s="124" t="s">
        <v>103</v>
      </c>
      <c r="I250" s="144" t="s">
        <v>77</v>
      </c>
      <c r="J250" s="134" t="s">
        <v>254</v>
      </c>
      <c r="K250" s="134" t="s">
        <v>255</v>
      </c>
      <c r="L250" s="134" t="s">
        <v>101</v>
      </c>
      <c r="M250" s="134" t="s">
        <v>209</v>
      </c>
      <c r="N250" s="144" t="s">
        <v>210</v>
      </c>
      <c r="O250" s="144" t="s">
        <v>215</v>
      </c>
      <c r="P250" s="139" t="s">
        <v>247</v>
      </c>
      <c r="Q250" s="134" t="s">
        <v>253</v>
      </c>
      <c r="R250" s="134" t="s">
        <v>213</v>
      </c>
      <c r="S250" s="146" t="n">
        <v>24000000</v>
      </c>
      <c r="T250" s="144" t="n">
        <v>1</v>
      </c>
      <c r="U250" s="144" t="n">
        <v>1</v>
      </c>
      <c r="V250" s="126" t="n">
        <f aca="false">SUMIF(ResumenCotizacion!$C:$C,E250,ResumenCotizacion!$P:$P)</f>
        <v>0</v>
      </c>
      <c r="W250" s="164" t="n">
        <f aca="false">S250</f>
        <v>24000000</v>
      </c>
      <c r="X250" s="163" t="n">
        <f aca="false">ROUND(W250/(1-VLOOKUP("Total porcentaje:",ResumenCotizacion!$F:$H,3,0)),2)</f>
        <v>24000000</v>
      </c>
      <c r="Y250" s="163" t="n">
        <f aca="false">V250*X250</f>
        <v>0</v>
      </c>
    </row>
    <row r="251" customFormat="false" ht="14.25" hidden="false" customHeight="false" outlineLevel="0" collapsed="false">
      <c r="A251" s="124" t="str">
        <f aca="false">D251&amp;F251&amp;E251</f>
        <v>EforcersCanalIT-SW-06-02</v>
      </c>
      <c r="B251" s="124" t="str">
        <f aca="false">E251&amp;F251</f>
        <v>IT-SW-06-02Canal</v>
      </c>
      <c r="C251" s="134"/>
      <c r="D251" s="134" t="s">
        <v>294</v>
      </c>
      <c r="E251" s="143" t="s">
        <v>256</v>
      </c>
      <c r="F251" s="124" t="s">
        <v>206</v>
      </c>
      <c r="G251" s="124" t="str">
        <f aca="false">D251</f>
        <v>Eforcers</v>
      </c>
      <c r="H251" s="124" t="s">
        <v>103</v>
      </c>
      <c r="I251" s="144" t="s">
        <v>77</v>
      </c>
      <c r="J251" s="134" t="s">
        <v>254</v>
      </c>
      <c r="K251" s="134" t="s">
        <v>255</v>
      </c>
      <c r="L251" s="134" t="s">
        <v>101</v>
      </c>
      <c r="M251" s="134" t="s">
        <v>209</v>
      </c>
      <c r="N251" s="144" t="s">
        <v>217</v>
      </c>
      <c r="O251" s="144" t="s">
        <v>215</v>
      </c>
      <c r="P251" s="139" t="s">
        <v>247</v>
      </c>
      <c r="Q251" s="134" t="s">
        <v>256</v>
      </c>
      <c r="R251" s="134" t="s">
        <v>213</v>
      </c>
      <c r="S251" s="146" t="n">
        <v>24000000</v>
      </c>
      <c r="T251" s="144" t="n">
        <v>1</v>
      </c>
      <c r="U251" s="144" t="n">
        <v>1</v>
      </c>
      <c r="V251" s="126" t="n">
        <f aca="false">SUMIF(ResumenCotizacion!$C:$C,E251,ResumenCotizacion!$P:$P)</f>
        <v>0</v>
      </c>
      <c r="W251" s="164" t="n">
        <f aca="false">S251</f>
        <v>24000000</v>
      </c>
      <c r="X251" s="163" t="n">
        <f aca="false">ROUND(W251/(1-VLOOKUP("Total porcentaje:",ResumenCotizacion!$F:$H,3,0)),2)</f>
        <v>24000000</v>
      </c>
      <c r="Y251" s="163" t="n">
        <f aca="false">V251*X251</f>
        <v>0</v>
      </c>
    </row>
    <row r="252" customFormat="false" ht="14.25" hidden="false" customHeight="false" outlineLevel="0" collapsed="false">
      <c r="A252" s="124" t="str">
        <f aca="false">D252&amp;F252&amp;E252</f>
        <v>EforcersCanalIT-SW-06-03</v>
      </c>
      <c r="B252" s="124" t="str">
        <f aca="false">E252&amp;F252</f>
        <v>IT-SW-06-03Canal</v>
      </c>
      <c r="C252" s="134"/>
      <c r="D252" s="134" t="s">
        <v>294</v>
      </c>
      <c r="E252" s="143" t="s">
        <v>257</v>
      </c>
      <c r="F252" s="124" t="s">
        <v>206</v>
      </c>
      <c r="G252" s="124" t="str">
        <f aca="false">D252</f>
        <v>Eforcers</v>
      </c>
      <c r="H252" s="124" t="s">
        <v>103</v>
      </c>
      <c r="I252" s="144" t="s">
        <v>77</v>
      </c>
      <c r="J252" s="134" t="s">
        <v>254</v>
      </c>
      <c r="K252" s="134" t="s">
        <v>255</v>
      </c>
      <c r="L252" s="134" t="s">
        <v>101</v>
      </c>
      <c r="M252" s="134" t="s">
        <v>209</v>
      </c>
      <c r="N252" s="144" t="s">
        <v>220</v>
      </c>
      <c r="O252" s="144" t="s">
        <v>215</v>
      </c>
      <c r="P252" s="139" t="s">
        <v>247</v>
      </c>
      <c r="Q252" s="134" t="s">
        <v>257</v>
      </c>
      <c r="R252" s="134" t="s">
        <v>213</v>
      </c>
      <c r="S252" s="146" t="n">
        <v>24000000</v>
      </c>
      <c r="T252" s="144" t="n">
        <v>1</v>
      </c>
      <c r="U252" s="144" t="n">
        <v>1</v>
      </c>
      <c r="V252" s="126" t="n">
        <f aca="false">SUMIF(ResumenCotizacion!$C:$C,E252,ResumenCotizacion!$P:$P)</f>
        <v>0</v>
      </c>
      <c r="W252" s="164" t="n">
        <f aca="false">S252</f>
        <v>24000000</v>
      </c>
      <c r="X252" s="163" t="n">
        <f aca="false">ROUND(W252/(1-VLOOKUP("Total porcentaje:",ResumenCotizacion!$F:$H,3,0)),2)</f>
        <v>24000000</v>
      </c>
      <c r="Y252" s="163" t="n">
        <f aca="false">V252*X252</f>
        <v>0</v>
      </c>
    </row>
    <row r="253" customFormat="false" ht="14.25" hidden="false" customHeight="false" outlineLevel="0" collapsed="false">
      <c r="A253" s="124" t="str">
        <f aca="false">D253&amp;F253&amp;E253</f>
        <v>EforcersCanalIT-SW-07-01</v>
      </c>
      <c r="B253" s="124" t="str">
        <f aca="false">E253&amp;F253</f>
        <v>IT-SW-07-01Canal</v>
      </c>
      <c r="C253" s="134"/>
      <c r="D253" s="134" t="s">
        <v>294</v>
      </c>
      <c r="E253" s="143" t="s">
        <v>258</v>
      </c>
      <c r="F253" s="124" t="s">
        <v>206</v>
      </c>
      <c r="G253" s="124" t="str">
        <f aca="false">D253</f>
        <v>Eforcers</v>
      </c>
      <c r="H253" s="124" t="s">
        <v>103</v>
      </c>
      <c r="I253" s="144" t="s">
        <v>77</v>
      </c>
      <c r="J253" s="134" t="s">
        <v>259</v>
      </c>
      <c r="K253" s="134" t="s">
        <v>30</v>
      </c>
      <c r="L253" s="134" t="s">
        <v>101</v>
      </c>
      <c r="M253" s="134" t="s">
        <v>209</v>
      </c>
      <c r="N253" s="144" t="s">
        <v>210</v>
      </c>
      <c r="O253" s="144" t="s">
        <v>211</v>
      </c>
      <c r="P253" s="139" t="s">
        <v>260</v>
      </c>
      <c r="Q253" s="134" t="s">
        <v>258</v>
      </c>
      <c r="R253" s="134" t="s">
        <v>213</v>
      </c>
      <c r="S253" s="146" t="n">
        <v>20000</v>
      </c>
      <c r="T253" s="144" t="n">
        <v>1</v>
      </c>
      <c r="U253" s="144" t="n">
        <v>1</v>
      </c>
      <c r="V253" s="126" t="n">
        <f aca="false">SUMIF(ResumenCotizacion!$C:$C,E253,ResumenCotizacion!$P:$P)</f>
        <v>0</v>
      </c>
      <c r="W253" s="164" t="n">
        <f aca="false">S253</f>
        <v>20000</v>
      </c>
      <c r="X253" s="163" t="n">
        <f aca="false">ROUND(W253/(1-VLOOKUP("Total porcentaje:",ResumenCotizacion!$F:$H,3,0)),2)</f>
        <v>20000</v>
      </c>
      <c r="Y253" s="163" t="n">
        <f aca="false">V253*X253</f>
        <v>0</v>
      </c>
    </row>
    <row r="254" customFormat="false" ht="14.25" hidden="false" customHeight="false" outlineLevel="0" collapsed="false">
      <c r="A254" s="124" t="str">
        <f aca="false">D254&amp;F254&amp;E254</f>
        <v>EforcersCanalIT-SW-07-02</v>
      </c>
      <c r="B254" s="124" t="str">
        <f aca="false">E254&amp;F254</f>
        <v>IT-SW-07-02Canal</v>
      </c>
      <c r="C254" s="134"/>
      <c r="D254" s="134" t="s">
        <v>294</v>
      </c>
      <c r="E254" s="143" t="s">
        <v>261</v>
      </c>
      <c r="F254" s="124" t="s">
        <v>206</v>
      </c>
      <c r="G254" s="124" t="str">
        <f aca="false">D254</f>
        <v>Eforcers</v>
      </c>
      <c r="H254" s="124" t="s">
        <v>103</v>
      </c>
      <c r="I254" s="144" t="s">
        <v>77</v>
      </c>
      <c r="J254" s="134" t="s">
        <v>259</v>
      </c>
      <c r="K254" s="134" t="s">
        <v>30</v>
      </c>
      <c r="L254" s="134" t="s">
        <v>101</v>
      </c>
      <c r="M254" s="134" t="s">
        <v>209</v>
      </c>
      <c r="N254" s="144" t="s">
        <v>210</v>
      </c>
      <c r="O254" s="144" t="s">
        <v>215</v>
      </c>
      <c r="P254" s="139" t="s">
        <v>260</v>
      </c>
      <c r="Q254" s="134" t="s">
        <v>261</v>
      </c>
      <c r="R254" s="134" t="s">
        <v>213</v>
      </c>
      <c r="S254" s="146" t="n">
        <v>20000</v>
      </c>
      <c r="T254" s="144" t="n">
        <v>1</v>
      </c>
      <c r="U254" s="144" t="n">
        <v>1</v>
      </c>
      <c r="V254" s="126" t="n">
        <f aca="false">SUMIF(ResumenCotizacion!$C:$C,E254,ResumenCotizacion!$P:$P)</f>
        <v>0</v>
      </c>
      <c r="W254" s="164" t="n">
        <f aca="false">S254</f>
        <v>20000</v>
      </c>
      <c r="X254" s="163" t="n">
        <f aca="false">ROUND(W254/(1-VLOOKUP("Total porcentaje:",ResumenCotizacion!$F:$H,3,0)),2)</f>
        <v>20000</v>
      </c>
      <c r="Y254" s="163" t="n">
        <f aca="false">V254*X254</f>
        <v>0</v>
      </c>
    </row>
    <row r="255" customFormat="false" ht="14.25" hidden="false" customHeight="false" outlineLevel="0" collapsed="false">
      <c r="A255" s="124" t="str">
        <f aca="false">D255&amp;F255&amp;E255</f>
        <v>EforcersCanalIT-SW-07-03</v>
      </c>
      <c r="B255" s="124" t="str">
        <f aca="false">E255&amp;F255</f>
        <v>IT-SW-07-03Canal</v>
      </c>
      <c r="C255" s="134"/>
      <c r="D255" s="134" t="s">
        <v>294</v>
      </c>
      <c r="E255" s="143" t="s">
        <v>262</v>
      </c>
      <c r="F255" s="124" t="s">
        <v>206</v>
      </c>
      <c r="G255" s="124" t="str">
        <f aca="false">D255</f>
        <v>Eforcers</v>
      </c>
      <c r="H255" s="124" t="s">
        <v>103</v>
      </c>
      <c r="I255" s="144" t="s">
        <v>77</v>
      </c>
      <c r="J255" s="134" t="s">
        <v>259</v>
      </c>
      <c r="K255" s="134" t="s">
        <v>30</v>
      </c>
      <c r="L255" s="134" t="s">
        <v>101</v>
      </c>
      <c r="M255" s="134" t="s">
        <v>209</v>
      </c>
      <c r="N255" s="144" t="s">
        <v>217</v>
      </c>
      <c r="O255" s="144" t="s">
        <v>211</v>
      </c>
      <c r="P255" s="139" t="s">
        <v>260</v>
      </c>
      <c r="Q255" s="134" t="s">
        <v>262</v>
      </c>
      <c r="R255" s="134" t="s">
        <v>213</v>
      </c>
      <c r="S255" s="146" t="n">
        <v>20000</v>
      </c>
      <c r="T255" s="144" t="n">
        <v>1</v>
      </c>
      <c r="U255" s="144" t="n">
        <v>1</v>
      </c>
      <c r="V255" s="126" t="n">
        <f aca="false">SUMIF(ResumenCotizacion!$C:$C,E255,ResumenCotizacion!$P:$P)</f>
        <v>0</v>
      </c>
      <c r="W255" s="164" t="n">
        <f aca="false">S255</f>
        <v>20000</v>
      </c>
      <c r="X255" s="163" t="n">
        <f aca="false">ROUND(W255/(1-VLOOKUP("Total porcentaje:",ResumenCotizacion!$F:$H,3,0)),2)</f>
        <v>20000</v>
      </c>
      <c r="Y255" s="163" t="n">
        <f aca="false">V255*X255</f>
        <v>0</v>
      </c>
    </row>
    <row r="256" customFormat="false" ht="14.25" hidden="false" customHeight="false" outlineLevel="0" collapsed="false">
      <c r="A256" s="124" t="str">
        <f aca="false">D256&amp;F256&amp;E256</f>
        <v>EforcersCanalIT-SW-07-04</v>
      </c>
      <c r="B256" s="124" t="str">
        <f aca="false">E256&amp;F256</f>
        <v>IT-SW-07-04Canal</v>
      </c>
      <c r="C256" s="134"/>
      <c r="D256" s="134" t="s">
        <v>294</v>
      </c>
      <c r="E256" s="143" t="s">
        <v>263</v>
      </c>
      <c r="F256" s="124" t="s">
        <v>206</v>
      </c>
      <c r="G256" s="124" t="str">
        <f aca="false">D256</f>
        <v>Eforcers</v>
      </c>
      <c r="H256" s="124" t="s">
        <v>103</v>
      </c>
      <c r="I256" s="144" t="s">
        <v>77</v>
      </c>
      <c r="J256" s="134" t="s">
        <v>259</v>
      </c>
      <c r="K256" s="134" t="s">
        <v>30</v>
      </c>
      <c r="L256" s="134" t="s">
        <v>101</v>
      </c>
      <c r="M256" s="134" t="s">
        <v>209</v>
      </c>
      <c r="N256" s="144" t="s">
        <v>217</v>
      </c>
      <c r="O256" s="144" t="s">
        <v>215</v>
      </c>
      <c r="P256" s="139" t="s">
        <v>260</v>
      </c>
      <c r="Q256" s="134" t="s">
        <v>263</v>
      </c>
      <c r="R256" s="134" t="s">
        <v>213</v>
      </c>
      <c r="S256" s="146" t="n">
        <v>20000</v>
      </c>
      <c r="T256" s="144" t="n">
        <v>1</v>
      </c>
      <c r="U256" s="144" t="n">
        <v>1</v>
      </c>
      <c r="V256" s="126" t="n">
        <f aca="false">SUMIF(ResumenCotizacion!$C:$C,E256,ResumenCotizacion!$P:$P)</f>
        <v>0</v>
      </c>
      <c r="W256" s="164" t="n">
        <f aca="false">S256</f>
        <v>20000</v>
      </c>
      <c r="X256" s="163" t="n">
        <f aca="false">ROUND(W256/(1-VLOOKUP("Total porcentaje:",ResumenCotizacion!$F:$H,3,0)),2)</f>
        <v>20000</v>
      </c>
      <c r="Y256" s="163" t="n">
        <f aca="false">V256*X256</f>
        <v>0</v>
      </c>
    </row>
    <row r="257" customFormat="false" ht="14.25" hidden="false" customHeight="false" outlineLevel="0" collapsed="false">
      <c r="A257" s="124" t="str">
        <f aca="false">D257&amp;F257&amp;E257</f>
        <v>EforcersCanalIT-SW-07-05</v>
      </c>
      <c r="B257" s="124" t="str">
        <f aca="false">E257&amp;F257</f>
        <v>IT-SW-07-05Canal</v>
      </c>
      <c r="C257" s="134"/>
      <c r="D257" s="134" t="s">
        <v>294</v>
      </c>
      <c r="E257" s="143" t="s">
        <v>264</v>
      </c>
      <c r="F257" s="124" t="s">
        <v>206</v>
      </c>
      <c r="G257" s="124" t="str">
        <f aca="false">D257</f>
        <v>Eforcers</v>
      </c>
      <c r="H257" s="124" t="s">
        <v>103</v>
      </c>
      <c r="I257" s="144" t="s">
        <v>77</v>
      </c>
      <c r="J257" s="134" t="s">
        <v>259</v>
      </c>
      <c r="K257" s="134" t="s">
        <v>30</v>
      </c>
      <c r="L257" s="134" t="s">
        <v>101</v>
      </c>
      <c r="M257" s="134" t="s">
        <v>209</v>
      </c>
      <c r="N257" s="144" t="s">
        <v>220</v>
      </c>
      <c r="O257" s="144" t="s">
        <v>211</v>
      </c>
      <c r="P257" s="139" t="s">
        <v>260</v>
      </c>
      <c r="Q257" s="134" t="s">
        <v>264</v>
      </c>
      <c r="R257" s="134" t="s">
        <v>213</v>
      </c>
      <c r="S257" s="146" t="n">
        <v>20000</v>
      </c>
      <c r="T257" s="144" t="n">
        <v>1</v>
      </c>
      <c r="U257" s="144" t="n">
        <v>1</v>
      </c>
      <c r="V257" s="126" t="n">
        <f aca="false">SUMIF(ResumenCotizacion!$C:$C,E257,ResumenCotizacion!$P:$P)</f>
        <v>0</v>
      </c>
      <c r="W257" s="164" t="n">
        <f aca="false">S257</f>
        <v>20000</v>
      </c>
      <c r="X257" s="163" t="n">
        <f aca="false">ROUND(W257/(1-VLOOKUP("Total porcentaje:",ResumenCotizacion!$F:$H,3,0)),2)</f>
        <v>20000</v>
      </c>
      <c r="Y257" s="163" t="n">
        <f aca="false">V257*X257</f>
        <v>0</v>
      </c>
    </row>
    <row r="258" customFormat="false" ht="14.25" hidden="false" customHeight="false" outlineLevel="0" collapsed="false">
      <c r="A258" s="124" t="str">
        <f aca="false">D258&amp;F258&amp;E258</f>
        <v>EforcersCanalIT-SW-07-06</v>
      </c>
      <c r="B258" s="124" t="str">
        <f aca="false">E258&amp;F258</f>
        <v>IT-SW-07-06Canal</v>
      </c>
      <c r="C258" s="134"/>
      <c r="D258" s="134" t="s">
        <v>294</v>
      </c>
      <c r="E258" s="143" t="s">
        <v>265</v>
      </c>
      <c r="F258" s="124" t="s">
        <v>206</v>
      </c>
      <c r="G258" s="124" t="str">
        <f aca="false">D258</f>
        <v>Eforcers</v>
      </c>
      <c r="H258" s="124" t="s">
        <v>103</v>
      </c>
      <c r="I258" s="144" t="s">
        <v>77</v>
      </c>
      <c r="J258" s="134" t="s">
        <v>259</v>
      </c>
      <c r="K258" s="134" t="s">
        <v>30</v>
      </c>
      <c r="L258" s="134" t="s">
        <v>101</v>
      </c>
      <c r="M258" s="134" t="s">
        <v>209</v>
      </c>
      <c r="N258" s="144" t="s">
        <v>220</v>
      </c>
      <c r="O258" s="144" t="s">
        <v>215</v>
      </c>
      <c r="P258" s="139" t="s">
        <v>260</v>
      </c>
      <c r="Q258" s="134" t="s">
        <v>265</v>
      </c>
      <c r="R258" s="134" t="s">
        <v>213</v>
      </c>
      <c r="S258" s="146" t="n">
        <v>20000</v>
      </c>
      <c r="T258" s="144" t="n">
        <v>1</v>
      </c>
      <c r="U258" s="144" t="n">
        <v>1</v>
      </c>
      <c r="V258" s="126" t="n">
        <f aca="false">SUMIF(ResumenCotizacion!$C:$C,E258,ResumenCotizacion!$P:$P)</f>
        <v>0</v>
      </c>
      <c r="W258" s="164" t="n">
        <f aca="false">S258</f>
        <v>20000</v>
      </c>
      <c r="X258" s="163" t="n">
        <f aca="false">ROUND(W258/(1-VLOOKUP("Total porcentaje:",ResumenCotizacion!$F:$H,3,0)),2)</f>
        <v>20000</v>
      </c>
      <c r="Y258" s="163" t="n">
        <f aca="false">V258*X258</f>
        <v>0</v>
      </c>
    </row>
    <row r="259" customFormat="false" ht="14.25" hidden="false" customHeight="false" outlineLevel="0" collapsed="false">
      <c r="A259" s="124" t="str">
        <f aca="false">D259&amp;F259&amp;E259</f>
        <v>EforcersCanalIT-SW-08-01</v>
      </c>
      <c r="B259" s="124" t="str">
        <f aca="false">E259&amp;F259</f>
        <v>IT-SW-08-01Canal</v>
      </c>
      <c r="C259" s="134"/>
      <c r="D259" s="134" t="s">
        <v>294</v>
      </c>
      <c r="E259" s="143" t="s">
        <v>266</v>
      </c>
      <c r="F259" s="124" t="s">
        <v>206</v>
      </c>
      <c r="G259" s="124" t="str">
        <f aca="false">D259</f>
        <v>Eforcers</v>
      </c>
      <c r="H259" s="124" t="s">
        <v>103</v>
      </c>
      <c r="I259" s="144" t="s">
        <v>77</v>
      </c>
      <c r="J259" s="134" t="s">
        <v>267</v>
      </c>
      <c r="K259" s="134" t="s">
        <v>268</v>
      </c>
      <c r="L259" s="134" t="s">
        <v>101</v>
      </c>
      <c r="M259" s="134" t="s">
        <v>209</v>
      </c>
      <c r="N259" s="144" t="s">
        <v>210</v>
      </c>
      <c r="O259" s="144" t="s">
        <v>211</v>
      </c>
      <c r="P259" s="139" t="s">
        <v>247</v>
      </c>
      <c r="Q259" s="134" t="s">
        <v>266</v>
      </c>
      <c r="R259" s="134" t="s">
        <v>213</v>
      </c>
      <c r="S259" s="146" t="n">
        <v>30000</v>
      </c>
      <c r="T259" s="144" t="n">
        <v>1</v>
      </c>
      <c r="U259" s="144" t="n">
        <v>1</v>
      </c>
      <c r="V259" s="126" t="n">
        <f aca="false">SUMIF(ResumenCotizacion!$C:$C,E259,ResumenCotizacion!$P:$P)</f>
        <v>0</v>
      </c>
      <c r="W259" s="164" t="n">
        <f aca="false">S259</f>
        <v>30000</v>
      </c>
      <c r="X259" s="163" t="n">
        <f aca="false">ROUND(W259/(1-VLOOKUP("Total porcentaje:",ResumenCotizacion!$F:$H,3,0)),2)</f>
        <v>30000</v>
      </c>
      <c r="Y259" s="163" t="n">
        <f aca="false">V259*X259</f>
        <v>0</v>
      </c>
    </row>
    <row r="260" customFormat="false" ht="14.25" hidden="false" customHeight="false" outlineLevel="0" collapsed="false">
      <c r="A260" s="124" t="str">
        <f aca="false">D260&amp;F260&amp;E260</f>
        <v>EforcersCanalIT-SW-08-02</v>
      </c>
      <c r="B260" s="124" t="str">
        <f aca="false">E260&amp;F260</f>
        <v>IT-SW-08-02Canal</v>
      </c>
      <c r="C260" s="134"/>
      <c r="D260" s="134" t="s">
        <v>294</v>
      </c>
      <c r="E260" s="143" t="s">
        <v>269</v>
      </c>
      <c r="F260" s="124" t="s">
        <v>206</v>
      </c>
      <c r="G260" s="124" t="str">
        <f aca="false">D260</f>
        <v>Eforcers</v>
      </c>
      <c r="H260" s="124" t="s">
        <v>103</v>
      </c>
      <c r="I260" s="144" t="s">
        <v>77</v>
      </c>
      <c r="J260" s="134" t="s">
        <v>267</v>
      </c>
      <c r="K260" s="134" t="s">
        <v>268</v>
      </c>
      <c r="L260" s="134" t="s">
        <v>101</v>
      </c>
      <c r="M260" s="134" t="s">
        <v>209</v>
      </c>
      <c r="N260" s="144" t="s">
        <v>210</v>
      </c>
      <c r="O260" s="144" t="s">
        <v>215</v>
      </c>
      <c r="P260" s="139" t="s">
        <v>247</v>
      </c>
      <c r="Q260" s="134" t="s">
        <v>269</v>
      </c>
      <c r="R260" s="134" t="s">
        <v>213</v>
      </c>
      <c r="S260" s="146" t="n">
        <v>40000</v>
      </c>
      <c r="T260" s="144" t="n">
        <v>1</v>
      </c>
      <c r="U260" s="144" t="n">
        <v>1</v>
      </c>
      <c r="V260" s="126" t="n">
        <f aca="false">SUMIF(ResumenCotizacion!$C:$C,E260,ResumenCotizacion!$P:$P)</f>
        <v>0</v>
      </c>
      <c r="W260" s="164" t="n">
        <f aca="false">S260</f>
        <v>40000</v>
      </c>
      <c r="X260" s="163" t="n">
        <f aca="false">ROUND(W260/(1-VLOOKUP("Total porcentaje:",ResumenCotizacion!$F:$H,3,0)),2)</f>
        <v>40000</v>
      </c>
      <c r="Y260" s="163" t="n">
        <f aca="false">V260*X260</f>
        <v>0</v>
      </c>
    </row>
    <row r="261" customFormat="false" ht="14.25" hidden="false" customHeight="false" outlineLevel="0" collapsed="false">
      <c r="A261" s="124" t="str">
        <f aca="false">D261&amp;F261&amp;E261</f>
        <v>EforcersCanalIT-SW-08-03</v>
      </c>
      <c r="B261" s="124" t="str">
        <f aca="false">E261&amp;F261</f>
        <v>IT-SW-08-03Canal</v>
      </c>
      <c r="C261" s="134"/>
      <c r="D261" s="134" t="s">
        <v>294</v>
      </c>
      <c r="E261" s="143" t="s">
        <v>270</v>
      </c>
      <c r="F261" s="124" t="s">
        <v>206</v>
      </c>
      <c r="G261" s="124" t="str">
        <f aca="false">D261</f>
        <v>Eforcers</v>
      </c>
      <c r="H261" s="124" t="s">
        <v>103</v>
      </c>
      <c r="I261" s="144" t="s">
        <v>77</v>
      </c>
      <c r="J261" s="134" t="s">
        <v>267</v>
      </c>
      <c r="K261" s="134" t="s">
        <v>268</v>
      </c>
      <c r="L261" s="134" t="s">
        <v>101</v>
      </c>
      <c r="M261" s="134" t="s">
        <v>209</v>
      </c>
      <c r="N261" s="144" t="s">
        <v>217</v>
      </c>
      <c r="O261" s="144" t="s">
        <v>211</v>
      </c>
      <c r="P261" s="139" t="s">
        <v>247</v>
      </c>
      <c r="Q261" s="134" t="s">
        <v>270</v>
      </c>
      <c r="R261" s="134" t="s">
        <v>213</v>
      </c>
      <c r="S261" s="146" t="n">
        <v>30000</v>
      </c>
      <c r="T261" s="144" t="n">
        <v>1</v>
      </c>
      <c r="U261" s="144" t="n">
        <v>1</v>
      </c>
      <c r="V261" s="126" t="n">
        <f aca="false">SUMIF(ResumenCotizacion!$C:$C,E261,ResumenCotizacion!$P:$P)</f>
        <v>0</v>
      </c>
      <c r="W261" s="164" t="n">
        <f aca="false">S261</f>
        <v>30000</v>
      </c>
      <c r="X261" s="163" t="n">
        <f aca="false">ROUND(W261/(1-VLOOKUP("Total porcentaje:",ResumenCotizacion!$F:$H,3,0)),2)</f>
        <v>30000</v>
      </c>
      <c r="Y261" s="163" t="n">
        <f aca="false">V261*X261</f>
        <v>0</v>
      </c>
    </row>
    <row r="262" customFormat="false" ht="14.25" hidden="false" customHeight="false" outlineLevel="0" collapsed="false">
      <c r="A262" s="124" t="str">
        <f aca="false">D262&amp;F262&amp;E262</f>
        <v>EforcersCanalIT-SW-08-04</v>
      </c>
      <c r="B262" s="124" t="str">
        <f aca="false">E262&amp;F262</f>
        <v>IT-SW-08-04Canal</v>
      </c>
      <c r="C262" s="134"/>
      <c r="D262" s="134" t="s">
        <v>294</v>
      </c>
      <c r="E262" s="143" t="s">
        <v>271</v>
      </c>
      <c r="F262" s="124" t="s">
        <v>206</v>
      </c>
      <c r="G262" s="124" t="str">
        <f aca="false">D262</f>
        <v>Eforcers</v>
      </c>
      <c r="H262" s="124" t="s">
        <v>103</v>
      </c>
      <c r="I262" s="144" t="s">
        <v>77</v>
      </c>
      <c r="J262" s="134" t="s">
        <v>267</v>
      </c>
      <c r="K262" s="134" t="s">
        <v>268</v>
      </c>
      <c r="L262" s="134" t="s">
        <v>101</v>
      </c>
      <c r="M262" s="134" t="s">
        <v>209</v>
      </c>
      <c r="N262" s="144" t="s">
        <v>217</v>
      </c>
      <c r="O262" s="144" t="s">
        <v>215</v>
      </c>
      <c r="P262" s="139" t="s">
        <v>247</v>
      </c>
      <c r="Q262" s="134" t="s">
        <v>271</v>
      </c>
      <c r="R262" s="134" t="s">
        <v>213</v>
      </c>
      <c r="S262" s="146" t="n">
        <v>40000</v>
      </c>
      <c r="T262" s="144" t="n">
        <v>1</v>
      </c>
      <c r="U262" s="144" t="n">
        <v>1</v>
      </c>
      <c r="V262" s="126" t="n">
        <f aca="false">SUMIF(ResumenCotizacion!$C:$C,E262,ResumenCotizacion!$P:$P)</f>
        <v>0</v>
      </c>
      <c r="W262" s="164" t="n">
        <f aca="false">S262</f>
        <v>40000</v>
      </c>
      <c r="X262" s="163" t="n">
        <f aca="false">ROUND(W262/(1-VLOOKUP("Total porcentaje:",ResumenCotizacion!$F:$H,3,0)),2)</f>
        <v>40000</v>
      </c>
      <c r="Y262" s="163" t="n">
        <f aca="false">V262*X262</f>
        <v>0</v>
      </c>
    </row>
    <row r="263" customFormat="false" ht="14.25" hidden="false" customHeight="false" outlineLevel="0" collapsed="false">
      <c r="A263" s="124" t="str">
        <f aca="false">D263&amp;F263&amp;E263</f>
        <v>EforcersCanalIT-SW-08-05</v>
      </c>
      <c r="B263" s="124" t="str">
        <f aca="false">E263&amp;F263</f>
        <v>IT-SW-08-05Canal</v>
      </c>
      <c r="C263" s="134"/>
      <c r="D263" s="134" t="s">
        <v>294</v>
      </c>
      <c r="E263" s="143" t="s">
        <v>272</v>
      </c>
      <c r="F263" s="124" t="s">
        <v>206</v>
      </c>
      <c r="G263" s="124" t="str">
        <f aca="false">D263</f>
        <v>Eforcers</v>
      </c>
      <c r="H263" s="124" t="s">
        <v>103</v>
      </c>
      <c r="I263" s="144" t="s">
        <v>77</v>
      </c>
      <c r="J263" s="134" t="s">
        <v>267</v>
      </c>
      <c r="K263" s="134" t="s">
        <v>268</v>
      </c>
      <c r="L263" s="134" t="s">
        <v>101</v>
      </c>
      <c r="M263" s="134" t="s">
        <v>209</v>
      </c>
      <c r="N263" s="144" t="s">
        <v>220</v>
      </c>
      <c r="O263" s="144" t="s">
        <v>211</v>
      </c>
      <c r="P263" s="139" t="s">
        <v>247</v>
      </c>
      <c r="Q263" s="134" t="s">
        <v>272</v>
      </c>
      <c r="R263" s="134" t="s">
        <v>213</v>
      </c>
      <c r="S263" s="146" t="n">
        <v>30000</v>
      </c>
      <c r="T263" s="144" t="n">
        <v>1</v>
      </c>
      <c r="U263" s="144" t="n">
        <v>1</v>
      </c>
      <c r="V263" s="126" t="n">
        <f aca="false">SUMIF(ResumenCotizacion!$C:$C,E263,ResumenCotizacion!$P:$P)</f>
        <v>0</v>
      </c>
      <c r="W263" s="164" t="n">
        <f aca="false">S263</f>
        <v>30000</v>
      </c>
      <c r="X263" s="163" t="n">
        <f aca="false">ROUND(W263/(1-VLOOKUP("Total porcentaje:",ResumenCotizacion!$F:$H,3,0)),2)</f>
        <v>30000</v>
      </c>
      <c r="Y263" s="163" t="n">
        <f aca="false">V263*X263</f>
        <v>0</v>
      </c>
    </row>
    <row r="264" customFormat="false" ht="14.25" hidden="false" customHeight="false" outlineLevel="0" collapsed="false">
      <c r="A264" s="124" t="str">
        <f aca="false">D264&amp;F264&amp;E264</f>
        <v>EforcersCanalIT-SW-08-06</v>
      </c>
      <c r="B264" s="124" t="str">
        <f aca="false">E264&amp;F264</f>
        <v>IT-SW-08-06Canal</v>
      </c>
      <c r="C264" s="134"/>
      <c r="D264" s="134" t="s">
        <v>294</v>
      </c>
      <c r="E264" s="143" t="s">
        <v>273</v>
      </c>
      <c r="F264" s="124" t="s">
        <v>206</v>
      </c>
      <c r="G264" s="124" t="str">
        <f aca="false">D264</f>
        <v>Eforcers</v>
      </c>
      <c r="H264" s="124" t="s">
        <v>103</v>
      </c>
      <c r="I264" s="144" t="s">
        <v>77</v>
      </c>
      <c r="J264" s="134" t="s">
        <v>267</v>
      </c>
      <c r="K264" s="134" t="s">
        <v>268</v>
      </c>
      <c r="L264" s="134" t="s">
        <v>101</v>
      </c>
      <c r="M264" s="134" t="s">
        <v>209</v>
      </c>
      <c r="N264" s="144" t="s">
        <v>220</v>
      </c>
      <c r="O264" s="144" t="s">
        <v>215</v>
      </c>
      <c r="P264" s="139" t="s">
        <v>247</v>
      </c>
      <c r="Q264" s="134" t="s">
        <v>273</v>
      </c>
      <c r="R264" s="134" t="s">
        <v>213</v>
      </c>
      <c r="S264" s="146" t="n">
        <v>40000</v>
      </c>
      <c r="T264" s="144" t="n">
        <v>1</v>
      </c>
      <c r="U264" s="144" t="n">
        <v>1</v>
      </c>
      <c r="V264" s="126" t="n">
        <f aca="false">SUMIF(ResumenCotizacion!$C:$C,E264,ResumenCotizacion!$P:$P)</f>
        <v>0</v>
      </c>
      <c r="W264" s="164" t="n">
        <f aca="false">S264</f>
        <v>40000</v>
      </c>
      <c r="X264" s="163" t="n">
        <f aca="false">ROUND(W264/(1-VLOOKUP("Total porcentaje:",ResumenCotizacion!$F:$H,3,0)),2)</f>
        <v>40000</v>
      </c>
      <c r="Y264" s="163" t="n">
        <f aca="false">V264*X264</f>
        <v>0</v>
      </c>
    </row>
    <row r="265" customFormat="false" ht="14.25" hidden="false" customHeight="false" outlineLevel="0" collapsed="false">
      <c r="A265" s="124" t="str">
        <f aca="false">D265&amp;F265&amp;E265</f>
        <v>EforcersCanalIT-SW-09-01</v>
      </c>
      <c r="B265" s="124" t="str">
        <f aca="false">E265&amp;F265</f>
        <v>IT-SW-09-01Canal</v>
      </c>
      <c r="C265" s="134"/>
      <c r="D265" s="134" t="s">
        <v>294</v>
      </c>
      <c r="E265" s="143" t="s">
        <v>274</v>
      </c>
      <c r="F265" s="124" t="s">
        <v>206</v>
      </c>
      <c r="G265" s="124" t="str">
        <f aca="false">D265</f>
        <v>Eforcers</v>
      </c>
      <c r="H265" s="124" t="s">
        <v>103</v>
      </c>
      <c r="I265" s="144" t="s">
        <v>77</v>
      </c>
      <c r="J265" s="134" t="s">
        <v>275</v>
      </c>
      <c r="K265" s="134" t="s">
        <v>255</v>
      </c>
      <c r="L265" s="134" t="s">
        <v>101</v>
      </c>
      <c r="M265" s="134" t="s">
        <v>209</v>
      </c>
      <c r="N265" s="144" t="s">
        <v>210</v>
      </c>
      <c r="O265" s="144" t="s">
        <v>215</v>
      </c>
      <c r="P265" s="139" t="s">
        <v>260</v>
      </c>
      <c r="Q265" s="134" t="s">
        <v>274</v>
      </c>
      <c r="R265" s="134" t="s">
        <v>213</v>
      </c>
      <c r="S265" s="146" t="n">
        <v>20592000</v>
      </c>
      <c r="T265" s="144" t="n">
        <v>1</v>
      </c>
      <c r="U265" s="144" t="n">
        <v>1</v>
      </c>
      <c r="V265" s="126" t="n">
        <f aca="false">SUMIF(ResumenCotizacion!$C:$C,E265,ResumenCotizacion!$P:$P)</f>
        <v>0</v>
      </c>
      <c r="W265" s="164" t="n">
        <f aca="false">S265</f>
        <v>20592000</v>
      </c>
      <c r="X265" s="163" t="n">
        <f aca="false">ROUND(W265/(1-VLOOKUP("Total porcentaje:",ResumenCotizacion!$F:$H,3,0)),2)</f>
        <v>20592000</v>
      </c>
      <c r="Y265" s="163" t="n">
        <f aca="false">V265*X265</f>
        <v>0</v>
      </c>
    </row>
    <row r="266" customFormat="false" ht="14.25" hidden="false" customHeight="false" outlineLevel="0" collapsed="false">
      <c r="A266" s="124" t="str">
        <f aca="false">D266&amp;F266&amp;E266</f>
        <v>EforcersCanalIT-SW-09-02</v>
      </c>
      <c r="B266" s="124" t="str">
        <f aca="false">E266&amp;F266</f>
        <v>IT-SW-09-02Canal</v>
      </c>
      <c r="C266" s="134"/>
      <c r="D266" s="134" t="s">
        <v>294</v>
      </c>
      <c r="E266" s="143" t="s">
        <v>276</v>
      </c>
      <c r="F266" s="124" t="s">
        <v>206</v>
      </c>
      <c r="G266" s="124" t="str">
        <f aca="false">D266</f>
        <v>Eforcers</v>
      </c>
      <c r="H266" s="124" t="s">
        <v>103</v>
      </c>
      <c r="I266" s="144" t="s">
        <v>77</v>
      </c>
      <c r="J266" s="134" t="s">
        <v>275</v>
      </c>
      <c r="K266" s="134" t="s">
        <v>255</v>
      </c>
      <c r="L266" s="134" t="s">
        <v>101</v>
      </c>
      <c r="M266" s="134" t="s">
        <v>209</v>
      </c>
      <c r="N266" s="144" t="s">
        <v>217</v>
      </c>
      <c r="O266" s="144" t="s">
        <v>215</v>
      </c>
      <c r="P266" s="139" t="s">
        <v>260</v>
      </c>
      <c r="Q266" s="134" t="s">
        <v>276</v>
      </c>
      <c r="R266" s="134" t="s">
        <v>213</v>
      </c>
      <c r="S266" s="146" t="n">
        <v>31152000</v>
      </c>
      <c r="T266" s="144" t="n">
        <v>1</v>
      </c>
      <c r="U266" s="144" t="n">
        <v>1</v>
      </c>
      <c r="V266" s="126" t="n">
        <f aca="false">SUMIF(ResumenCotizacion!$C:$C,E266,ResumenCotizacion!$P:$P)</f>
        <v>0</v>
      </c>
      <c r="W266" s="164" t="n">
        <f aca="false">S266</f>
        <v>31152000</v>
      </c>
      <c r="X266" s="163" t="n">
        <f aca="false">ROUND(W266/(1-VLOOKUP("Total porcentaje:",ResumenCotizacion!$F:$H,3,0)),2)</f>
        <v>31152000</v>
      </c>
      <c r="Y266" s="163" t="n">
        <f aca="false">V266*X266</f>
        <v>0</v>
      </c>
    </row>
    <row r="267" customFormat="false" ht="14.25" hidden="false" customHeight="false" outlineLevel="0" collapsed="false">
      <c r="A267" s="124" t="str">
        <f aca="false">D267&amp;F267&amp;E267</f>
        <v>EforcersCanalIT-SW-09-03</v>
      </c>
      <c r="B267" s="124" t="str">
        <f aca="false">E267&amp;F267</f>
        <v>IT-SW-09-03Canal</v>
      </c>
      <c r="C267" s="134"/>
      <c r="D267" s="134" t="s">
        <v>294</v>
      </c>
      <c r="E267" s="143" t="s">
        <v>277</v>
      </c>
      <c r="F267" s="124" t="s">
        <v>206</v>
      </c>
      <c r="G267" s="124" t="str">
        <f aca="false">D267</f>
        <v>Eforcers</v>
      </c>
      <c r="H267" s="124" t="s">
        <v>103</v>
      </c>
      <c r="I267" s="144" t="s">
        <v>77</v>
      </c>
      <c r="J267" s="134" t="s">
        <v>275</v>
      </c>
      <c r="K267" s="134" t="s">
        <v>255</v>
      </c>
      <c r="L267" s="134" t="s">
        <v>101</v>
      </c>
      <c r="M267" s="134" t="s">
        <v>209</v>
      </c>
      <c r="N267" s="144" t="s">
        <v>220</v>
      </c>
      <c r="O267" s="144" t="s">
        <v>215</v>
      </c>
      <c r="P267" s="139" t="s">
        <v>260</v>
      </c>
      <c r="Q267" s="134" t="s">
        <v>277</v>
      </c>
      <c r="R267" s="134" t="s">
        <v>213</v>
      </c>
      <c r="S267" s="146" t="n">
        <v>36960000</v>
      </c>
      <c r="T267" s="144" t="n">
        <v>1</v>
      </c>
      <c r="U267" s="144" t="n">
        <v>1</v>
      </c>
      <c r="V267" s="126" t="n">
        <f aca="false">SUMIF(ResumenCotizacion!$C:$C,E267,ResumenCotizacion!$P:$P)</f>
        <v>0</v>
      </c>
      <c r="W267" s="164" t="n">
        <f aca="false">S267</f>
        <v>36960000</v>
      </c>
      <c r="X267" s="163" t="n">
        <f aca="false">ROUND(W267/(1-VLOOKUP("Total porcentaje:",ResumenCotizacion!$F:$H,3,0)),2)</f>
        <v>36960000</v>
      </c>
      <c r="Y267" s="163" t="n">
        <f aca="false">V267*X267</f>
        <v>0</v>
      </c>
    </row>
    <row r="268" customFormat="false" ht="14.25" hidden="false" customHeight="false" outlineLevel="0" collapsed="false">
      <c r="A268" s="124" t="str">
        <f aca="false">D268&amp;F268&amp;E268</f>
        <v>EforcersCanalIT-SW-10-01</v>
      </c>
      <c r="B268" s="124" t="str">
        <f aca="false">E268&amp;F268</f>
        <v>IT-SW-10-01Canal</v>
      </c>
      <c r="C268" s="134"/>
      <c r="D268" s="134" t="s">
        <v>294</v>
      </c>
      <c r="E268" s="143" t="s">
        <v>278</v>
      </c>
      <c r="F268" s="124" t="s">
        <v>206</v>
      </c>
      <c r="G268" s="124" t="str">
        <f aca="false">D268</f>
        <v>Eforcers</v>
      </c>
      <c r="H268" s="124" t="s">
        <v>103</v>
      </c>
      <c r="I268" s="144" t="s">
        <v>77</v>
      </c>
      <c r="J268" s="134" t="s">
        <v>279</v>
      </c>
      <c r="K268" s="134" t="s">
        <v>246</v>
      </c>
      <c r="L268" s="134" t="s">
        <v>101</v>
      </c>
      <c r="M268" s="134" t="s">
        <v>209</v>
      </c>
      <c r="N268" s="144" t="s">
        <v>217</v>
      </c>
      <c r="O268" s="144" t="s">
        <v>211</v>
      </c>
      <c r="P268" s="139" t="s">
        <v>260</v>
      </c>
      <c r="Q268" s="134" t="s">
        <v>278</v>
      </c>
      <c r="R268" s="134" t="s">
        <v>213</v>
      </c>
      <c r="S268" s="146" t="n">
        <v>128700</v>
      </c>
      <c r="T268" s="144" t="n">
        <v>1</v>
      </c>
      <c r="U268" s="144" t="n">
        <v>1</v>
      </c>
      <c r="V268" s="126" t="n">
        <f aca="false">SUMIF(ResumenCotizacion!$C:$C,E268,ResumenCotizacion!$P:$P)</f>
        <v>0</v>
      </c>
      <c r="W268" s="164" t="n">
        <f aca="false">S268</f>
        <v>128700</v>
      </c>
      <c r="X268" s="163" t="n">
        <f aca="false">ROUND(W268/(1-VLOOKUP("Total porcentaje:",ResumenCotizacion!$F:$H,3,0)),2)</f>
        <v>128700</v>
      </c>
      <c r="Y268" s="163" t="n">
        <f aca="false">V268*X268</f>
        <v>0</v>
      </c>
    </row>
    <row r="269" customFormat="false" ht="14.25" hidden="false" customHeight="false" outlineLevel="0" collapsed="false">
      <c r="A269" s="124" t="str">
        <f aca="false">D269&amp;F269&amp;E269</f>
        <v>EforcersCanalIT-SW-10-02</v>
      </c>
      <c r="B269" s="124" t="str">
        <f aca="false">E269&amp;F269</f>
        <v>IT-SW-10-02Canal</v>
      </c>
      <c r="C269" s="134"/>
      <c r="D269" s="134" t="s">
        <v>294</v>
      </c>
      <c r="E269" s="143" t="s">
        <v>280</v>
      </c>
      <c r="F269" s="124" t="s">
        <v>206</v>
      </c>
      <c r="G269" s="124" t="str">
        <f aca="false">D269</f>
        <v>Eforcers</v>
      </c>
      <c r="H269" s="124" t="s">
        <v>103</v>
      </c>
      <c r="I269" s="144" t="s">
        <v>77</v>
      </c>
      <c r="J269" s="134" t="s">
        <v>279</v>
      </c>
      <c r="K269" s="134" t="s">
        <v>246</v>
      </c>
      <c r="L269" s="134" t="s">
        <v>101</v>
      </c>
      <c r="M269" s="134" t="s">
        <v>209</v>
      </c>
      <c r="N269" s="144" t="s">
        <v>217</v>
      </c>
      <c r="O269" s="144" t="s">
        <v>215</v>
      </c>
      <c r="P269" s="139" t="s">
        <v>260</v>
      </c>
      <c r="Q269" s="134" t="s">
        <v>280</v>
      </c>
      <c r="R269" s="134" t="s">
        <v>213</v>
      </c>
      <c r="S269" s="146" t="n">
        <v>194700</v>
      </c>
      <c r="T269" s="144" t="n">
        <v>1</v>
      </c>
      <c r="U269" s="144" t="n">
        <v>1</v>
      </c>
      <c r="V269" s="126" t="n">
        <f aca="false">SUMIF(ResumenCotizacion!$C:$C,E269,ResumenCotizacion!$P:$P)</f>
        <v>0</v>
      </c>
      <c r="W269" s="164" t="n">
        <f aca="false">S269</f>
        <v>194700</v>
      </c>
      <c r="X269" s="163" t="n">
        <f aca="false">ROUND(W269/(1-VLOOKUP("Total porcentaje:",ResumenCotizacion!$F:$H,3,0)),2)</f>
        <v>194700</v>
      </c>
      <c r="Y269" s="163" t="n">
        <f aca="false">V269*X269</f>
        <v>0</v>
      </c>
    </row>
    <row r="270" customFormat="false" ht="14.25" hidden="false" customHeight="false" outlineLevel="0" collapsed="false">
      <c r="A270" s="124" t="str">
        <f aca="false">D270&amp;F270&amp;E270</f>
        <v>EforcersCanalIT-SW-10-03</v>
      </c>
      <c r="B270" s="124" t="str">
        <f aca="false">E270&amp;F270</f>
        <v>IT-SW-10-03Canal</v>
      </c>
      <c r="C270" s="134"/>
      <c r="D270" s="134" t="s">
        <v>294</v>
      </c>
      <c r="E270" s="143" t="s">
        <v>281</v>
      </c>
      <c r="F270" s="124" t="s">
        <v>206</v>
      </c>
      <c r="G270" s="124" t="str">
        <f aca="false">D270</f>
        <v>Eforcers</v>
      </c>
      <c r="H270" s="124" t="s">
        <v>103</v>
      </c>
      <c r="I270" s="144" t="s">
        <v>77</v>
      </c>
      <c r="J270" s="134" t="s">
        <v>279</v>
      </c>
      <c r="K270" s="134" t="s">
        <v>246</v>
      </c>
      <c r="L270" s="134" t="s">
        <v>101</v>
      </c>
      <c r="M270" s="134" t="s">
        <v>209</v>
      </c>
      <c r="N270" s="144" t="s">
        <v>210</v>
      </c>
      <c r="O270" s="144" t="s">
        <v>211</v>
      </c>
      <c r="P270" s="139" t="s">
        <v>260</v>
      </c>
      <c r="Q270" s="134" t="s">
        <v>281</v>
      </c>
      <c r="R270" s="134" t="s">
        <v>213</v>
      </c>
      <c r="S270" s="146" t="n">
        <v>128700</v>
      </c>
      <c r="T270" s="144" t="n">
        <v>1</v>
      </c>
      <c r="U270" s="144" t="n">
        <v>1</v>
      </c>
      <c r="V270" s="126" t="n">
        <f aca="false">SUMIF(ResumenCotizacion!$C:$C,E270,ResumenCotizacion!$P:$P)</f>
        <v>0</v>
      </c>
      <c r="W270" s="164" t="n">
        <f aca="false">S270</f>
        <v>128700</v>
      </c>
      <c r="X270" s="163" t="n">
        <f aca="false">ROUND(W270/(1-VLOOKUP("Total porcentaje:",ResumenCotizacion!$F:$H,3,0)),2)</f>
        <v>128700</v>
      </c>
      <c r="Y270" s="163" t="n">
        <f aca="false">V270*X270</f>
        <v>0</v>
      </c>
    </row>
    <row r="271" customFormat="false" ht="14.25" hidden="false" customHeight="false" outlineLevel="0" collapsed="false">
      <c r="A271" s="124" t="str">
        <f aca="false">D271&amp;F271&amp;E271</f>
        <v>EforcersCanalIT-SW-10-04</v>
      </c>
      <c r="B271" s="124" t="str">
        <f aca="false">E271&amp;F271</f>
        <v>IT-SW-10-04Canal</v>
      </c>
      <c r="C271" s="134"/>
      <c r="D271" s="134" t="s">
        <v>294</v>
      </c>
      <c r="E271" s="143" t="s">
        <v>282</v>
      </c>
      <c r="F271" s="124" t="s">
        <v>206</v>
      </c>
      <c r="G271" s="124" t="str">
        <f aca="false">D271</f>
        <v>Eforcers</v>
      </c>
      <c r="H271" s="124" t="s">
        <v>103</v>
      </c>
      <c r="I271" s="144" t="s">
        <v>77</v>
      </c>
      <c r="J271" s="134" t="s">
        <v>279</v>
      </c>
      <c r="K271" s="134" t="s">
        <v>246</v>
      </c>
      <c r="L271" s="134" t="s">
        <v>101</v>
      </c>
      <c r="M271" s="134" t="s">
        <v>209</v>
      </c>
      <c r="N271" s="144" t="s">
        <v>220</v>
      </c>
      <c r="O271" s="144" t="s">
        <v>211</v>
      </c>
      <c r="P271" s="139" t="s">
        <v>260</v>
      </c>
      <c r="Q271" s="134" t="s">
        <v>282</v>
      </c>
      <c r="R271" s="134" t="s">
        <v>213</v>
      </c>
      <c r="S271" s="146" t="n">
        <v>128700</v>
      </c>
      <c r="T271" s="144" t="n">
        <v>1</v>
      </c>
      <c r="U271" s="144" t="n">
        <v>1</v>
      </c>
      <c r="V271" s="126" t="n">
        <f aca="false">SUMIF(ResumenCotizacion!$C:$C,E271,ResumenCotizacion!$P:$P)</f>
        <v>0</v>
      </c>
      <c r="W271" s="164" t="n">
        <f aca="false">S271</f>
        <v>128700</v>
      </c>
      <c r="X271" s="163" t="n">
        <f aca="false">ROUND(W271/(1-VLOOKUP("Total porcentaje:",ResumenCotizacion!$F:$H,3,0)),2)</f>
        <v>128700</v>
      </c>
      <c r="Y271" s="163" t="n">
        <f aca="false">V271*X271</f>
        <v>0</v>
      </c>
    </row>
    <row r="272" customFormat="false" ht="14.25" hidden="false" customHeight="false" outlineLevel="0" collapsed="false">
      <c r="A272" s="124" t="str">
        <f aca="false">D272&amp;F272&amp;E272</f>
        <v>EforcersCanalIT-SW-10-05</v>
      </c>
      <c r="B272" s="124" t="str">
        <f aca="false">E272&amp;F272</f>
        <v>IT-SW-10-05Canal</v>
      </c>
      <c r="C272" s="134"/>
      <c r="D272" s="134" t="s">
        <v>294</v>
      </c>
      <c r="E272" s="143" t="s">
        <v>283</v>
      </c>
      <c r="F272" s="124" t="s">
        <v>206</v>
      </c>
      <c r="G272" s="124" t="str">
        <f aca="false">D272</f>
        <v>Eforcers</v>
      </c>
      <c r="H272" s="124" t="s">
        <v>103</v>
      </c>
      <c r="I272" s="144" t="s">
        <v>77</v>
      </c>
      <c r="J272" s="134" t="s">
        <v>279</v>
      </c>
      <c r="K272" s="134" t="s">
        <v>246</v>
      </c>
      <c r="L272" s="134" t="s">
        <v>101</v>
      </c>
      <c r="M272" s="134" t="s">
        <v>209</v>
      </c>
      <c r="N272" s="144" t="s">
        <v>220</v>
      </c>
      <c r="O272" s="144" t="s">
        <v>215</v>
      </c>
      <c r="P272" s="139" t="s">
        <v>260</v>
      </c>
      <c r="Q272" s="134" t="s">
        <v>283</v>
      </c>
      <c r="R272" s="134" t="s">
        <v>213</v>
      </c>
      <c r="S272" s="146" t="n">
        <v>231000</v>
      </c>
      <c r="T272" s="144" t="n">
        <v>1</v>
      </c>
      <c r="U272" s="144" t="n">
        <v>1</v>
      </c>
      <c r="V272" s="126" t="n">
        <f aca="false">SUMIF(ResumenCotizacion!$C:$C,E272,ResumenCotizacion!$P:$P)</f>
        <v>0</v>
      </c>
      <c r="W272" s="164" t="n">
        <f aca="false">S272</f>
        <v>231000</v>
      </c>
      <c r="X272" s="163" t="n">
        <f aca="false">ROUND(W272/(1-VLOOKUP("Total porcentaje:",ResumenCotizacion!$F:$H,3,0)),2)</f>
        <v>231000</v>
      </c>
      <c r="Y272" s="163" t="n">
        <f aca="false">V272*X272</f>
        <v>0</v>
      </c>
    </row>
    <row r="273" customFormat="false" ht="14.25" hidden="false" customHeight="false" outlineLevel="0" collapsed="false">
      <c r="A273" s="124" t="str">
        <f aca="false">D273&amp;F273&amp;E273</f>
        <v>EforcersCanalIT-SW-10-06</v>
      </c>
      <c r="B273" s="124" t="str">
        <f aca="false">E273&amp;F273</f>
        <v>IT-SW-10-06Canal</v>
      </c>
      <c r="C273" s="134"/>
      <c r="D273" s="134" t="s">
        <v>294</v>
      </c>
      <c r="E273" s="143" t="s">
        <v>284</v>
      </c>
      <c r="F273" s="124" t="s">
        <v>206</v>
      </c>
      <c r="G273" s="124" t="str">
        <f aca="false">D273</f>
        <v>Eforcers</v>
      </c>
      <c r="H273" s="124" t="s">
        <v>103</v>
      </c>
      <c r="I273" s="144" t="s">
        <v>77</v>
      </c>
      <c r="J273" s="134" t="s">
        <v>279</v>
      </c>
      <c r="K273" s="134" t="s">
        <v>246</v>
      </c>
      <c r="L273" s="134" t="s">
        <v>101</v>
      </c>
      <c r="M273" s="134" t="s">
        <v>209</v>
      </c>
      <c r="N273" s="144" t="s">
        <v>210</v>
      </c>
      <c r="O273" s="144" t="s">
        <v>215</v>
      </c>
      <c r="P273" s="139" t="s">
        <v>260</v>
      </c>
      <c r="Q273" s="134" t="s">
        <v>284</v>
      </c>
      <c r="R273" s="134" t="s">
        <v>213</v>
      </c>
      <c r="S273" s="146" t="n">
        <v>128700</v>
      </c>
      <c r="T273" s="144" t="n">
        <v>1</v>
      </c>
      <c r="U273" s="144" t="n">
        <v>1</v>
      </c>
      <c r="V273" s="126" t="n">
        <f aca="false">SUMIF(ResumenCotizacion!$C:$C,E273,ResumenCotizacion!$P:$P)</f>
        <v>0</v>
      </c>
      <c r="W273" s="164" t="n">
        <f aca="false">S273</f>
        <v>128700</v>
      </c>
      <c r="X273" s="163" t="n">
        <f aca="false">ROUND(W273/(1-VLOOKUP("Total porcentaje:",ResumenCotizacion!$F:$H,3,0)),2)</f>
        <v>128700</v>
      </c>
      <c r="Y273" s="163" t="n">
        <f aca="false">V273*X273</f>
        <v>0</v>
      </c>
    </row>
    <row r="274" customFormat="false" ht="14.25" hidden="false" customHeight="false" outlineLevel="0" collapsed="false">
      <c r="A274" s="124" t="str">
        <f aca="false">D274&amp;F274&amp;E274</f>
        <v>EforcersCanalIT-SW-11-01</v>
      </c>
      <c r="B274" s="124" t="str">
        <f aca="false">E274&amp;F274</f>
        <v>IT-SW-11-01Canal</v>
      </c>
      <c r="C274" s="134"/>
      <c r="D274" s="134" t="s">
        <v>294</v>
      </c>
      <c r="E274" s="143" t="s">
        <v>285</v>
      </c>
      <c r="F274" s="124" t="s">
        <v>206</v>
      </c>
      <c r="G274" s="124" t="str">
        <f aca="false">D274</f>
        <v>Eforcers</v>
      </c>
      <c r="H274" s="124" t="s">
        <v>103</v>
      </c>
      <c r="I274" s="144" t="s">
        <v>77</v>
      </c>
      <c r="J274" s="134" t="s">
        <v>286</v>
      </c>
      <c r="K274" s="134" t="s">
        <v>246</v>
      </c>
      <c r="L274" s="134" t="s">
        <v>101</v>
      </c>
      <c r="M274" s="134" t="s">
        <v>209</v>
      </c>
      <c r="N274" s="144" t="s">
        <v>210</v>
      </c>
      <c r="O274" s="144" t="s">
        <v>215</v>
      </c>
      <c r="P274" s="139" t="s">
        <v>260</v>
      </c>
      <c r="Q274" s="134" t="s">
        <v>285</v>
      </c>
      <c r="R274" s="134" t="s">
        <v>213</v>
      </c>
      <c r="S274" s="146" t="n">
        <v>128700</v>
      </c>
      <c r="T274" s="144" t="n">
        <v>1</v>
      </c>
      <c r="U274" s="144" t="n">
        <v>1</v>
      </c>
      <c r="V274" s="126" t="n">
        <f aca="false">SUMIF(ResumenCotizacion!$C:$C,E274,ResumenCotizacion!$P:$P)</f>
        <v>0</v>
      </c>
      <c r="W274" s="164" t="n">
        <f aca="false">S274</f>
        <v>128700</v>
      </c>
      <c r="X274" s="163" t="n">
        <f aca="false">ROUND(W274/(1-VLOOKUP("Total porcentaje:",ResumenCotizacion!$F:$H,3,0)),2)</f>
        <v>128700</v>
      </c>
      <c r="Y274" s="163" t="n">
        <f aca="false">V274*X274</f>
        <v>0</v>
      </c>
    </row>
    <row r="275" customFormat="false" ht="14.25" hidden="false" customHeight="false" outlineLevel="0" collapsed="false">
      <c r="A275" s="124" t="str">
        <f aca="false">D275&amp;F275&amp;E275</f>
        <v>EforcersCanalIT-SW-11-02</v>
      </c>
      <c r="B275" s="124" t="str">
        <f aca="false">E275&amp;F275</f>
        <v>IT-SW-11-02Canal</v>
      </c>
      <c r="C275" s="134"/>
      <c r="D275" s="134" t="s">
        <v>294</v>
      </c>
      <c r="E275" s="143" t="s">
        <v>287</v>
      </c>
      <c r="F275" s="124" t="s">
        <v>206</v>
      </c>
      <c r="G275" s="124" t="str">
        <f aca="false">D275</f>
        <v>Eforcers</v>
      </c>
      <c r="H275" s="124" t="s">
        <v>103</v>
      </c>
      <c r="I275" s="144" t="s">
        <v>77</v>
      </c>
      <c r="J275" s="134" t="s">
        <v>286</v>
      </c>
      <c r="K275" s="134" t="s">
        <v>246</v>
      </c>
      <c r="L275" s="134" t="s">
        <v>101</v>
      </c>
      <c r="M275" s="134" t="s">
        <v>209</v>
      </c>
      <c r="N275" s="144" t="s">
        <v>217</v>
      </c>
      <c r="O275" s="144" t="s">
        <v>211</v>
      </c>
      <c r="P275" s="139" t="s">
        <v>260</v>
      </c>
      <c r="Q275" s="134" t="s">
        <v>287</v>
      </c>
      <c r="R275" s="134" t="s">
        <v>213</v>
      </c>
      <c r="S275" s="146" t="n">
        <v>128700</v>
      </c>
      <c r="T275" s="144" t="n">
        <v>1</v>
      </c>
      <c r="U275" s="144" t="n">
        <v>1</v>
      </c>
      <c r="V275" s="126" t="n">
        <f aca="false">SUMIF(ResumenCotizacion!$C:$C,E275,ResumenCotizacion!$P:$P)</f>
        <v>0</v>
      </c>
      <c r="W275" s="164" t="n">
        <f aca="false">S275</f>
        <v>128700</v>
      </c>
      <c r="X275" s="163" t="n">
        <f aca="false">ROUND(W275/(1-VLOOKUP("Total porcentaje:",ResumenCotizacion!$F:$H,3,0)),2)</f>
        <v>128700</v>
      </c>
      <c r="Y275" s="163" t="n">
        <f aca="false">V275*X275</f>
        <v>0</v>
      </c>
    </row>
    <row r="276" customFormat="false" ht="14.25" hidden="false" customHeight="false" outlineLevel="0" collapsed="false">
      <c r="A276" s="124" t="str">
        <f aca="false">D276&amp;F276&amp;E276</f>
        <v>EforcersCanalIT-SW-11-03</v>
      </c>
      <c r="B276" s="124" t="str">
        <f aca="false">E276&amp;F276</f>
        <v>IT-SW-11-03Canal</v>
      </c>
      <c r="C276" s="134"/>
      <c r="D276" s="134" t="s">
        <v>294</v>
      </c>
      <c r="E276" s="143" t="s">
        <v>288</v>
      </c>
      <c r="F276" s="124" t="s">
        <v>206</v>
      </c>
      <c r="G276" s="124" t="str">
        <f aca="false">D276</f>
        <v>Eforcers</v>
      </c>
      <c r="H276" s="124" t="s">
        <v>103</v>
      </c>
      <c r="I276" s="144" t="s">
        <v>77</v>
      </c>
      <c r="J276" s="134" t="s">
        <v>286</v>
      </c>
      <c r="K276" s="134" t="s">
        <v>246</v>
      </c>
      <c r="L276" s="134" t="s">
        <v>101</v>
      </c>
      <c r="M276" s="134" t="s">
        <v>209</v>
      </c>
      <c r="N276" s="144" t="s">
        <v>217</v>
      </c>
      <c r="O276" s="144" t="s">
        <v>215</v>
      </c>
      <c r="P276" s="139" t="s">
        <v>260</v>
      </c>
      <c r="Q276" s="134" t="s">
        <v>288</v>
      </c>
      <c r="R276" s="134" t="s">
        <v>213</v>
      </c>
      <c r="S276" s="146" t="n">
        <v>194700</v>
      </c>
      <c r="T276" s="144" t="n">
        <v>1</v>
      </c>
      <c r="U276" s="144" t="n">
        <v>1</v>
      </c>
      <c r="V276" s="126" t="n">
        <f aca="false">SUMIF(ResumenCotizacion!$C:$C,E276,ResumenCotizacion!$P:$P)</f>
        <v>0</v>
      </c>
      <c r="W276" s="164" t="n">
        <f aca="false">S276</f>
        <v>194700</v>
      </c>
      <c r="X276" s="163" t="n">
        <f aca="false">ROUND(W276/(1-VLOOKUP("Total porcentaje:",ResumenCotizacion!$F:$H,3,0)),2)</f>
        <v>194700</v>
      </c>
      <c r="Y276" s="163" t="n">
        <f aca="false">V276*X276</f>
        <v>0</v>
      </c>
    </row>
    <row r="277" customFormat="false" ht="14.25" hidden="false" customHeight="false" outlineLevel="0" collapsed="false">
      <c r="A277" s="124" t="str">
        <f aca="false">D277&amp;F277&amp;E277</f>
        <v>EforcersCanalIT-SW-11-04</v>
      </c>
      <c r="B277" s="124" t="str">
        <f aca="false">E277&amp;F277</f>
        <v>IT-SW-11-04Canal</v>
      </c>
      <c r="C277" s="134"/>
      <c r="D277" s="134" t="s">
        <v>294</v>
      </c>
      <c r="E277" s="143" t="s">
        <v>289</v>
      </c>
      <c r="F277" s="124" t="s">
        <v>206</v>
      </c>
      <c r="G277" s="124" t="str">
        <f aca="false">D277</f>
        <v>Eforcers</v>
      </c>
      <c r="H277" s="124" t="s">
        <v>103</v>
      </c>
      <c r="I277" s="144" t="s">
        <v>77</v>
      </c>
      <c r="J277" s="134" t="s">
        <v>286</v>
      </c>
      <c r="K277" s="134" t="s">
        <v>246</v>
      </c>
      <c r="L277" s="134" t="s">
        <v>101</v>
      </c>
      <c r="M277" s="134" t="s">
        <v>209</v>
      </c>
      <c r="N277" s="144" t="s">
        <v>220</v>
      </c>
      <c r="O277" s="144" t="s">
        <v>211</v>
      </c>
      <c r="P277" s="139" t="s">
        <v>260</v>
      </c>
      <c r="Q277" s="134" t="s">
        <v>289</v>
      </c>
      <c r="R277" s="134" t="s">
        <v>213</v>
      </c>
      <c r="S277" s="146" t="n">
        <v>128700</v>
      </c>
      <c r="T277" s="144" t="n">
        <v>1</v>
      </c>
      <c r="U277" s="144" t="n">
        <v>1</v>
      </c>
      <c r="V277" s="126" t="n">
        <f aca="false">SUMIF(ResumenCotizacion!$C:$C,E277,ResumenCotizacion!$P:$P)</f>
        <v>0</v>
      </c>
      <c r="W277" s="164" t="n">
        <f aca="false">S277</f>
        <v>128700</v>
      </c>
      <c r="X277" s="163" t="n">
        <f aca="false">ROUND(W277/(1-VLOOKUP("Total porcentaje:",ResumenCotizacion!$F:$H,3,0)),2)</f>
        <v>128700</v>
      </c>
      <c r="Y277" s="163" t="n">
        <f aca="false">V277*X277</f>
        <v>0</v>
      </c>
    </row>
    <row r="278" customFormat="false" ht="14.25" hidden="false" customHeight="false" outlineLevel="0" collapsed="false">
      <c r="A278" s="124" t="str">
        <f aca="false">D278&amp;F278&amp;E278</f>
        <v>EforcersCanalIT-SW-11-05</v>
      </c>
      <c r="B278" s="124" t="str">
        <f aca="false">E278&amp;F278</f>
        <v>IT-SW-11-05Canal</v>
      </c>
      <c r="C278" s="134"/>
      <c r="D278" s="134" t="s">
        <v>294</v>
      </c>
      <c r="E278" s="143" t="s">
        <v>290</v>
      </c>
      <c r="F278" s="124" t="s">
        <v>206</v>
      </c>
      <c r="G278" s="124" t="str">
        <f aca="false">D278</f>
        <v>Eforcers</v>
      </c>
      <c r="H278" s="124" t="s">
        <v>103</v>
      </c>
      <c r="I278" s="144" t="s">
        <v>77</v>
      </c>
      <c r="J278" s="134" t="s">
        <v>286</v>
      </c>
      <c r="K278" s="134" t="s">
        <v>246</v>
      </c>
      <c r="L278" s="134" t="s">
        <v>101</v>
      </c>
      <c r="M278" s="134" t="s">
        <v>209</v>
      </c>
      <c r="N278" s="144" t="s">
        <v>220</v>
      </c>
      <c r="O278" s="144" t="s">
        <v>215</v>
      </c>
      <c r="P278" s="139" t="s">
        <v>260</v>
      </c>
      <c r="Q278" s="134" t="s">
        <v>290</v>
      </c>
      <c r="R278" s="134" t="s">
        <v>213</v>
      </c>
      <c r="S278" s="146" t="n">
        <v>231000</v>
      </c>
      <c r="T278" s="144" t="n">
        <v>1</v>
      </c>
      <c r="U278" s="144" t="n">
        <v>1</v>
      </c>
      <c r="V278" s="126" t="n">
        <f aca="false">SUMIF(ResumenCotizacion!$C:$C,E278,ResumenCotizacion!$P:$P)</f>
        <v>0</v>
      </c>
      <c r="W278" s="164" t="n">
        <f aca="false">S278</f>
        <v>231000</v>
      </c>
      <c r="X278" s="163" t="n">
        <f aca="false">ROUND(W278/(1-VLOOKUP("Total porcentaje:",ResumenCotizacion!$F:$H,3,0)),2)</f>
        <v>231000</v>
      </c>
      <c r="Y278" s="163" t="n">
        <f aca="false">V278*X278</f>
        <v>0</v>
      </c>
    </row>
    <row r="279" customFormat="false" ht="14.25" hidden="false" customHeight="false" outlineLevel="0" collapsed="false">
      <c r="A279" s="124" t="str">
        <f aca="false">D279&amp;F279&amp;E279</f>
        <v>EforcersCanalIT-SW-11-06</v>
      </c>
      <c r="B279" s="124" t="str">
        <f aca="false">E279&amp;F279</f>
        <v>IT-SW-11-06Canal</v>
      </c>
      <c r="C279" s="134"/>
      <c r="D279" s="134" t="s">
        <v>294</v>
      </c>
      <c r="E279" s="143" t="s">
        <v>291</v>
      </c>
      <c r="F279" s="124" t="s">
        <v>206</v>
      </c>
      <c r="G279" s="124" t="str">
        <f aca="false">D279</f>
        <v>Eforcers</v>
      </c>
      <c r="H279" s="124" t="s">
        <v>103</v>
      </c>
      <c r="I279" s="144" t="s">
        <v>77</v>
      </c>
      <c r="J279" s="134" t="s">
        <v>286</v>
      </c>
      <c r="K279" s="134" t="s">
        <v>246</v>
      </c>
      <c r="L279" s="134" t="s">
        <v>101</v>
      </c>
      <c r="M279" s="134" t="s">
        <v>209</v>
      </c>
      <c r="N279" s="144" t="s">
        <v>210</v>
      </c>
      <c r="O279" s="144" t="s">
        <v>211</v>
      </c>
      <c r="P279" s="139" t="s">
        <v>260</v>
      </c>
      <c r="Q279" s="134" t="s">
        <v>291</v>
      </c>
      <c r="R279" s="134" t="s">
        <v>213</v>
      </c>
      <c r="S279" s="146" t="n">
        <v>128700</v>
      </c>
      <c r="T279" s="144" t="n">
        <v>1</v>
      </c>
      <c r="U279" s="144" t="n">
        <v>1</v>
      </c>
      <c r="V279" s="126" t="n">
        <f aca="false">SUMIF(ResumenCotizacion!$C:$C,E279,ResumenCotizacion!$P:$P)</f>
        <v>0</v>
      </c>
      <c r="W279" s="164" t="n">
        <f aca="false">S279</f>
        <v>128700</v>
      </c>
      <c r="X279" s="163" t="n">
        <f aca="false">ROUND(W279/(1-VLOOKUP("Total porcentaje:",ResumenCotizacion!$F:$H,3,0)),2)</f>
        <v>128700</v>
      </c>
      <c r="Y279" s="163" t="n">
        <f aca="false">V279*X279</f>
        <v>0</v>
      </c>
    </row>
    <row r="280" customFormat="false" ht="14.25" hidden="false" customHeight="false" outlineLevel="0" collapsed="false">
      <c r="A280" s="118"/>
      <c r="B280" s="118"/>
      <c r="C280" s="116"/>
      <c r="D280" s="118"/>
      <c r="E280" s="165"/>
      <c r="F280" s="118"/>
      <c r="G280" s="118"/>
      <c r="H280" s="126"/>
      <c r="I280" s="118"/>
      <c r="J280" s="116"/>
      <c r="K280" s="116"/>
      <c r="L280" s="134"/>
      <c r="M280" s="117"/>
      <c r="N280" s="129"/>
      <c r="O280" s="126"/>
      <c r="P280" s="116"/>
      <c r="Q280" s="166"/>
      <c r="R280" s="167"/>
      <c r="S280" s="116"/>
      <c r="T280" s="134"/>
      <c r="U280" s="133"/>
      <c r="V280" s="126"/>
      <c r="W280" s="164"/>
    </row>
    <row r="281" customFormat="false" ht="14.25" hidden="false" customHeight="false" outlineLevel="0" collapsed="false">
      <c r="A281" s="118"/>
      <c r="B281" s="118"/>
      <c r="C281" s="116"/>
      <c r="D281" s="118"/>
      <c r="E281" s="165"/>
      <c r="F281" s="118"/>
      <c r="G281" s="118"/>
      <c r="H281" s="126"/>
      <c r="I281" s="118"/>
      <c r="J281" s="116"/>
      <c r="K281" s="116"/>
      <c r="L281" s="134"/>
      <c r="M281" s="117"/>
      <c r="N281" s="129"/>
      <c r="O281" s="126"/>
      <c r="P281" s="116"/>
      <c r="Q281" s="166"/>
      <c r="R281" s="167"/>
      <c r="S281" s="116"/>
      <c r="T281" s="134"/>
      <c r="U281" s="133"/>
      <c r="V281" s="126"/>
      <c r="W281" s="164"/>
    </row>
    <row r="282" customFormat="false" ht="14.25" hidden="false" customHeight="false" outlineLevel="0" collapsed="false">
      <c r="A282" s="118"/>
      <c r="B282" s="118"/>
      <c r="C282" s="116"/>
      <c r="D282" s="118"/>
      <c r="E282" s="165"/>
      <c r="F282" s="118"/>
      <c r="G282" s="118"/>
      <c r="H282" s="126"/>
      <c r="I282" s="118"/>
      <c r="J282" s="116"/>
      <c r="K282" s="116"/>
      <c r="L282" s="134"/>
      <c r="M282" s="117"/>
      <c r="N282" s="129"/>
      <c r="O282" s="126"/>
      <c r="P282" s="116"/>
      <c r="Q282" s="166"/>
      <c r="R282" s="167"/>
      <c r="S282" s="116"/>
      <c r="T282" s="134"/>
      <c r="U282" s="133"/>
      <c r="V282" s="126"/>
      <c r="W282" s="164"/>
    </row>
    <row r="283" customFormat="false" ht="14.25" hidden="false" customHeight="false" outlineLevel="0" collapsed="false">
      <c r="A283" s="118"/>
      <c r="B283" s="118"/>
      <c r="C283" s="116"/>
      <c r="D283" s="118"/>
      <c r="E283" s="165"/>
      <c r="F283" s="118"/>
      <c r="G283" s="118"/>
      <c r="H283" s="126"/>
      <c r="I283" s="118"/>
      <c r="J283" s="116"/>
      <c r="K283" s="116"/>
      <c r="L283" s="134"/>
      <c r="M283" s="117"/>
      <c r="N283" s="129"/>
      <c r="O283" s="126"/>
      <c r="P283" s="116"/>
      <c r="Q283" s="166"/>
      <c r="R283" s="167"/>
      <c r="S283" s="116"/>
      <c r="T283" s="134"/>
      <c r="U283" s="133"/>
      <c r="V283" s="126"/>
      <c r="W283" s="164"/>
    </row>
    <row r="284" customFormat="false" ht="14.25" hidden="false" customHeight="false" outlineLevel="0" collapsed="false">
      <c r="A284" s="118"/>
      <c r="B284" s="118"/>
      <c r="C284" s="116"/>
      <c r="D284" s="118"/>
      <c r="E284" s="165"/>
      <c r="F284" s="118"/>
      <c r="G284" s="118"/>
      <c r="H284" s="126"/>
      <c r="I284" s="118"/>
      <c r="J284" s="116"/>
      <c r="K284" s="116"/>
      <c r="L284" s="134"/>
      <c r="M284" s="117"/>
      <c r="N284" s="129"/>
      <c r="O284" s="126"/>
      <c r="P284" s="116"/>
      <c r="Q284" s="166"/>
      <c r="R284" s="167"/>
      <c r="S284" s="116"/>
      <c r="T284" s="134"/>
      <c r="U284" s="133"/>
      <c r="V284" s="126"/>
      <c r="W284" s="164"/>
    </row>
    <row r="285" customFormat="false" ht="14.25" hidden="false" customHeight="false" outlineLevel="0" collapsed="false">
      <c r="A285" s="118"/>
      <c r="B285" s="118"/>
      <c r="C285" s="116"/>
      <c r="D285" s="118"/>
      <c r="E285" s="165"/>
      <c r="F285" s="118"/>
      <c r="G285" s="118"/>
      <c r="H285" s="126"/>
      <c r="I285" s="118"/>
      <c r="J285" s="116"/>
      <c r="K285" s="116"/>
      <c r="L285" s="134"/>
      <c r="M285" s="117"/>
      <c r="N285" s="129"/>
      <c r="O285" s="126"/>
      <c r="P285" s="116"/>
      <c r="Q285" s="166"/>
      <c r="R285" s="167"/>
      <c r="S285" s="116"/>
      <c r="T285" s="134"/>
      <c r="U285" s="133"/>
      <c r="V285" s="126"/>
      <c r="W285" s="164"/>
    </row>
    <row r="286" customFormat="false" ht="14.25" hidden="false" customHeight="false" outlineLevel="0" collapsed="false">
      <c r="A286" s="118"/>
      <c r="B286" s="118"/>
      <c r="C286" s="116"/>
      <c r="D286" s="118"/>
      <c r="E286" s="165"/>
      <c r="F286" s="118"/>
      <c r="G286" s="118"/>
      <c r="H286" s="126"/>
      <c r="I286" s="118"/>
      <c r="J286" s="116"/>
      <c r="K286" s="116"/>
      <c r="L286" s="134"/>
      <c r="M286" s="117"/>
      <c r="N286" s="129"/>
      <c r="O286" s="126"/>
      <c r="P286" s="116"/>
      <c r="Q286" s="166"/>
      <c r="R286" s="167"/>
      <c r="S286" s="116"/>
      <c r="T286" s="134"/>
      <c r="U286" s="133"/>
      <c r="V286" s="126"/>
      <c r="W286" s="164"/>
    </row>
    <row r="287" customFormat="false" ht="14.25" hidden="false" customHeight="false" outlineLevel="0" collapsed="false">
      <c r="A287" s="118"/>
      <c r="B287" s="118"/>
      <c r="C287" s="116"/>
      <c r="D287" s="118"/>
      <c r="E287" s="165"/>
      <c r="F287" s="118"/>
      <c r="G287" s="118"/>
      <c r="H287" s="126"/>
      <c r="I287" s="118"/>
      <c r="J287" s="116"/>
      <c r="K287" s="116"/>
      <c r="L287" s="134"/>
      <c r="M287" s="117"/>
      <c r="N287" s="129"/>
      <c r="O287" s="126"/>
      <c r="P287" s="116"/>
      <c r="Q287" s="166"/>
      <c r="R287" s="167"/>
      <c r="S287" s="116"/>
      <c r="T287" s="134"/>
      <c r="U287" s="133"/>
      <c r="V287" s="126"/>
      <c r="W287" s="164"/>
    </row>
    <row r="288" customFormat="false" ht="14.25" hidden="false" customHeight="false" outlineLevel="0" collapsed="false">
      <c r="A288" s="118"/>
      <c r="B288" s="118"/>
      <c r="C288" s="116"/>
      <c r="D288" s="118"/>
      <c r="E288" s="165"/>
      <c r="F288" s="118"/>
      <c r="G288" s="118"/>
      <c r="H288" s="126"/>
      <c r="I288" s="118"/>
      <c r="J288" s="116"/>
      <c r="K288" s="116"/>
      <c r="L288" s="134"/>
      <c r="M288" s="117"/>
      <c r="N288" s="129"/>
      <c r="O288" s="126"/>
      <c r="P288" s="116"/>
      <c r="Q288" s="166"/>
      <c r="R288" s="167"/>
      <c r="S288" s="116"/>
      <c r="T288" s="134"/>
      <c r="U288" s="133"/>
      <c r="V288" s="126"/>
      <c r="W288" s="164"/>
    </row>
    <row r="289" customFormat="false" ht="14.25" hidden="false" customHeight="false" outlineLevel="0" collapsed="false">
      <c r="A289" s="118"/>
      <c r="B289" s="118"/>
      <c r="C289" s="116"/>
      <c r="D289" s="118"/>
      <c r="E289" s="165"/>
      <c r="F289" s="118"/>
      <c r="G289" s="118"/>
      <c r="H289" s="126"/>
      <c r="I289" s="118"/>
      <c r="J289" s="116"/>
      <c r="K289" s="116"/>
      <c r="L289" s="134"/>
      <c r="M289" s="117"/>
      <c r="N289" s="129"/>
      <c r="O289" s="126"/>
      <c r="P289" s="116"/>
      <c r="Q289" s="166"/>
      <c r="R289" s="167"/>
      <c r="S289" s="116"/>
      <c r="T289" s="134"/>
      <c r="U289" s="133"/>
      <c r="V289" s="126"/>
      <c r="W289" s="164"/>
    </row>
    <row r="290" customFormat="false" ht="14.25" hidden="false" customHeight="false" outlineLevel="0" collapsed="false">
      <c r="A290" s="118"/>
      <c r="B290" s="118"/>
      <c r="C290" s="116"/>
      <c r="D290" s="118"/>
      <c r="E290" s="165"/>
      <c r="F290" s="118"/>
      <c r="G290" s="118"/>
      <c r="H290" s="126"/>
      <c r="I290" s="118"/>
      <c r="J290" s="116"/>
      <c r="K290" s="116"/>
      <c r="L290" s="134"/>
      <c r="M290" s="117"/>
      <c r="N290" s="129"/>
      <c r="O290" s="126"/>
      <c r="P290" s="116"/>
      <c r="Q290" s="166"/>
      <c r="R290" s="167"/>
      <c r="S290" s="116"/>
      <c r="T290" s="134"/>
      <c r="U290" s="133"/>
      <c r="V290" s="126"/>
      <c r="W290" s="164"/>
    </row>
    <row r="291" customFormat="false" ht="14.25" hidden="false" customHeight="false" outlineLevel="0" collapsed="false">
      <c r="A291" s="118"/>
      <c r="B291" s="118"/>
      <c r="C291" s="116"/>
      <c r="D291" s="118"/>
      <c r="E291" s="165"/>
      <c r="F291" s="118"/>
      <c r="G291" s="118"/>
      <c r="H291" s="126"/>
      <c r="I291" s="118"/>
      <c r="J291" s="116"/>
      <c r="K291" s="116"/>
      <c r="L291" s="134"/>
      <c r="M291" s="117"/>
      <c r="N291" s="129"/>
      <c r="O291" s="126"/>
      <c r="P291" s="116"/>
      <c r="Q291" s="166"/>
      <c r="R291" s="167"/>
      <c r="S291" s="116"/>
      <c r="T291" s="134"/>
      <c r="U291" s="133"/>
      <c r="V291" s="126"/>
      <c r="W291" s="164"/>
    </row>
    <row r="292" customFormat="false" ht="14.25" hidden="false" customHeight="false" outlineLevel="0" collapsed="false">
      <c r="A292" s="118"/>
      <c r="B292" s="118"/>
      <c r="C292" s="116"/>
      <c r="D292" s="118"/>
      <c r="E292" s="165"/>
      <c r="F292" s="118"/>
      <c r="G292" s="118"/>
      <c r="H292" s="126"/>
      <c r="I292" s="118"/>
      <c r="J292" s="116"/>
      <c r="K292" s="116"/>
      <c r="L292" s="134"/>
      <c r="M292" s="117"/>
      <c r="N292" s="129"/>
      <c r="O292" s="126"/>
      <c r="P292" s="116"/>
      <c r="Q292" s="166"/>
      <c r="R292" s="167"/>
      <c r="S292" s="116"/>
      <c r="T292" s="134"/>
      <c r="U292" s="133"/>
      <c r="V292" s="126"/>
      <c r="W292" s="164"/>
    </row>
    <row r="293" customFormat="false" ht="14.25" hidden="false" customHeight="false" outlineLevel="0" collapsed="false">
      <c r="A293" s="118"/>
      <c r="B293" s="118"/>
      <c r="C293" s="116"/>
      <c r="D293" s="118"/>
      <c r="E293" s="165"/>
      <c r="F293" s="118"/>
      <c r="G293" s="118"/>
      <c r="H293" s="126"/>
      <c r="I293" s="118"/>
      <c r="J293" s="116"/>
      <c r="K293" s="116"/>
      <c r="L293" s="134"/>
      <c r="M293" s="117"/>
      <c r="N293" s="129"/>
      <c r="O293" s="126"/>
      <c r="P293" s="116"/>
      <c r="Q293" s="166"/>
      <c r="R293" s="167"/>
      <c r="S293" s="116"/>
      <c r="T293" s="134"/>
      <c r="U293" s="133"/>
      <c r="V293" s="126"/>
      <c r="W293" s="164"/>
    </row>
    <row r="294" customFormat="false" ht="14.25" hidden="false" customHeight="false" outlineLevel="0" collapsed="false">
      <c r="A294" s="118"/>
      <c r="B294" s="118"/>
      <c r="C294" s="116"/>
      <c r="D294" s="118"/>
      <c r="E294" s="165"/>
      <c r="F294" s="118"/>
      <c r="G294" s="118"/>
      <c r="H294" s="126"/>
      <c r="I294" s="118"/>
      <c r="J294" s="116"/>
      <c r="K294" s="116"/>
      <c r="L294" s="134"/>
      <c r="M294" s="117"/>
      <c r="N294" s="129"/>
      <c r="O294" s="126"/>
      <c r="P294" s="116"/>
      <c r="Q294" s="166"/>
      <c r="R294" s="167"/>
      <c r="S294" s="116"/>
      <c r="T294" s="134"/>
      <c r="U294" s="133"/>
      <c r="V294" s="126"/>
      <c r="W294" s="164"/>
    </row>
    <row r="295" customFormat="false" ht="14.25" hidden="false" customHeight="false" outlineLevel="0" collapsed="false">
      <c r="A295" s="118"/>
      <c r="B295" s="118"/>
      <c r="C295" s="116"/>
      <c r="D295" s="118"/>
      <c r="E295" s="165"/>
      <c r="F295" s="118"/>
      <c r="G295" s="118"/>
      <c r="H295" s="126"/>
      <c r="I295" s="118"/>
      <c r="J295" s="116"/>
      <c r="K295" s="116"/>
      <c r="L295" s="134"/>
      <c r="M295" s="117"/>
      <c r="N295" s="129"/>
      <c r="O295" s="126"/>
      <c r="P295" s="116"/>
      <c r="Q295" s="166"/>
      <c r="R295" s="167"/>
      <c r="S295" s="116"/>
      <c r="T295" s="134"/>
      <c r="U295" s="133"/>
      <c r="V295" s="126"/>
      <c r="W295" s="164"/>
    </row>
    <row r="296" customFormat="false" ht="14.25" hidden="false" customHeight="false" outlineLevel="0" collapsed="false">
      <c r="A296" s="118"/>
      <c r="B296" s="118"/>
      <c r="C296" s="116"/>
      <c r="D296" s="118"/>
      <c r="E296" s="165"/>
      <c r="F296" s="118"/>
      <c r="G296" s="118"/>
      <c r="H296" s="126"/>
      <c r="I296" s="118"/>
      <c r="J296" s="116"/>
      <c r="K296" s="116"/>
      <c r="L296" s="134"/>
      <c r="M296" s="117"/>
      <c r="N296" s="129"/>
      <c r="O296" s="126"/>
      <c r="P296" s="116"/>
      <c r="Q296" s="166"/>
      <c r="R296" s="167"/>
      <c r="S296" s="116"/>
      <c r="T296" s="134"/>
      <c r="U296" s="133"/>
      <c r="V296" s="126"/>
      <c r="W296" s="164"/>
    </row>
    <row r="297" customFormat="false" ht="14.25" hidden="false" customHeight="false" outlineLevel="0" collapsed="false">
      <c r="A297" s="118"/>
      <c r="B297" s="118"/>
      <c r="C297" s="116"/>
      <c r="D297" s="118"/>
      <c r="E297" s="165"/>
      <c r="F297" s="118"/>
      <c r="G297" s="118"/>
      <c r="H297" s="126"/>
      <c r="I297" s="118"/>
      <c r="J297" s="116"/>
      <c r="K297" s="116"/>
      <c r="L297" s="134"/>
      <c r="M297" s="117"/>
      <c r="N297" s="129"/>
      <c r="O297" s="126"/>
      <c r="P297" s="116"/>
      <c r="Q297" s="166"/>
      <c r="R297" s="167"/>
      <c r="S297" s="116"/>
      <c r="T297" s="134"/>
      <c r="U297" s="133"/>
      <c r="V297" s="126"/>
      <c r="W297" s="164"/>
    </row>
    <row r="298" customFormat="false" ht="14.25" hidden="false" customHeight="false" outlineLevel="0" collapsed="false">
      <c r="A298" s="118"/>
      <c r="B298" s="118"/>
      <c r="C298" s="118"/>
      <c r="D298" s="118"/>
      <c r="E298" s="116"/>
      <c r="F298" s="118"/>
      <c r="G298" s="118"/>
      <c r="H298" s="126"/>
      <c r="I298" s="118"/>
      <c r="J298" s="116"/>
      <c r="K298" s="116"/>
      <c r="L298" s="134"/>
      <c r="M298" s="116"/>
      <c r="N298" s="129"/>
      <c r="O298" s="126"/>
      <c r="P298" s="117"/>
      <c r="Q298" s="166"/>
      <c r="R298" s="167"/>
      <c r="S298" s="119"/>
      <c r="T298" s="134"/>
      <c r="U298" s="133"/>
      <c r="V298" s="126"/>
      <c r="W298" s="164"/>
    </row>
    <row r="299" customFormat="false" ht="14.25" hidden="false" customHeight="false" outlineLevel="0" collapsed="false">
      <c r="A299" s="118"/>
      <c r="B299" s="118"/>
      <c r="C299" s="116"/>
      <c r="D299" s="118"/>
      <c r="E299" s="116"/>
      <c r="F299" s="118"/>
      <c r="G299" s="118"/>
      <c r="H299" s="126"/>
      <c r="I299" s="118"/>
      <c r="J299" s="116"/>
      <c r="K299" s="116"/>
      <c r="L299" s="134"/>
      <c r="M299" s="116"/>
      <c r="N299" s="129"/>
      <c r="O299" s="126"/>
      <c r="P299" s="117"/>
      <c r="Q299" s="166"/>
      <c r="R299" s="167"/>
      <c r="S299" s="119"/>
      <c r="T299" s="134"/>
      <c r="U299" s="133"/>
      <c r="V299" s="126"/>
      <c r="W299" s="164"/>
    </row>
    <row r="300" customFormat="false" ht="14.25" hidden="false" customHeight="false" outlineLevel="0" collapsed="false">
      <c r="A300" s="118"/>
      <c r="B300" s="118"/>
      <c r="C300" s="116"/>
      <c r="D300" s="118"/>
      <c r="E300" s="116"/>
      <c r="F300" s="118"/>
      <c r="G300" s="118"/>
      <c r="H300" s="126"/>
      <c r="I300" s="118"/>
      <c r="J300" s="116"/>
      <c r="K300" s="116"/>
      <c r="L300" s="134"/>
      <c r="M300" s="116"/>
      <c r="N300" s="129"/>
      <c r="O300" s="126"/>
      <c r="P300" s="117"/>
      <c r="Q300" s="166"/>
      <c r="R300" s="167"/>
      <c r="S300" s="119"/>
      <c r="T300" s="134"/>
      <c r="U300" s="133"/>
      <c r="V300" s="126"/>
      <c r="W300" s="164"/>
    </row>
    <row r="301" customFormat="false" ht="14.25" hidden="false" customHeight="false" outlineLevel="0" collapsed="false">
      <c r="A301" s="118"/>
      <c r="B301" s="118"/>
      <c r="C301" s="116"/>
      <c r="D301" s="118"/>
      <c r="E301" s="116"/>
      <c r="F301" s="118"/>
      <c r="G301" s="118"/>
      <c r="H301" s="126"/>
      <c r="I301" s="118"/>
      <c r="J301" s="116"/>
      <c r="K301" s="116"/>
      <c r="L301" s="134"/>
      <c r="M301" s="116"/>
      <c r="N301" s="129"/>
      <c r="O301" s="126"/>
      <c r="P301" s="117"/>
      <c r="Q301" s="166"/>
      <c r="R301" s="167"/>
      <c r="S301" s="119"/>
      <c r="T301" s="134"/>
      <c r="U301" s="133"/>
      <c r="V301" s="126"/>
      <c r="W301" s="164"/>
    </row>
    <row r="302" customFormat="false" ht="14.25" hidden="false" customHeight="false" outlineLevel="0" collapsed="false">
      <c r="A302" s="118"/>
      <c r="B302" s="118"/>
      <c r="C302" s="116"/>
      <c r="D302" s="118"/>
      <c r="E302" s="116"/>
      <c r="F302" s="118"/>
      <c r="G302" s="118"/>
      <c r="H302" s="126"/>
      <c r="I302" s="118"/>
      <c r="J302" s="116"/>
      <c r="K302" s="116"/>
      <c r="L302" s="134"/>
      <c r="M302" s="116"/>
      <c r="N302" s="129"/>
      <c r="O302" s="126"/>
      <c r="P302" s="117"/>
      <c r="Q302" s="166"/>
      <c r="R302" s="167"/>
      <c r="S302" s="119"/>
      <c r="T302" s="134"/>
      <c r="U302" s="133"/>
      <c r="V302" s="126"/>
      <c r="W302" s="164"/>
    </row>
    <row r="303" customFormat="false" ht="14.25" hidden="false" customHeight="false" outlineLevel="0" collapsed="false">
      <c r="A303" s="118"/>
      <c r="B303" s="118"/>
      <c r="C303" s="116"/>
      <c r="D303" s="118"/>
      <c r="E303" s="116"/>
      <c r="F303" s="118"/>
      <c r="G303" s="118"/>
      <c r="H303" s="126"/>
      <c r="I303" s="118"/>
      <c r="J303" s="116"/>
      <c r="K303" s="116"/>
      <c r="L303" s="134"/>
      <c r="M303" s="116"/>
      <c r="N303" s="129"/>
      <c r="O303" s="126"/>
      <c r="P303" s="117"/>
      <c r="Q303" s="166"/>
      <c r="R303" s="167"/>
      <c r="S303" s="119"/>
      <c r="T303" s="134"/>
      <c r="U303" s="133"/>
      <c r="V303" s="126"/>
      <c r="W303" s="164"/>
    </row>
    <row r="304" customFormat="false" ht="14.25" hidden="false" customHeight="false" outlineLevel="0" collapsed="false">
      <c r="A304" s="118"/>
      <c r="B304" s="118"/>
      <c r="C304" s="116"/>
      <c r="D304" s="118"/>
      <c r="E304" s="116"/>
      <c r="F304" s="118"/>
      <c r="G304" s="118"/>
      <c r="H304" s="126"/>
      <c r="I304" s="118"/>
      <c r="J304" s="116"/>
      <c r="K304" s="116"/>
      <c r="L304" s="134"/>
      <c r="M304" s="116"/>
      <c r="N304" s="129"/>
      <c r="O304" s="126"/>
      <c r="P304" s="117"/>
      <c r="Q304" s="166"/>
      <c r="R304" s="167"/>
      <c r="S304" s="119"/>
      <c r="T304" s="134"/>
      <c r="U304" s="133"/>
      <c r="V304" s="126"/>
      <c r="W304" s="164"/>
    </row>
    <row r="305" customFormat="false" ht="14.25" hidden="false" customHeight="false" outlineLevel="0" collapsed="false">
      <c r="A305" s="118"/>
      <c r="B305" s="118"/>
      <c r="C305" s="116"/>
      <c r="D305" s="118"/>
      <c r="E305" s="116"/>
      <c r="F305" s="118"/>
      <c r="G305" s="118"/>
      <c r="H305" s="126"/>
      <c r="I305" s="118"/>
      <c r="J305" s="116"/>
      <c r="K305" s="116"/>
      <c r="L305" s="134"/>
      <c r="M305" s="116"/>
      <c r="N305" s="129"/>
      <c r="O305" s="126"/>
      <c r="P305" s="117"/>
      <c r="Q305" s="166"/>
      <c r="R305" s="167"/>
      <c r="S305" s="119"/>
      <c r="T305" s="134"/>
      <c r="U305" s="133"/>
      <c r="V305" s="126"/>
      <c r="W305" s="164"/>
    </row>
    <row r="306" customFormat="false" ht="14.25" hidden="false" customHeight="false" outlineLevel="0" collapsed="false">
      <c r="A306" s="118"/>
      <c r="B306" s="118"/>
      <c r="C306" s="116"/>
      <c r="D306" s="118"/>
      <c r="E306" s="116"/>
      <c r="F306" s="118"/>
      <c r="G306" s="118"/>
      <c r="H306" s="126"/>
      <c r="I306" s="118"/>
      <c r="J306" s="116"/>
      <c r="K306" s="116"/>
      <c r="L306" s="134"/>
      <c r="M306" s="116"/>
      <c r="N306" s="129"/>
      <c r="O306" s="126"/>
      <c r="P306" s="117"/>
      <c r="Q306" s="166"/>
      <c r="R306" s="167"/>
      <c r="S306" s="119"/>
      <c r="T306" s="134"/>
      <c r="U306" s="133"/>
      <c r="V306" s="126"/>
      <c r="W306" s="164"/>
    </row>
    <row r="307" customFormat="false" ht="14.25" hidden="false" customHeight="false" outlineLevel="0" collapsed="false">
      <c r="A307" s="118"/>
      <c r="B307" s="118"/>
      <c r="C307" s="116"/>
      <c r="D307" s="118"/>
      <c r="E307" s="116"/>
      <c r="F307" s="118"/>
      <c r="G307" s="118"/>
      <c r="H307" s="126"/>
      <c r="I307" s="118"/>
      <c r="J307" s="116"/>
      <c r="K307" s="116"/>
      <c r="L307" s="134"/>
      <c r="M307" s="116"/>
      <c r="N307" s="129"/>
      <c r="O307" s="126"/>
      <c r="P307" s="117"/>
      <c r="Q307" s="166"/>
      <c r="R307" s="167"/>
      <c r="S307" s="119"/>
      <c r="T307" s="134"/>
      <c r="U307" s="133"/>
      <c r="V307" s="126"/>
      <c r="W307" s="164"/>
    </row>
    <row r="308" customFormat="false" ht="14.25" hidden="false" customHeight="false" outlineLevel="0" collapsed="false">
      <c r="A308" s="118"/>
      <c r="B308" s="118"/>
      <c r="C308" s="116"/>
      <c r="D308" s="118"/>
      <c r="E308" s="116"/>
      <c r="F308" s="118"/>
      <c r="G308" s="118"/>
      <c r="H308" s="126"/>
      <c r="I308" s="118"/>
      <c r="J308" s="116"/>
      <c r="K308" s="116"/>
      <c r="L308" s="134"/>
      <c r="M308" s="116"/>
      <c r="N308" s="129"/>
      <c r="O308" s="126"/>
      <c r="P308" s="117"/>
      <c r="Q308" s="166"/>
      <c r="R308" s="167"/>
      <c r="S308" s="119"/>
      <c r="T308" s="134"/>
      <c r="U308" s="133"/>
      <c r="V308" s="126"/>
      <c r="W308" s="164"/>
    </row>
    <row r="309" customFormat="false" ht="14.25" hidden="false" customHeight="false" outlineLevel="0" collapsed="false">
      <c r="A309" s="118"/>
      <c r="B309" s="118"/>
      <c r="C309" s="116"/>
      <c r="D309" s="118"/>
      <c r="E309" s="116"/>
      <c r="F309" s="118"/>
      <c r="G309" s="118"/>
      <c r="H309" s="126"/>
      <c r="I309" s="118"/>
      <c r="J309" s="116"/>
      <c r="K309" s="116"/>
      <c r="L309" s="134"/>
      <c r="M309" s="116"/>
      <c r="N309" s="129"/>
      <c r="O309" s="126"/>
      <c r="P309" s="117"/>
      <c r="Q309" s="166"/>
      <c r="R309" s="167"/>
      <c r="S309" s="119"/>
      <c r="T309" s="134"/>
      <c r="U309" s="133"/>
      <c r="V309" s="126"/>
      <c r="W309" s="164"/>
    </row>
    <row r="310" customFormat="false" ht="14.25" hidden="false" customHeight="false" outlineLevel="0" collapsed="false">
      <c r="A310" s="118"/>
      <c r="B310" s="118"/>
      <c r="C310" s="116"/>
      <c r="D310" s="118"/>
      <c r="E310" s="116"/>
      <c r="F310" s="118"/>
      <c r="G310" s="118"/>
      <c r="H310" s="126"/>
      <c r="I310" s="118"/>
      <c r="J310" s="116"/>
      <c r="K310" s="116"/>
      <c r="L310" s="134"/>
      <c r="M310" s="116"/>
      <c r="N310" s="129"/>
      <c r="O310" s="126"/>
      <c r="P310" s="117"/>
      <c r="Q310" s="166"/>
      <c r="R310" s="167"/>
      <c r="S310" s="119"/>
      <c r="T310" s="134"/>
      <c r="U310" s="133"/>
      <c r="V310" s="126"/>
      <c r="W310" s="164"/>
    </row>
    <row r="311" customFormat="false" ht="14.25" hidden="false" customHeight="false" outlineLevel="0" collapsed="false">
      <c r="A311" s="118"/>
      <c r="B311" s="118"/>
      <c r="C311" s="116"/>
      <c r="D311" s="118"/>
      <c r="E311" s="116"/>
      <c r="F311" s="118"/>
      <c r="G311" s="118"/>
      <c r="H311" s="126"/>
      <c r="I311" s="118"/>
      <c r="J311" s="116"/>
      <c r="K311" s="116"/>
      <c r="L311" s="134"/>
      <c r="M311" s="116"/>
      <c r="N311" s="129"/>
      <c r="O311" s="126"/>
      <c r="P311" s="117"/>
      <c r="Q311" s="166"/>
      <c r="R311" s="167"/>
      <c r="S311" s="119"/>
      <c r="T311" s="134"/>
      <c r="U311" s="133"/>
      <c r="V311" s="126"/>
      <c r="W311" s="164"/>
    </row>
    <row r="312" customFormat="false" ht="14.25" hidden="false" customHeight="false" outlineLevel="0" collapsed="false">
      <c r="A312" s="118"/>
      <c r="B312" s="118"/>
      <c r="C312" s="116"/>
      <c r="D312" s="118"/>
      <c r="E312" s="116"/>
      <c r="F312" s="118"/>
      <c r="G312" s="118"/>
      <c r="H312" s="126"/>
      <c r="I312" s="118"/>
      <c r="J312" s="116"/>
      <c r="K312" s="116"/>
      <c r="L312" s="134"/>
      <c r="M312" s="116"/>
      <c r="N312" s="129"/>
      <c r="O312" s="126"/>
      <c r="P312" s="117"/>
      <c r="Q312" s="166"/>
      <c r="R312" s="167"/>
      <c r="S312" s="119"/>
      <c r="T312" s="134"/>
      <c r="U312" s="133"/>
      <c r="V312" s="126"/>
      <c r="W312" s="164"/>
    </row>
    <row r="313" customFormat="false" ht="14.25" hidden="false" customHeight="false" outlineLevel="0" collapsed="false">
      <c r="A313" s="118"/>
      <c r="B313" s="118"/>
      <c r="C313" s="116"/>
      <c r="D313" s="118"/>
      <c r="E313" s="116"/>
      <c r="F313" s="118"/>
      <c r="G313" s="118"/>
      <c r="H313" s="126"/>
      <c r="I313" s="118"/>
      <c r="J313" s="116"/>
      <c r="K313" s="116"/>
      <c r="L313" s="134"/>
      <c r="M313" s="116"/>
      <c r="N313" s="129"/>
      <c r="O313" s="126"/>
      <c r="P313" s="117"/>
      <c r="Q313" s="166"/>
      <c r="R313" s="167"/>
      <c r="S313" s="119"/>
      <c r="T313" s="134"/>
      <c r="U313" s="133"/>
      <c r="V313" s="126"/>
      <c r="W313" s="164"/>
    </row>
    <row r="314" customFormat="false" ht="14.25" hidden="false" customHeight="false" outlineLevel="0" collapsed="false">
      <c r="A314" s="118"/>
      <c r="B314" s="118"/>
      <c r="C314" s="116"/>
      <c r="D314" s="118"/>
      <c r="E314" s="116"/>
      <c r="F314" s="118"/>
      <c r="G314" s="118"/>
      <c r="H314" s="126"/>
      <c r="I314" s="118"/>
      <c r="J314" s="116"/>
      <c r="K314" s="116"/>
      <c r="L314" s="134"/>
      <c r="M314" s="116"/>
      <c r="N314" s="129"/>
      <c r="O314" s="126"/>
      <c r="P314" s="117"/>
      <c r="Q314" s="166"/>
      <c r="R314" s="167"/>
      <c r="S314" s="119"/>
      <c r="T314" s="134"/>
      <c r="U314" s="133"/>
      <c r="V314" s="126"/>
      <c r="W314" s="164"/>
    </row>
    <row r="315" customFormat="false" ht="14.25" hidden="false" customHeight="false" outlineLevel="0" collapsed="false">
      <c r="A315" s="118"/>
      <c r="B315" s="118"/>
      <c r="C315" s="116"/>
      <c r="D315" s="118"/>
      <c r="E315" s="116"/>
      <c r="F315" s="118"/>
      <c r="G315" s="118"/>
      <c r="H315" s="126"/>
      <c r="I315" s="118"/>
      <c r="J315" s="116"/>
      <c r="K315" s="116"/>
      <c r="L315" s="134"/>
      <c r="M315" s="116"/>
      <c r="N315" s="129"/>
      <c r="O315" s="126"/>
      <c r="P315" s="117"/>
      <c r="Q315" s="166"/>
      <c r="R315" s="167"/>
      <c r="S315" s="119"/>
      <c r="T315" s="134"/>
      <c r="U315" s="133"/>
      <c r="V315" s="126"/>
      <c r="W315" s="164"/>
    </row>
    <row r="316" customFormat="false" ht="14.25" hidden="false" customHeight="false" outlineLevel="0" collapsed="false">
      <c r="A316" s="118"/>
      <c r="B316" s="118"/>
      <c r="C316" s="116"/>
      <c r="D316" s="118"/>
      <c r="E316" s="116"/>
      <c r="F316" s="118"/>
      <c r="G316" s="118"/>
      <c r="H316" s="126"/>
      <c r="I316" s="118"/>
      <c r="J316" s="116"/>
      <c r="K316" s="116"/>
      <c r="L316" s="134"/>
      <c r="M316" s="116"/>
      <c r="N316" s="129"/>
      <c r="O316" s="126"/>
      <c r="P316" s="117"/>
      <c r="Q316" s="166"/>
      <c r="R316" s="167"/>
      <c r="S316" s="119"/>
      <c r="T316" s="134"/>
      <c r="U316" s="133"/>
      <c r="V316" s="126"/>
      <c r="W316" s="164"/>
    </row>
    <row r="317" customFormat="false" ht="14.25" hidden="false" customHeight="false" outlineLevel="0" collapsed="false">
      <c r="A317" s="118"/>
      <c r="B317" s="118"/>
      <c r="C317" s="116"/>
      <c r="D317" s="118"/>
      <c r="E317" s="116"/>
      <c r="F317" s="118"/>
      <c r="G317" s="118"/>
      <c r="H317" s="126"/>
      <c r="I317" s="118"/>
      <c r="J317" s="116"/>
      <c r="K317" s="116"/>
      <c r="L317" s="134"/>
      <c r="M317" s="116"/>
      <c r="N317" s="129"/>
      <c r="O317" s="126"/>
      <c r="P317" s="117"/>
      <c r="Q317" s="166"/>
      <c r="R317" s="167"/>
      <c r="S317" s="119"/>
      <c r="T317" s="134"/>
      <c r="U317" s="133"/>
      <c r="V317" s="126"/>
      <c r="W317" s="164"/>
    </row>
    <row r="318" customFormat="false" ht="14.25" hidden="false" customHeight="false" outlineLevel="0" collapsed="false">
      <c r="A318" s="118"/>
      <c r="B318" s="118"/>
      <c r="C318" s="116"/>
      <c r="D318" s="118"/>
      <c r="E318" s="116"/>
      <c r="F318" s="118"/>
      <c r="G318" s="118"/>
      <c r="H318" s="126"/>
      <c r="I318" s="118"/>
      <c r="J318" s="116"/>
      <c r="K318" s="116"/>
      <c r="L318" s="134"/>
      <c r="M318" s="116"/>
      <c r="N318" s="129"/>
      <c r="O318" s="126"/>
      <c r="P318" s="117"/>
      <c r="Q318" s="166"/>
      <c r="R318" s="167"/>
      <c r="S318" s="119"/>
      <c r="T318" s="134"/>
      <c r="U318" s="133"/>
      <c r="V318" s="126"/>
      <c r="W318" s="164"/>
    </row>
    <row r="319" customFormat="false" ht="14.25" hidden="false" customHeight="false" outlineLevel="0" collapsed="false">
      <c r="A319" s="118"/>
      <c r="B319" s="118"/>
      <c r="C319" s="116"/>
      <c r="D319" s="118"/>
      <c r="E319" s="116"/>
      <c r="F319" s="118"/>
      <c r="G319" s="118"/>
      <c r="H319" s="126"/>
      <c r="I319" s="118"/>
      <c r="J319" s="116"/>
      <c r="K319" s="116"/>
      <c r="L319" s="134"/>
      <c r="M319" s="116"/>
      <c r="N319" s="129"/>
      <c r="O319" s="126"/>
      <c r="P319" s="117"/>
      <c r="Q319" s="166"/>
      <c r="R319" s="167"/>
      <c r="S319" s="119"/>
      <c r="T319" s="134"/>
      <c r="U319" s="133"/>
      <c r="V319" s="126"/>
      <c r="W319" s="164"/>
    </row>
    <row r="320" customFormat="false" ht="14.25" hidden="false" customHeight="false" outlineLevel="0" collapsed="false">
      <c r="A320" s="118"/>
      <c r="B320" s="118"/>
      <c r="C320" s="116"/>
      <c r="D320" s="118"/>
      <c r="E320" s="116"/>
      <c r="F320" s="118"/>
      <c r="G320" s="118"/>
      <c r="H320" s="126"/>
      <c r="I320" s="118"/>
      <c r="J320" s="116"/>
      <c r="K320" s="116"/>
      <c r="L320" s="134"/>
      <c r="M320" s="116"/>
      <c r="N320" s="129"/>
      <c r="O320" s="126"/>
      <c r="P320" s="117"/>
      <c r="Q320" s="166"/>
      <c r="R320" s="167"/>
      <c r="S320" s="119"/>
      <c r="T320" s="134"/>
      <c r="U320" s="133"/>
      <c r="V320" s="126"/>
      <c r="W320" s="164"/>
    </row>
    <row r="321" customFormat="false" ht="14.25" hidden="false" customHeight="false" outlineLevel="0" collapsed="false">
      <c r="A321" s="118"/>
      <c r="B321" s="118"/>
      <c r="C321" s="116"/>
      <c r="D321" s="118"/>
      <c r="E321" s="116"/>
      <c r="F321" s="118"/>
      <c r="G321" s="118"/>
      <c r="H321" s="126"/>
      <c r="I321" s="118"/>
      <c r="J321" s="116"/>
      <c r="K321" s="116"/>
      <c r="L321" s="134"/>
      <c r="M321" s="116"/>
      <c r="N321" s="129"/>
      <c r="O321" s="126"/>
      <c r="P321" s="117"/>
      <c r="Q321" s="166"/>
      <c r="R321" s="167"/>
      <c r="S321" s="119"/>
      <c r="T321" s="134"/>
      <c r="U321" s="133"/>
      <c r="V321" s="126"/>
      <c r="W321" s="164"/>
    </row>
    <row r="322" customFormat="false" ht="14.25" hidden="false" customHeight="false" outlineLevel="0" collapsed="false">
      <c r="A322" s="118"/>
      <c r="B322" s="118"/>
      <c r="C322" s="116"/>
      <c r="D322" s="118"/>
      <c r="E322" s="116"/>
      <c r="F322" s="118"/>
      <c r="G322" s="118"/>
      <c r="H322" s="126"/>
      <c r="I322" s="118"/>
      <c r="J322" s="116"/>
      <c r="K322" s="116"/>
      <c r="L322" s="134"/>
      <c r="M322" s="116"/>
      <c r="N322" s="129"/>
      <c r="O322" s="126"/>
      <c r="P322" s="117"/>
      <c r="Q322" s="166"/>
      <c r="R322" s="167"/>
      <c r="S322" s="119"/>
      <c r="T322" s="134"/>
      <c r="U322" s="133"/>
      <c r="V322" s="126"/>
      <c r="W322" s="164"/>
    </row>
    <row r="323" customFormat="false" ht="14.25" hidden="false" customHeight="false" outlineLevel="0" collapsed="false">
      <c r="A323" s="118"/>
      <c r="B323" s="118"/>
      <c r="C323" s="116"/>
      <c r="D323" s="118"/>
      <c r="E323" s="116"/>
      <c r="F323" s="118"/>
      <c r="G323" s="118"/>
      <c r="H323" s="126"/>
      <c r="I323" s="118"/>
      <c r="J323" s="116"/>
      <c r="K323" s="116"/>
      <c r="L323" s="134"/>
      <c r="M323" s="116"/>
      <c r="N323" s="129"/>
      <c r="O323" s="126"/>
      <c r="P323" s="117"/>
      <c r="Q323" s="166"/>
      <c r="R323" s="167"/>
      <c r="S323" s="119"/>
      <c r="T323" s="134"/>
      <c r="U323" s="133"/>
      <c r="V323" s="126"/>
      <c r="W323" s="164"/>
    </row>
    <row r="324" customFormat="false" ht="14.25" hidden="false" customHeight="false" outlineLevel="0" collapsed="false">
      <c r="A324" s="118"/>
      <c r="B324" s="118"/>
      <c r="C324" s="116"/>
      <c r="D324" s="118"/>
      <c r="E324" s="116"/>
      <c r="F324" s="118"/>
      <c r="G324" s="118"/>
      <c r="H324" s="126"/>
      <c r="I324" s="118"/>
      <c r="J324" s="116"/>
      <c r="K324" s="116"/>
      <c r="L324" s="134"/>
      <c r="M324" s="116"/>
      <c r="N324" s="129"/>
      <c r="O324" s="126"/>
      <c r="P324" s="117"/>
      <c r="Q324" s="166"/>
      <c r="R324" s="167"/>
      <c r="S324" s="119"/>
      <c r="T324" s="134"/>
      <c r="U324" s="133"/>
      <c r="V324" s="126"/>
      <c r="W324" s="164"/>
    </row>
    <row r="325" customFormat="false" ht="14.25" hidden="false" customHeight="false" outlineLevel="0" collapsed="false">
      <c r="A325" s="118"/>
      <c r="B325" s="118"/>
      <c r="C325" s="116"/>
      <c r="D325" s="118"/>
      <c r="E325" s="116"/>
      <c r="F325" s="118"/>
      <c r="G325" s="118"/>
      <c r="H325" s="126"/>
      <c r="I325" s="118"/>
      <c r="J325" s="116"/>
      <c r="K325" s="116"/>
      <c r="L325" s="134"/>
      <c r="M325" s="116"/>
      <c r="N325" s="129"/>
      <c r="O325" s="126"/>
      <c r="P325" s="117"/>
      <c r="Q325" s="166"/>
      <c r="R325" s="167"/>
      <c r="S325" s="119"/>
      <c r="T325" s="134"/>
      <c r="U325" s="133"/>
      <c r="V325" s="126"/>
      <c r="W325" s="164"/>
    </row>
    <row r="326" customFormat="false" ht="14.25" hidden="false" customHeight="false" outlineLevel="0" collapsed="false">
      <c r="A326" s="118"/>
      <c r="B326" s="118"/>
      <c r="C326" s="116"/>
      <c r="D326" s="118"/>
      <c r="E326" s="116"/>
      <c r="F326" s="118"/>
      <c r="G326" s="118"/>
      <c r="H326" s="126"/>
      <c r="I326" s="118"/>
      <c r="J326" s="116"/>
      <c r="K326" s="116"/>
      <c r="L326" s="134"/>
      <c r="M326" s="116"/>
      <c r="N326" s="129"/>
      <c r="O326" s="126"/>
      <c r="P326" s="117"/>
      <c r="Q326" s="166"/>
      <c r="R326" s="167"/>
      <c r="S326" s="119"/>
      <c r="T326" s="134"/>
      <c r="U326" s="133"/>
      <c r="V326" s="126"/>
      <c r="W326" s="164"/>
    </row>
    <row r="327" customFormat="false" ht="14.25" hidden="false" customHeight="false" outlineLevel="0" collapsed="false">
      <c r="A327" s="118"/>
      <c r="B327" s="118"/>
      <c r="C327" s="116"/>
      <c r="D327" s="118"/>
      <c r="E327" s="116"/>
      <c r="F327" s="118"/>
      <c r="G327" s="118"/>
      <c r="H327" s="126"/>
      <c r="I327" s="118"/>
      <c r="J327" s="116"/>
      <c r="K327" s="116"/>
      <c r="L327" s="134"/>
      <c r="M327" s="116"/>
      <c r="N327" s="129"/>
      <c r="O327" s="126"/>
      <c r="P327" s="117"/>
      <c r="Q327" s="166"/>
      <c r="R327" s="167"/>
      <c r="S327" s="119"/>
      <c r="T327" s="134"/>
      <c r="U327" s="133"/>
      <c r="V327" s="126"/>
      <c r="W327" s="164"/>
    </row>
    <row r="328" customFormat="false" ht="14.25" hidden="false" customHeight="false" outlineLevel="0" collapsed="false">
      <c r="A328" s="118"/>
      <c r="B328" s="118"/>
      <c r="C328" s="116"/>
      <c r="D328" s="118"/>
      <c r="E328" s="116"/>
      <c r="F328" s="118"/>
      <c r="G328" s="118"/>
      <c r="H328" s="126"/>
      <c r="I328" s="118"/>
      <c r="J328" s="116"/>
      <c r="K328" s="116"/>
      <c r="L328" s="134"/>
      <c r="M328" s="116"/>
      <c r="N328" s="129"/>
      <c r="O328" s="126"/>
      <c r="P328" s="117"/>
      <c r="Q328" s="166"/>
      <c r="R328" s="167"/>
      <c r="S328" s="119"/>
      <c r="T328" s="134"/>
      <c r="U328" s="133"/>
      <c r="V328" s="126"/>
      <c r="W328" s="164"/>
    </row>
    <row r="329" customFormat="false" ht="14.25" hidden="false" customHeight="false" outlineLevel="0" collapsed="false">
      <c r="A329" s="118"/>
      <c r="B329" s="118"/>
      <c r="C329" s="116"/>
      <c r="D329" s="118"/>
      <c r="E329" s="116"/>
      <c r="F329" s="118"/>
      <c r="G329" s="118"/>
      <c r="H329" s="126"/>
      <c r="I329" s="118"/>
      <c r="J329" s="116"/>
      <c r="K329" s="116"/>
      <c r="L329" s="134"/>
      <c r="M329" s="116"/>
      <c r="N329" s="129"/>
      <c r="O329" s="126"/>
      <c r="P329" s="117"/>
      <c r="Q329" s="166"/>
      <c r="R329" s="167"/>
      <c r="S329" s="119"/>
      <c r="T329" s="134"/>
      <c r="U329" s="133"/>
      <c r="V329" s="126"/>
      <c r="W329" s="164"/>
    </row>
    <row r="330" customFormat="false" ht="14.25" hidden="false" customHeight="false" outlineLevel="0" collapsed="false">
      <c r="A330" s="118"/>
      <c r="B330" s="118"/>
      <c r="C330" s="116"/>
      <c r="D330" s="118"/>
      <c r="E330" s="116"/>
      <c r="F330" s="118"/>
      <c r="G330" s="118"/>
      <c r="H330" s="126"/>
      <c r="I330" s="118"/>
      <c r="J330" s="116"/>
      <c r="K330" s="116"/>
      <c r="L330" s="134"/>
      <c r="M330" s="116"/>
      <c r="N330" s="129"/>
      <c r="O330" s="126"/>
      <c r="P330" s="117"/>
      <c r="Q330" s="166"/>
      <c r="R330" s="167"/>
      <c r="S330" s="119"/>
      <c r="T330" s="134"/>
      <c r="U330" s="133"/>
      <c r="V330" s="126"/>
      <c r="W330" s="164"/>
    </row>
    <row r="331" customFormat="false" ht="14.25" hidden="false" customHeight="false" outlineLevel="0" collapsed="false">
      <c r="A331" s="118"/>
      <c r="B331" s="118"/>
      <c r="C331" s="116"/>
      <c r="D331" s="118"/>
      <c r="E331" s="116"/>
      <c r="F331" s="118"/>
      <c r="G331" s="118"/>
      <c r="H331" s="126"/>
      <c r="I331" s="118"/>
      <c r="J331" s="116"/>
      <c r="K331" s="116"/>
      <c r="L331" s="134"/>
      <c r="M331" s="116"/>
      <c r="N331" s="129"/>
      <c r="O331" s="126"/>
      <c r="P331" s="117"/>
      <c r="Q331" s="166"/>
      <c r="R331" s="167"/>
      <c r="S331" s="119"/>
      <c r="T331" s="134"/>
      <c r="U331" s="133"/>
      <c r="V331" s="126"/>
      <c r="W331" s="164"/>
    </row>
    <row r="332" customFormat="false" ht="14.25" hidden="false" customHeight="false" outlineLevel="0" collapsed="false">
      <c r="A332" s="118"/>
      <c r="B332" s="118"/>
      <c r="C332" s="116"/>
      <c r="D332" s="118"/>
      <c r="E332" s="116"/>
      <c r="F332" s="118"/>
      <c r="G332" s="118"/>
      <c r="H332" s="126"/>
      <c r="I332" s="118"/>
      <c r="J332" s="116"/>
      <c r="K332" s="116"/>
      <c r="L332" s="134"/>
      <c r="M332" s="116"/>
      <c r="N332" s="129"/>
      <c r="O332" s="126"/>
      <c r="P332" s="117"/>
      <c r="Q332" s="166"/>
      <c r="R332" s="167"/>
      <c r="S332" s="119"/>
      <c r="T332" s="134"/>
      <c r="U332" s="133"/>
      <c r="V332" s="126"/>
      <c r="W332" s="164"/>
    </row>
    <row r="333" customFormat="false" ht="14.25" hidden="false" customHeight="false" outlineLevel="0" collapsed="false">
      <c r="A333" s="118"/>
      <c r="B333" s="118"/>
      <c r="C333" s="116"/>
      <c r="D333" s="118"/>
      <c r="E333" s="116"/>
      <c r="F333" s="118"/>
      <c r="G333" s="118"/>
      <c r="H333" s="126"/>
      <c r="I333" s="118"/>
      <c r="J333" s="116"/>
      <c r="K333" s="116"/>
      <c r="L333" s="134"/>
      <c r="M333" s="116"/>
      <c r="N333" s="129"/>
      <c r="O333" s="126"/>
      <c r="P333" s="117"/>
      <c r="Q333" s="166"/>
      <c r="R333" s="167"/>
      <c r="S333" s="119"/>
      <c r="T333" s="134"/>
      <c r="U333" s="133"/>
      <c r="V333" s="126"/>
      <c r="W333" s="164"/>
    </row>
    <row r="334" customFormat="false" ht="14.25" hidden="false" customHeight="false" outlineLevel="0" collapsed="false">
      <c r="A334" s="118"/>
      <c r="B334" s="118"/>
      <c r="C334" s="116"/>
      <c r="D334" s="118"/>
      <c r="E334" s="116"/>
      <c r="F334" s="118"/>
      <c r="G334" s="118"/>
      <c r="H334" s="126"/>
      <c r="I334" s="118"/>
      <c r="J334" s="116"/>
      <c r="K334" s="116"/>
      <c r="L334" s="134"/>
      <c r="M334" s="116"/>
      <c r="N334" s="129"/>
      <c r="O334" s="126"/>
      <c r="P334" s="117"/>
      <c r="Q334" s="166"/>
      <c r="R334" s="167"/>
      <c r="S334" s="119"/>
      <c r="T334" s="134"/>
      <c r="U334" s="133"/>
      <c r="V334" s="126"/>
      <c r="W334" s="164"/>
    </row>
    <row r="335" customFormat="false" ht="14.25" hidden="false" customHeight="false" outlineLevel="0" collapsed="false">
      <c r="A335" s="118"/>
      <c r="B335" s="118"/>
      <c r="C335" s="116"/>
      <c r="D335" s="118"/>
      <c r="E335" s="116"/>
      <c r="F335" s="118"/>
      <c r="G335" s="118"/>
      <c r="H335" s="126"/>
      <c r="I335" s="118"/>
      <c r="J335" s="116"/>
      <c r="K335" s="116"/>
      <c r="L335" s="134"/>
      <c r="M335" s="116"/>
      <c r="N335" s="129"/>
      <c r="O335" s="126"/>
      <c r="P335" s="117"/>
      <c r="Q335" s="166"/>
      <c r="R335" s="167"/>
      <c r="S335" s="119"/>
      <c r="T335" s="134"/>
      <c r="U335" s="133"/>
      <c r="V335" s="126"/>
      <c r="W335" s="164"/>
    </row>
    <row r="336" customFormat="false" ht="14.25" hidden="false" customHeight="false" outlineLevel="0" collapsed="false">
      <c r="A336" s="118"/>
      <c r="B336" s="118"/>
      <c r="C336" s="116"/>
      <c r="D336" s="118"/>
      <c r="E336" s="116"/>
      <c r="F336" s="118"/>
      <c r="G336" s="118"/>
      <c r="H336" s="126"/>
      <c r="I336" s="118"/>
      <c r="J336" s="116"/>
      <c r="K336" s="116"/>
      <c r="L336" s="134"/>
      <c r="M336" s="116"/>
      <c r="N336" s="129"/>
      <c r="O336" s="126"/>
      <c r="P336" s="117"/>
      <c r="Q336" s="166"/>
      <c r="R336" s="167"/>
      <c r="S336" s="119"/>
      <c r="T336" s="134"/>
      <c r="U336" s="133"/>
      <c r="V336" s="126"/>
      <c r="W336" s="164"/>
    </row>
    <row r="337" customFormat="false" ht="14.25" hidden="false" customHeight="false" outlineLevel="0" collapsed="false">
      <c r="A337" s="118"/>
      <c r="B337" s="118"/>
      <c r="C337" s="116"/>
      <c r="D337" s="118"/>
      <c r="E337" s="116"/>
      <c r="F337" s="118"/>
      <c r="G337" s="118"/>
      <c r="H337" s="126"/>
      <c r="I337" s="118"/>
      <c r="J337" s="116"/>
      <c r="K337" s="116"/>
      <c r="L337" s="134"/>
      <c r="M337" s="116"/>
      <c r="N337" s="129"/>
      <c r="O337" s="126"/>
      <c r="P337" s="117"/>
      <c r="Q337" s="166"/>
      <c r="R337" s="167"/>
      <c r="S337" s="119"/>
      <c r="T337" s="134"/>
      <c r="U337" s="133"/>
      <c r="V337" s="126"/>
      <c r="W337" s="164"/>
    </row>
    <row r="338" customFormat="false" ht="14.25" hidden="false" customHeight="false" outlineLevel="0" collapsed="false">
      <c r="A338" s="118"/>
      <c r="B338" s="118"/>
      <c r="C338" s="116"/>
      <c r="D338" s="118"/>
      <c r="E338" s="116"/>
      <c r="F338" s="118"/>
      <c r="G338" s="118"/>
      <c r="H338" s="126"/>
      <c r="I338" s="118"/>
      <c r="J338" s="116"/>
      <c r="K338" s="116"/>
      <c r="L338" s="134"/>
      <c r="M338" s="116"/>
      <c r="N338" s="129"/>
      <c r="O338" s="126"/>
      <c r="P338" s="117"/>
      <c r="Q338" s="166"/>
      <c r="R338" s="167"/>
      <c r="S338" s="119"/>
      <c r="T338" s="134"/>
      <c r="U338" s="133"/>
      <c r="V338" s="126"/>
      <c r="W338" s="164"/>
    </row>
    <row r="339" customFormat="false" ht="14.25" hidden="false" customHeight="false" outlineLevel="0" collapsed="false">
      <c r="A339" s="118"/>
      <c r="B339" s="118"/>
      <c r="C339" s="116"/>
      <c r="D339" s="118"/>
      <c r="E339" s="116"/>
      <c r="F339" s="118"/>
      <c r="G339" s="118"/>
      <c r="H339" s="126"/>
      <c r="I339" s="118"/>
      <c r="J339" s="116"/>
      <c r="K339" s="116"/>
      <c r="L339" s="134"/>
      <c r="M339" s="116"/>
      <c r="N339" s="129"/>
      <c r="O339" s="126"/>
      <c r="P339" s="117"/>
      <c r="Q339" s="166"/>
      <c r="R339" s="167"/>
      <c r="S339" s="119"/>
      <c r="T339" s="134"/>
      <c r="U339" s="133"/>
      <c r="V339" s="126"/>
      <c r="W339" s="164"/>
    </row>
    <row r="340" customFormat="false" ht="14.25" hidden="false" customHeight="false" outlineLevel="0" collapsed="false">
      <c r="A340" s="118"/>
      <c r="B340" s="118"/>
      <c r="C340" s="116"/>
      <c r="D340" s="118"/>
      <c r="E340" s="116"/>
      <c r="F340" s="118"/>
      <c r="G340" s="118"/>
      <c r="H340" s="126"/>
      <c r="I340" s="118"/>
      <c r="J340" s="116"/>
      <c r="K340" s="116"/>
      <c r="L340" s="134"/>
      <c r="M340" s="116"/>
      <c r="N340" s="129"/>
      <c r="O340" s="126"/>
      <c r="P340" s="117"/>
      <c r="Q340" s="166"/>
      <c r="R340" s="167"/>
      <c r="S340" s="119"/>
      <c r="T340" s="134"/>
      <c r="U340" s="133"/>
      <c r="V340" s="126"/>
      <c r="W340" s="164"/>
    </row>
    <row r="341" customFormat="false" ht="14.25" hidden="false" customHeight="false" outlineLevel="0" collapsed="false">
      <c r="A341" s="118"/>
      <c r="B341" s="118"/>
      <c r="C341" s="116"/>
      <c r="D341" s="118"/>
      <c r="E341" s="116"/>
      <c r="F341" s="118"/>
      <c r="G341" s="118"/>
      <c r="H341" s="126"/>
      <c r="I341" s="118"/>
      <c r="J341" s="116"/>
      <c r="K341" s="116"/>
      <c r="L341" s="134"/>
      <c r="M341" s="116"/>
      <c r="N341" s="129"/>
      <c r="O341" s="126"/>
      <c r="P341" s="117"/>
      <c r="Q341" s="166"/>
      <c r="R341" s="167"/>
      <c r="S341" s="119"/>
      <c r="T341" s="134"/>
      <c r="U341" s="133"/>
      <c r="V341" s="126"/>
      <c r="W341" s="164"/>
    </row>
    <row r="342" customFormat="false" ht="14.25" hidden="false" customHeight="false" outlineLevel="0" collapsed="false">
      <c r="A342" s="118"/>
      <c r="B342" s="118"/>
      <c r="C342" s="116"/>
      <c r="D342" s="118"/>
      <c r="E342" s="116"/>
      <c r="F342" s="118"/>
      <c r="G342" s="118"/>
      <c r="H342" s="126"/>
      <c r="I342" s="118"/>
      <c r="J342" s="116"/>
      <c r="K342" s="116"/>
      <c r="L342" s="134"/>
      <c r="M342" s="116"/>
      <c r="N342" s="129"/>
      <c r="O342" s="126"/>
      <c r="P342" s="117"/>
      <c r="Q342" s="166"/>
      <c r="R342" s="167"/>
      <c r="S342" s="119"/>
      <c r="T342" s="134"/>
      <c r="U342" s="133"/>
      <c r="V342" s="126"/>
      <c r="W342" s="164"/>
    </row>
    <row r="343" customFormat="false" ht="14.25" hidden="false" customHeight="false" outlineLevel="0" collapsed="false">
      <c r="A343" s="118"/>
      <c r="B343" s="118"/>
      <c r="C343" s="116"/>
      <c r="D343" s="118"/>
      <c r="E343" s="116"/>
      <c r="F343" s="118"/>
      <c r="G343" s="118"/>
      <c r="H343" s="126"/>
      <c r="I343" s="118"/>
      <c r="J343" s="116"/>
      <c r="K343" s="116"/>
      <c r="L343" s="134"/>
      <c r="M343" s="116"/>
      <c r="N343" s="129"/>
      <c r="O343" s="126"/>
      <c r="P343" s="117"/>
      <c r="Q343" s="166"/>
      <c r="R343" s="167"/>
      <c r="S343" s="119"/>
      <c r="T343" s="134"/>
      <c r="U343" s="133"/>
      <c r="V343" s="126"/>
      <c r="W343" s="164"/>
    </row>
    <row r="344" customFormat="false" ht="14.25" hidden="false" customHeight="false" outlineLevel="0" collapsed="false">
      <c r="A344" s="118"/>
      <c r="B344" s="118"/>
      <c r="C344" s="116"/>
      <c r="D344" s="118"/>
      <c r="E344" s="116"/>
      <c r="F344" s="118"/>
      <c r="G344" s="118"/>
      <c r="H344" s="126"/>
      <c r="I344" s="118"/>
      <c r="J344" s="116"/>
      <c r="K344" s="116"/>
      <c r="L344" s="134"/>
      <c r="M344" s="116"/>
      <c r="N344" s="129"/>
      <c r="O344" s="126"/>
      <c r="P344" s="117"/>
      <c r="Q344" s="166"/>
      <c r="R344" s="167"/>
      <c r="S344" s="119"/>
      <c r="T344" s="134"/>
      <c r="U344" s="133"/>
      <c r="V344" s="126"/>
      <c r="W344" s="164"/>
    </row>
    <row r="345" customFormat="false" ht="14.25" hidden="false" customHeight="false" outlineLevel="0" collapsed="false">
      <c r="A345" s="118"/>
      <c r="B345" s="118"/>
      <c r="C345" s="116"/>
      <c r="D345" s="118"/>
      <c r="E345" s="116"/>
      <c r="F345" s="118"/>
      <c r="G345" s="118"/>
      <c r="H345" s="126"/>
      <c r="I345" s="118"/>
      <c r="J345" s="116"/>
      <c r="K345" s="116"/>
      <c r="L345" s="134"/>
      <c r="M345" s="116"/>
      <c r="N345" s="129"/>
      <c r="O345" s="126"/>
      <c r="P345" s="117"/>
      <c r="Q345" s="166"/>
      <c r="R345" s="167"/>
      <c r="S345" s="119"/>
      <c r="T345" s="134"/>
      <c r="U345" s="133"/>
      <c r="V345" s="126"/>
      <c r="W345" s="164"/>
    </row>
    <row r="346" customFormat="false" ht="14.25" hidden="false" customHeight="false" outlineLevel="0" collapsed="false">
      <c r="A346" s="118"/>
      <c r="B346" s="118"/>
      <c r="C346" s="116"/>
      <c r="D346" s="118"/>
      <c r="E346" s="116"/>
      <c r="F346" s="118"/>
      <c r="G346" s="118"/>
      <c r="H346" s="126"/>
      <c r="I346" s="118"/>
      <c r="J346" s="116"/>
      <c r="K346" s="116"/>
      <c r="L346" s="134"/>
      <c r="M346" s="116"/>
      <c r="N346" s="129"/>
      <c r="O346" s="126"/>
      <c r="P346" s="117"/>
      <c r="Q346" s="166"/>
      <c r="R346" s="167"/>
      <c r="S346" s="119"/>
      <c r="T346" s="134"/>
      <c r="U346" s="133"/>
      <c r="V346" s="126"/>
      <c r="W346" s="164"/>
    </row>
    <row r="347" customFormat="false" ht="14.25" hidden="false" customHeight="false" outlineLevel="0" collapsed="false">
      <c r="A347" s="118"/>
      <c r="B347" s="118"/>
      <c r="C347" s="116"/>
      <c r="D347" s="118"/>
      <c r="E347" s="116"/>
      <c r="F347" s="118"/>
      <c r="G347" s="118"/>
      <c r="H347" s="126"/>
      <c r="I347" s="118"/>
      <c r="J347" s="116"/>
      <c r="K347" s="116"/>
      <c r="L347" s="134"/>
      <c r="M347" s="116"/>
      <c r="N347" s="129"/>
      <c r="O347" s="126"/>
      <c r="P347" s="117"/>
      <c r="Q347" s="166"/>
      <c r="R347" s="167"/>
      <c r="S347" s="119"/>
      <c r="T347" s="134"/>
      <c r="U347" s="133"/>
      <c r="V347" s="126"/>
      <c r="W347" s="164"/>
    </row>
    <row r="348" customFormat="false" ht="14.25" hidden="false" customHeight="false" outlineLevel="0" collapsed="false">
      <c r="A348" s="118"/>
      <c r="B348" s="118"/>
      <c r="C348" s="116"/>
      <c r="D348" s="118"/>
      <c r="E348" s="116"/>
      <c r="F348" s="118"/>
      <c r="G348" s="118"/>
      <c r="H348" s="126"/>
      <c r="I348" s="118"/>
      <c r="J348" s="116"/>
      <c r="K348" s="116"/>
      <c r="L348" s="134"/>
      <c r="M348" s="116"/>
      <c r="N348" s="129"/>
      <c r="O348" s="126"/>
      <c r="P348" s="117"/>
      <c r="Q348" s="166"/>
      <c r="R348" s="167"/>
      <c r="S348" s="119"/>
      <c r="T348" s="134"/>
      <c r="U348" s="133"/>
      <c r="V348" s="126"/>
      <c r="W348" s="164"/>
    </row>
    <row r="349" customFormat="false" ht="14.25" hidden="false" customHeight="false" outlineLevel="0" collapsed="false">
      <c r="A349" s="118"/>
      <c r="B349" s="118"/>
      <c r="C349" s="116"/>
      <c r="D349" s="118"/>
      <c r="E349" s="116"/>
      <c r="F349" s="118"/>
      <c r="G349" s="118"/>
      <c r="H349" s="126"/>
      <c r="I349" s="118"/>
      <c r="J349" s="116"/>
      <c r="K349" s="116"/>
      <c r="L349" s="134"/>
      <c r="M349" s="116"/>
      <c r="N349" s="129"/>
      <c r="O349" s="126"/>
      <c r="P349" s="117"/>
      <c r="Q349" s="166"/>
      <c r="R349" s="167"/>
      <c r="S349" s="119"/>
      <c r="T349" s="134"/>
      <c r="U349" s="133"/>
      <c r="V349" s="126"/>
      <c r="W349" s="164"/>
    </row>
    <row r="350" customFormat="false" ht="14.25" hidden="false" customHeight="false" outlineLevel="0" collapsed="false">
      <c r="A350" s="118"/>
      <c r="B350" s="118"/>
      <c r="C350" s="116"/>
      <c r="D350" s="118"/>
      <c r="E350" s="116"/>
      <c r="F350" s="118"/>
      <c r="G350" s="118"/>
      <c r="H350" s="126"/>
      <c r="I350" s="118"/>
      <c r="J350" s="116"/>
      <c r="K350" s="116"/>
      <c r="L350" s="134"/>
      <c r="M350" s="116"/>
      <c r="N350" s="129"/>
      <c r="O350" s="126"/>
      <c r="P350" s="117"/>
      <c r="Q350" s="166"/>
      <c r="R350" s="167"/>
      <c r="S350" s="119"/>
      <c r="T350" s="134"/>
      <c r="U350" s="133"/>
      <c r="V350" s="126"/>
      <c r="W350" s="164"/>
    </row>
    <row r="351" customFormat="false" ht="14.25" hidden="false" customHeight="false" outlineLevel="0" collapsed="false">
      <c r="A351" s="118"/>
      <c r="B351" s="118"/>
      <c r="C351" s="116"/>
      <c r="D351" s="118"/>
      <c r="E351" s="116"/>
      <c r="F351" s="118"/>
      <c r="G351" s="118"/>
      <c r="H351" s="126"/>
      <c r="I351" s="118"/>
      <c r="J351" s="116"/>
      <c r="K351" s="116"/>
      <c r="L351" s="134"/>
      <c r="M351" s="116"/>
      <c r="N351" s="129"/>
      <c r="O351" s="126"/>
      <c r="P351" s="117"/>
      <c r="Q351" s="166"/>
      <c r="R351" s="167"/>
      <c r="S351" s="119"/>
      <c r="T351" s="134"/>
      <c r="U351" s="133"/>
      <c r="V351" s="126"/>
      <c r="W351" s="164"/>
    </row>
    <row r="352" customFormat="false" ht="14.25" hidden="false" customHeight="false" outlineLevel="0" collapsed="false">
      <c r="A352" s="118"/>
      <c r="B352" s="118"/>
      <c r="C352" s="116"/>
      <c r="D352" s="118"/>
      <c r="E352" s="116"/>
      <c r="F352" s="118"/>
      <c r="G352" s="118"/>
      <c r="H352" s="126"/>
      <c r="I352" s="118"/>
      <c r="J352" s="116"/>
      <c r="K352" s="116"/>
      <c r="L352" s="134"/>
      <c r="M352" s="116"/>
      <c r="N352" s="129"/>
      <c r="O352" s="126"/>
      <c r="P352" s="117"/>
      <c r="Q352" s="166"/>
      <c r="R352" s="167"/>
      <c r="S352" s="119"/>
      <c r="T352" s="134"/>
      <c r="U352" s="133"/>
      <c r="V352" s="126"/>
      <c r="W352" s="164"/>
    </row>
    <row r="353" customFormat="false" ht="14.25" hidden="false" customHeight="false" outlineLevel="0" collapsed="false">
      <c r="A353" s="118"/>
      <c r="B353" s="118"/>
      <c r="C353" s="116"/>
      <c r="D353" s="118"/>
      <c r="E353" s="116"/>
      <c r="F353" s="118"/>
      <c r="G353" s="118"/>
      <c r="H353" s="126"/>
      <c r="I353" s="118"/>
      <c r="J353" s="116"/>
      <c r="K353" s="116"/>
      <c r="L353" s="134"/>
      <c r="M353" s="116"/>
      <c r="N353" s="129"/>
      <c r="O353" s="126"/>
      <c r="P353" s="117"/>
      <c r="Q353" s="166"/>
      <c r="R353" s="167"/>
      <c r="S353" s="119"/>
      <c r="T353" s="134"/>
      <c r="U353" s="133"/>
      <c r="V353" s="126"/>
      <c r="W353" s="164"/>
    </row>
    <row r="354" customFormat="false" ht="14.25" hidden="false" customHeight="false" outlineLevel="0" collapsed="false">
      <c r="A354" s="118"/>
      <c r="B354" s="118"/>
      <c r="C354" s="116"/>
      <c r="D354" s="118"/>
      <c r="E354" s="116"/>
      <c r="F354" s="118"/>
      <c r="G354" s="118"/>
      <c r="H354" s="126"/>
      <c r="I354" s="118"/>
      <c r="J354" s="116"/>
      <c r="K354" s="116"/>
      <c r="L354" s="134"/>
      <c r="M354" s="116"/>
      <c r="N354" s="129"/>
      <c r="O354" s="126"/>
      <c r="P354" s="117"/>
      <c r="Q354" s="166"/>
      <c r="R354" s="167"/>
      <c r="S354" s="119"/>
      <c r="T354" s="134"/>
      <c r="U354" s="133"/>
      <c r="V354" s="126"/>
      <c r="W354" s="164"/>
    </row>
    <row r="355" customFormat="false" ht="14.25" hidden="false" customHeight="false" outlineLevel="0" collapsed="false">
      <c r="A355" s="118"/>
      <c r="B355" s="118"/>
      <c r="C355" s="116"/>
      <c r="D355" s="118"/>
      <c r="E355" s="116"/>
      <c r="F355" s="118"/>
      <c r="G355" s="118"/>
      <c r="H355" s="126"/>
      <c r="I355" s="118"/>
      <c r="J355" s="116"/>
      <c r="K355" s="116"/>
      <c r="L355" s="134"/>
      <c r="M355" s="116"/>
      <c r="N355" s="129"/>
      <c r="O355" s="126"/>
      <c r="P355" s="117"/>
      <c r="Q355" s="166"/>
      <c r="R355" s="167"/>
      <c r="S355" s="119"/>
      <c r="T355" s="134"/>
      <c r="U355" s="133"/>
      <c r="V355" s="126"/>
      <c r="W355" s="164"/>
    </row>
    <row r="356" customFormat="false" ht="14.25" hidden="false" customHeight="false" outlineLevel="0" collapsed="false">
      <c r="A356" s="118"/>
      <c r="B356" s="118"/>
      <c r="C356" s="116"/>
      <c r="D356" s="118"/>
      <c r="E356" s="116"/>
      <c r="F356" s="118"/>
      <c r="G356" s="118"/>
      <c r="H356" s="126"/>
      <c r="I356" s="118"/>
      <c r="J356" s="116"/>
      <c r="K356" s="116"/>
      <c r="L356" s="134"/>
      <c r="M356" s="116"/>
      <c r="N356" s="129"/>
      <c r="O356" s="126"/>
      <c r="P356" s="117"/>
      <c r="Q356" s="166"/>
      <c r="R356" s="167"/>
      <c r="S356" s="119"/>
      <c r="T356" s="134"/>
      <c r="U356" s="133"/>
      <c r="V356" s="126"/>
      <c r="W356" s="164"/>
    </row>
    <row r="357" customFormat="false" ht="14.25" hidden="false" customHeight="false" outlineLevel="0" collapsed="false">
      <c r="A357" s="118"/>
      <c r="B357" s="118"/>
      <c r="C357" s="116"/>
      <c r="D357" s="118"/>
      <c r="E357" s="116"/>
      <c r="F357" s="118"/>
      <c r="G357" s="118"/>
      <c r="H357" s="126"/>
      <c r="I357" s="118"/>
      <c r="J357" s="116"/>
      <c r="K357" s="116"/>
      <c r="L357" s="134"/>
      <c r="M357" s="116"/>
      <c r="N357" s="129"/>
      <c r="O357" s="126"/>
      <c r="P357" s="117"/>
      <c r="Q357" s="166"/>
      <c r="R357" s="167"/>
      <c r="S357" s="119"/>
      <c r="T357" s="134"/>
      <c r="U357" s="133"/>
      <c r="V357" s="126"/>
      <c r="W357" s="164"/>
    </row>
    <row r="358" customFormat="false" ht="14.25" hidden="false" customHeight="false" outlineLevel="0" collapsed="false">
      <c r="A358" s="118"/>
      <c r="B358" s="118"/>
      <c r="C358" s="116"/>
      <c r="D358" s="118"/>
      <c r="E358" s="116"/>
      <c r="F358" s="118"/>
      <c r="G358" s="118"/>
      <c r="H358" s="126"/>
      <c r="I358" s="118"/>
      <c r="J358" s="116"/>
      <c r="K358" s="116"/>
      <c r="L358" s="134"/>
      <c r="M358" s="116"/>
      <c r="N358" s="129"/>
      <c r="O358" s="117"/>
      <c r="P358" s="117"/>
      <c r="Q358" s="166"/>
      <c r="R358" s="167"/>
      <c r="S358" s="119"/>
      <c r="T358" s="134"/>
      <c r="U358" s="133"/>
      <c r="V358" s="126"/>
      <c r="W358" s="164"/>
    </row>
    <row r="359" customFormat="false" ht="14.25" hidden="false" customHeight="false" outlineLevel="0" collapsed="false">
      <c r="A359" s="118"/>
      <c r="B359" s="118"/>
      <c r="C359" s="116"/>
      <c r="D359" s="118"/>
      <c r="E359" s="116"/>
      <c r="F359" s="118"/>
      <c r="G359" s="118"/>
      <c r="H359" s="126"/>
      <c r="I359" s="118"/>
      <c r="J359" s="116"/>
      <c r="K359" s="116"/>
      <c r="L359" s="134"/>
      <c r="M359" s="116"/>
      <c r="N359" s="129"/>
      <c r="O359" s="116"/>
      <c r="P359" s="116"/>
      <c r="Q359" s="166"/>
      <c r="R359" s="167"/>
      <c r="S359" s="116"/>
      <c r="T359" s="134"/>
      <c r="U359" s="133"/>
      <c r="V359" s="126"/>
      <c r="W359" s="164"/>
    </row>
    <row r="360" customFormat="false" ht="14.25" hidden="false" customHeight="false" outlineLevel="0" collapsed="false">
      <c r="A360" s="118"/>
      <c r="B360" s="118"/>
      <c r="C360" s="116"/>
      <c r="D360" s="118"/>
      <c r="E360" s="116"/>
      <c r="F360" s="118"/>
      <c r="G360" s="118"/>
      <c r="H360" s="126"/>
      <c r="I360" s="118"/>
      <c r="J360" s="116"/>
      <c r="K360" s="116"/>
      <c r="L360" s="134"/>
      <c r="M360" s="116"/>
      <c r="N360" s="129"/>
      <c r="O360" s="117"/>
      <c r="P360" s="117"/>
      <c r="Q360" s="166"/>
      <c r="R360" s="167"/>
      <c r="S360" s="119"/>
      <c r="T360" s="134"/>
      <c r="U360" s="133"/>
      <c r="V360" s="126"/>
      <c r="W360" s="164"/>
    </row>
    <row r="361" customFormat="false" ht="14.25" hidden="false" customHeight="false" outlineLevel="0" collapsed="false">
      <c r="A361" s="118"/>
      <c r="B361" s="118"/>
      <c r="C361" s="116"/>
      <c r="D361" s="118"/>
      <c r="E361" s="116"/>
      <c r="F361" s="118"/>
      <c r="G361" s="118"/>
      <c r="H361" s="126"/>
      <c r="I361" s="118"/>
      <c r="J361" s="116"/>
      <c r="K361" s="116"/>
      <c r="L361" s="134"/>
      <c r="M361" s="116"/>
      <c r="N361" s="129"/>
      <c r="O361" s="117"/>
      <c r="P361" s="117"/>
      <c r="Q361" s="166"/>
      <c r="R361" s="167"/>
      <c r="S361" s="119"/>
      <c r="T361" s="134"/>
      <c r="U361" s="133"/>
      <c r="V361" s="126"/>
      <c r="W361" s="164"/>
    </row>
    <row r="362" customFormat="false" ht="14.25" hidden="false" customHeight="false" outlineLevel="0" collapsed="false">
      <c r="A362" s="118"/>
      <c r="B362" s="118"/>
      <c r="C362" s="116"/>
      <c r="D362" s="118"/>
      <c r="E362" s="116"/>
      <c r="F362" s="118"/>
      <c r="G362" s="118"/>
      <c r="H362" s="126"/>
      <c r="I362" s="118"/>
      <c r="J362" s="116"/>
      <c r="K362" s="116"/>
      <c r="L362" s="134"/>
      <c r="M362" s="116"/>
      <c r="N362" s="129"/>
      <c r="O362" s="117"/>
      <c r="P362" s="117"/>
      <c r="Q362" s="166"/>
      <c r="R362" s="167"/>
      <c r="S362" s="119"/>
      <c r="T362" s="134"/>
      <c r="U362" s="133"/>
      <c r="V362" s="126"/>
      <c r="W362" s="164"/>
    </row>
    <row r="363" customFormat="false" ht="14.25" hidden="false" customHeight="false" outlineLevel="0" collapsed="false">
      <c r="A363" s="118"/>
      <c r="B363" s="118"/>
      <c r="C363" s="116"/>
      <c r="D363" s="118"/>
      <c r="E363" s="116"/>
      <c r="F363" s="118"/>
      <c r="G363" s="118"/>
      <c r="H363" s="126"/>
      <c r="I363" s="118"/>
      <c r="J363" s="116"/>
      <c r="K363" s="116"/>
      <c r="L363" s="134"/>
      <c r="M363" s="116"/>
      <c r="N363" s="129"/>
      <c r="O363" s="117"/>
      <c r="P363" s="117"/>
      <c r="Q363" s="166"/>
      <c r="R363" s="167"/>
      <c r="S363" s="119"/>
      <c r="T363" s="134"/>
      <c r="U363" s="133"/>
      <c r="V363" s="126"/>
      <c r="W363" s="164"/>
    </row>
    <row r="364" customFormat="false" ht="14.25" hidden="false" customHeight="false" outlineLevel="0" collapsed="false">
      <c r="A364" s="118"/>
      <c r="B364" s="118"/>
      <c r="C364" s="116"/>
      <c r="D364" s="118"/>
      <c r="E364" s="116"/>
      <c r="F364" s="118"/>
      <c r="G364" s="118"/>
      <c r="H364" s="126"/>
      <c r="I364" s="118"/>
      <c r="J364" s="116"/>
      <c r="K364" s="116"/>
      <c r="L364" s="134"/>
      <c r="M364" s="116"/>
      <c r="N364" s="129"/>
      <c r="O364" s="117"/>
      <c r="P364" s="117"/>
      <c r="Q364" s="166"/>
      <c r="R364" s="167"/>
      <c r="S364" s="119"/>
      <c r="T364" s="134"/>
      <c r="U364" s="133"/>
      <c r="V364" s="126"/>
      <c r="W364" s="164"/>
    </row>
    <row r="365" customFormat="false" ht="14.25" hidden="false" customHeight="false" outlineLevel="0" collapsed="false">
      <c r="A365" s="118"/>
      <c r="B365" s="118"/>
      <c r="C365" s="116"/>
      <c r="D365" s="118"/>
      <c r="E365" s="116"/>
      <c r="F365" s="118"/>
      <c r="G365" s="118"/>
      <c r="H365" s="126"/>
      <c r="I365" s="118"/>
      <c r="J365" s="116"/>
      <c r="K365" s="116"/>
      <c r="L365" s="134"/>
      <c r="M365" s="116"/>
      <c r="N365" s="129"/>
      <c r="O365" s="117"/>
      <c r="P365" s="117"/>
      <c r="Q365" s="166"/>
      <c r="R365" s="167"/>
      <c r="S365" s="119"/>
      <c r="T365" s="134"/>
      <c r="U365" s="133"/>
      <c r="V365" s="126"/>
      <c r="W365" s="164"/>
    </row>
    <row r="366" customFormat="false" ht="14.25" hidden="false" customHeight="false" outlineLevel="0" collapsed="false">
      <c r="A366" s="118"/>
      <c r="B366" s="118"/>
      <c r="C366" s="116"/>
      <c r="D366" s="118"/>
      <c r="E366" s="116"/>
      <c r="F366" s="118"/>
      <c r="G366" s="118"/>
      <c r="H366" s="126"/>
      <c r="I366" s="118"/>
      <c r="J366" s="116"/>
      <c r="K366" s="116"/>
      <c r="L366" s="134"/>
      <c r="M366" s="116"/>
      <c r="N366" s="129"/>
      <c r="O366" s="117"/>
      <c r="P366" s="117"/>
      <c r="Q366" s="166"/>
      <c r="R366" s="167"/>
      <c r="S366" s="119"/>
      <c r="T366" s="134"/>
      <c r="U366" s="133"/>
      <c r="V366" s="126"/>
      <c r="W366" s="164"/>
    </row>
    <row r="367" customFormat="false" ht="14.25" hidden="false" customHeight="false" outlineLevel="0" collapsed="false">
      <c r="A367" s="118"/>
      <c r="B367" s="118"/>
      <c r="C367" s="116"/>
      <c r="D367" s="118"/>
      <c r="E367" s="116"/>
      <c r="F367" s="118"/>
      <c r="G367" s="118"/>
      <c r="H367" s="126"/>
      <c r="I367" s="118"/>
      <c r="J367" s="116"/>
      <c r="K367" s="116"/>
      <c r="L367" s="134"/>
      <c r="M367" s="116"/>
      <c r="N367" s="129"/>
      <c r="O367" s="117"/>
      <c r="P367" s="117"/>
      <c r="Q367" s="166"/>
      <c r="R367" s="167"/>
      <c r="S367" s="119"/>
      <c r="T367" s="134"/>
      <c r="U367" s="133"/>
      <c r="V367" s="126"/>
      <c r="W367" s="164"/>
    </row>
    <row r="368" customFormat="false" ht="14.25" hidden="false" customHeight="false" outlineLevel="0" collapsed="false">
      <c r="A368" s="118"/>
      <c r="B368" s="118"/>
      <c r="C368" s="116"/>
      <c r="D368" s="118"/>
      <c r="E368" s="116"/>
      <c r="F368" s="118"/>
      <c r="G368" s="118"/>
      <c r="H368" s="126"/>
      <c r="I368" s="118"/>
      <c r="J368" s="116"/>
      <c r="K368" s="116"/>
      <c r="L368" s="134"/>
      <c r="M368" s="116"/>
      <c r="N368" s="129"/>
      <c r="O368" s="117"/>
      <c r="P368" s="117"/>
      <c r="Q368" s="166"/>
      <c r="R368" s="167"/>
      <c r="S368" s="119"/>
      <c r="T368" s="134"/>
      <c r="U368" s="133"/>
      <c r="V368" s="126"/>
      <c r="W368" s="164"/>
    </row>
    <row r="369" customFormat="false" ht="14.25" hidden="false" customHeight="false" outlineLevel="0" collapsed="false">
      <c r="A369" s="118"/>
      <c r="B369" s="118"/>
      <c r="C369" s="116"/>
      <c r="D369" s="118"/>
      <c r="E369" s="116"/>
      <c r="F369" s="118"/>
      <c r="G369" s="118"/>
      <c r="H369" s="126"/>
      <c r="I369" s="118"/>
      <c r="J369" s="116"/>
      <c r="K369" s="116"/>
      <c r="L369" s="134"/>
      <c r="M369" s="116"/>
      <c r="N369" s="129"/>
      <c r="O369" s="117"/>
      <c r="P369" s="117"/>
      <c r="Q369" s="166"/>
      <c r="R369" s="167"/>
      <c r="S369" s="119"/>
      <c r="T369" s="134"/>
      <c r="U369" s="133"/>
      <c r="V369" s="126"/>
      <c r="W369" s="164"/>
    </row>
    <row r="370" customFormat="false" ht="14.25" hidden="false" customHeight="false" outlineLevel="0" collapsed="false">
      <c r="A370" s="118"/>
      <c r="B370" s="118"/>
      <c r="C370" s="116"/>
      <c r="D370" s="118"/>
      <c r="E370" s="116"/>
      <c r="F370" s="118"/>
      <c r="G370" s="118"/>
      <c r="H370" s="126"/>
      <c r="I370" s="118"/>
      <c r="J370" s="116"/>
      <c r="K370" s="116"/>
      <c r="L370" s="134"/>
      <c r="M370" s="116"/>
      <c r="N370" s="129"/>
      <c r="O370" s="117"/>
      <c r="P370" s="117"/>
      <c r="Q370" s="166"/>
      <c r="R370" s="167"/>
      <c r="S370" s="119"/>
      <c r="T370" s="134"/>
      <c r="U370" s="133"/>
      <c r="V370" s="126"/>
      <c r="W370" s="164"/>
    </row>
    <row r="371" customFormat="false" ht="14.25" hidden="false" customHeight="false" outlineLevel="0" collapsed="false">
      <c r="A371" s="118"/>
      <c r="B371" s="118"/>
      <c r="C371" s="116"/>
      <c r="D371" s="118"/>
      <c r="E371" s="116"/>
      <c r="F371" s="118"/>
      <c r="G371" s="118"/>
      <c r="H371" s="126"/>
      <c r="I371" s="118"/>
      <c r="J371" s="116"/>
      <c r="K371" s="116"/>
      <c r="L371" s="134"/>
      <c r="M371" s="116"/>
      <c r="N371" s="129"/>
      <c r="O371" s="117"/>
      <c r="P371" s="117"/>
      <c r="Q371" s="166"/>
      <c r="R371" s="167"/>
      <c r="S371" s="119"/>
      <c r="T371" s="134"/>
      <c r="U371" s="133"/>
      <c r="V371" s="126"/>
      <c r="W371" s="164"/>
    </row>
    <row r="372" customFormat="false" ht="14.25" hidden="false" customHeight="false" outlineLevel="0" collapsed="false">
      <c r="A372" s="118"/>
      <c r="B372" s="118"/>
      <c r="C372" s="116"/>
      <c r="D372" s="118"/>
      <c r="E372" s="116"/>
      <c r="F372" s="118"/>
      <c r="G372" s="118"/>
      <c r="H372" s="126"/>
      <c r="I372" s="118"/>
      <c r="J372" s="116"/>
      <c r="K372" s="116"/>
      <c r="L372" s="134"/>
      <c r="M372" s="116"/>
      <c r="N372" s="129"/>
      <c r="O372" s="117"/>
      <c r="P372" s="117"/>
      <c r="Q372" s="166"/>
      <c r="R372" s="167"/>
      <c r="S372" s="119"/>
      <c r="T372" s="134"/>
      <c r="U372" s="133"/>
      <c r="V372" s="126"/>
      <c r="W372" s="164"/>
    </row>
    <row r="373" customFormat="false" ht="14.25" hidden="false" customHeight="false" outlineLevel="0" collapsed="false">
      <c r="A373" s="118"/>
      <c r="B373" s="118"/>
      <c r="C373" s="116"/>
      <c r="D373" s="118"/>
      <c r="E373" s="116"/>
      <c r="F373" s="118"/>
      <c r="G373" s="118"/>
      <c r="H373" s="126"/>
      <c r="I373" s="118"/>
      <c r="J373" s="116"/>
      <c r="K373" s="116"/>
      <c r="L373" s="134"/>
      <c r="M373" s="116"/>
      <c r="N373" s="129"/>
      <c r="O373" s="117"/>
      <c r="P373" s="117"/>
      <c r="Q373" s="166"/>
      <c r="R373" s="167"/>
      <c r="S373" s="119"/>
      <c r="T373" s="134"/>
      <c r="U373" s="133"/>
      <c r="V373" s="126"/>
      <c r="W373" s="164"/>
    </row>
    <row r="374" customFormat="false" ht="14.25" hidden="false" customHeight="false" outlineLevel="0" collapsed="false">
      <c r="A374" s="118"/>
      <c r="B374" s="118"/>
      <c r="C374" s="116"/>
      <c r="D374" s="118"/>
      <c r="E374" s="116"/>
      <c r="F374" s="118"/>
      <c r="G374" s="118"/>
      <c r="H374" s="126"/>
      <c r="I374" s="118"/>
      <c r="J374" s="116"/>
      <c r="K374" s="116"/>
      <c r="L374" s="134"/>
      <c r="M374" s="116"/>
      <c r="N374" s="129"/>
      <c r="O374" s="117"/>
      <c r="P374" s="117"/>
      <c r="Q374" s="166"/>
      <c r="R374" s="167"/>
      <c r="S374" s="119"/>
      <c r="T374" s="134"/>
      <c r="U374" s="133"/>
      <c r="V374" s="126"/>
      <c r="W374" s="164"/>
    </row>
    <row r="375" customFormat="false" ht="14.25" hidden="false" customHeight="false" outlineLevel="0" collapsed="false">
      <c r="A375" s="118"/>
      <c r="B375" s="118"/>
      <c r="C375" s="116"/>
      <c r="D375" s="118"/>
      <c r="E375" s="116"/>
      <c r="F375" s="118"/>
      <c r="G375" s="118"/>
      <c r="H375" s="126"/>
      <c r="I375" s="118"/>
      <c r="J375" s="116"/>
      <c r="K375" s="116"/>
      <c r="L375" s="134"/>
      <c r="M375" s="116"/>
      <c r="N375" s="129"/>
      <c r="O375" s="117"/>
      <c r="P375" s="117"/>
      <c r="Q375" s="166"/>
      <c r="R375" s="167"/>
      <c r="S375" s="119"/>
      <c r="T375" s="134"/>
      <c r="U375" s="133"/>
      <c r="V375" s="126"/>
      <c r="W375" s="164"/>
    </row>
    <row r="376" customFormat="false" ht="14.25" hidden="false" customHeight="false" outlineLevel="0" collapsed="false">
      <c r="A376" s="118"/>
      <c r="B376" s="118"/>
      <c r="C376" s="116"/>
      <c r="D376" s="118"/>
      <c r="E376" s="116"/>
      <c r="F376" s="118"/>
      <c r="G376" s="118"/>
      <c r="H376" s="126"/>
      <c r="I376" s="118"/>
      <c r="J376" s="116"/>
      <c r="K376" s="116"/>
      <c r="L376" s="134"/>
      <c r="M376" s="116"/>
      <c r="N376" s="129"/>
      <c r="O376" s="117"/>
      <c r="P376" s="117"/>
      <c r="Q376" s="166"/>
      <c r="R376" s="167"/>
      <c r="S376" s="119"/>
      <c r="T376" s="134"/>
      <c r="U376" s="133"/>
      <c r="V376" s="126"/>
      <c r="W376" s="164"/>
    </row>
    <row r="377" customFormat="false" ht="14.25" hidden="false" customHeight="false" outlineLevel="0" collapsed="false">
      <c r="A377" s="118"/>
      <c r="B377" s="118"/>
      <c r="C377" s="116"/>
      <c r="D377" s="118"/>
      <c r="E377" s="116"/>
      <c r="F377" s="118"/>
      <c r="G377" s="118"/>
      <c r="H377" s="126"/>
      <c r="I377" s="118"/>
      <c r="J377" s="116"/>
      <c r="K377" s="116"/>
      <c r="L377" s="134"/>
      <c r="M377" s="116"/>
      <c r="N377" s="129"/>
      <c r="O377" s="117"/>
      <c r="P377" s="117"/>
      <c r="Q377" s="166"/>
      <c r="R377" s="167"/>
      <c r="S377" s="119"/>
      <c r="T377" s="134"/>
      <c r="U377" s="133"/>
      <c r="V377" s="126"/>
      <c r="W377" s="164"/>
    </row>
    <row r="378" customFormat="false" ht="14.25" hidden="false" customHeight="false" outlineLevel="0" collapsed="false">
      <c r="A378" s="118"/>
      <c r="B378" s="118"/>
      <c r="C378" s="116"/>
      <c r="D378" s="118"/>
      <c r="E378" s="116"/>
      <c r="F378" s="118"/>
      <c r="G378" s="118"/>
      <c r="H378" s="126"/>
      <c r="I378" s="118"/>
      <c r="J378" s="116"/>
      <c r="K378" s="116"/>
      <c r="L378" s="134"/>
      <c r="M378" s="116"/>
      <c r="N378" s="129"/>
      <c r="O378" s="117"/>
      <c r="P378" s="117"/>
      <c r="Q378" s="166"/>
      <c r="R378" s="167"/>
      <c r="S378" s="119"/>
      <c r="T378" s="134"/>
      <c r="U378" s="133"/>
      <c r="V378" s="126"/>
      <c r="W378" s="164"/>
    </row>
    <row r="379" customFormat="false" ht="14.25" hidden="false" customHeight="false" outlineLevel="0" collapsed="false">
      <c r="A379" s="118"/>
      <c r="B379" s="118"/>
      <c r="C379" s="116"/>
      <c r="D379" s="118"/>
      <c r="E379" s="116"/>
      <c r="F379" s="118"/>
      <c r="G379" s="118"/>
      <c r="H379" s="126"/>
      <c r="I379" s="118"/>
      <c r="J379" s="116"/>
      <c r="K379" s="116"/>
      <c r="L379" s="134"/>
      <c r="M379" s="116"/>
      <c r="N379" s="129"/>
      <c r="O379" s="117"/>
      <c r="P379" s="117"/>
      <c r="Q379" s="166"/>
      <c r="R379" s="167"/>
      <c r="S379" s="119"/>
      <c r="T379" s="134"/>
      <c r="U379" s="133"/>
      <c r="V379" s="126"/>
      <c r="W379" s="164"/>
    </row>
    <row r="380" customFormat="false" ht="14.25" hidden="false" customHeight="false" outlineLevel="0" collapsed="false">
      <c r="A380" s="118"/>
      <c r="B380" s="118"/>
      <c r="C380" s="116"/>
      <c r="D380" s="118"/>
      <c r="E380" s="116"/>
      <c r="F380" s="118"/>
      <c r="G380" s="118"/>
      <c r="H380" s="126"/>
      <c r="I380" s="118"/>
      <c r="J380" s="116"/>
      <c r="K380" s="116"/>
      <c r="L380" s="134"/>
      <c r="M380" s="116"/>
      <c r="N380" s="129"/>
      <c r="O380" s="117"/>
      <c r="P380" s="117"/>
      <c r="Q380" s="166"/>
      <c r="R380" s="167"/>
      <c r="S380" s="119"/>
      <c r="T380" s="134"/>
      <c r="U380" s="133"/>
      <c r="V380" s="126"/>
      <c r="W380" s="164"/>
    </row>
    <row r="381" customFormat="false" ht="14.25" hidden="false" customHeight="false" outlineLevel="0" collapsed="false">
      <c r="A381" s="118"/>
      <c r="B381" s="118"/>
      <c r="C381" s="116"/>
      <c r="D381" s="118"/>
      <c r="E381" s="116"/>
      <c r="F381" s="118"/>
      <c r="G381" s="118"/>
      <c r="H381" s="126"/>
      <c r="I381" s="118"/>
      <c r="J381" s="116"/>
      <c r="K381" s="116"/>
      <c r="L381" s="134"/>
      <c r="M381" s="116"/>
      <c r="N381" s="129"/>
      <c r="O381" s="117"/>
      <c r="P381" s="117"/>
      <c r="Q381" s="166"/>
      <c r="R381" s="167"/>
      <c r="S381" s="119"/>
      <c r="T381" s="134"/>
      <c r="U381" s="133"/>
      <c r="V381" s="126"/>
      <c r="W381" s="164"/>
    </row>
    <row r="382" customFormat="false" ht="14.25" hidden="false" customHeight="false" outlineLevel="0" collapsed="false">
      <c r="A382" s="118"/>
      <c r="B382" s="118"/>
      <c r="C382" s="116"/>
      <c r="D382" s="118"/>
      <c r="E382" s="116"/>
      <c r="F382" s="118"/>
      <c r="G382" s="118"/>
      <c r="H382" s="126"/>
      <c r="I382" s="118"/>
      <c r="J382" s="116"/>
      <c r="K382" s="116"/>
      <c r="L382" s="134"/>
      <c r="M382" s="116"/>
      <c r="N382" s="129"/>
      <c r="O382" s="117"/>
      <c r="P382" s="117"/>
      <c r="Q382" s="166"/>
      <c r="R382" s="167"/>
      <c r="S382" s="119"/>
      <c r="T382" s="134"/>
      <c r="U382" s="133"/>
      <c r="V382" s="126"/>
      <c r="W382" s="164"/>
    </row>
    <row r="383" customFormat="false" ht="14.25" hidden="false" customHeight="false" outlineLevel="0" collapsed="false">
      <c r="A383" s="118"/>
      <c r="B383" s="118"/>
      <c r="C383" s="116"/>
      <c r="D383" s="118"/>
      <c r="E383" s="116"/>
      <c r="F383" s="118"/>
      <c r="G383" s="118"/>
      <c r="H383" s="126"/>
      <c r="I383" s="118"/>
      <c r="J383" s="116"/>
      <c r="K383" s="116"/>
      <c r="L383" s="134"/>
      <c r="M383" s="116"/>
      <c r="N383" s="129"/>
      <c r="O383" s="117"/>
      <c r="P383" s="117"/>
      <c r="Q383" s="166"/>
      <c r="R383" s="167"/>
      <c r="S383" s="119"/>
      <c r="T383" s="134"/>
      <c r="U383" s="133"/>
      <c r="V383" s="126"/>
      <c r="W383" s="164"/>
    </row>
    <row r="384" customFormat="false" ht="14.25" hidden="false" customHeight="false" outlineLevel="0" collapsed="false">
      <c r="A384" s="118"/>
      <c r="B384" s="118"/>
      <c r="C384" s="116"/>
      <c r="D384" s="118"/>
      <c r="E384" s="116"/>
      <c r="F384" s="118"/>
      <c r="G384" s="118"/>
      <c r="H384" s="126"/>
      <c r="I384" s="118"/>
      <c r="J384" s="116"/>
      <c r="K384" s="116"/>
      <c r="L384" s="134"/>
      <c r="M384" s="116"/>
      <c r="N384" s="129"/>
      <c r="O384" s="117"/>
      <c r="P384" s="117"/>
      <c r="Q384" s="166"/>
      <c r="R384" s="167"/>
      <c r="S384" s="119"/>
      <c r="T384" s="134"/>
      <c r="U384" s="133"/>
      <c r="V384" s="126"/>
      <c r="W384" s="164"/>
    </row>
    <row r="385" customFormat="false" ht="14.25" hidden="false" customHeight="false" outlineLevel="0" collapsed="false">
      <c r="A385" s="118"/>
      <c r="B385" s="118"/>
      <c r="C385" s="116"/>
      <c r="D385" s="118"/>
      <c r="E385" s="116"/>
      <c r="F385" s="118"/>
      <c r="G385" s="118"/>
      <c r="H385" s="126"/>
      <c r="I385" s="118"/>
      <c r="J385" s="116"/>
      <c r="K385" s="116"/>
      <c r="L385" s="134"/>
      <c r="M385" s="116"/>
      <c r="N385" s="129"/>
      <c r="O385" s="117"/>
      <c r="P385" s="117"/>
      <c r="Q385" s="166"/>
      <c r="R385" s="167"/>
      <c r="S385" s="119"/>
      <c r="T385" s="134"/>
      <c r="U385" s="133"/>
      <c r="V385" s="126"/>
      <c r="W385" s="164"/>
    </row>
    <row r="386" customFormat="false" ht="14.25" hidden="false" customHeight="false" outlineLevel="0" collapsed="false">
      <c r="A386" s="118"/>
      <c r="B386" s="118"/>
      <c r="C386" s="116"/>
      <c r="D386" s="118"/>
      <c r="E386" s="116"/>
      <c r="F386" s="118"/>
      <c r="G386" s="118"/>
      <c r="H386" s="126"/>
      <c r="I386" s="118"/>
      <c r="J386" s="116"/>
      <c r="K386" s="116"/>
      <c r="L386" s="134"/>
      <c r="M386" s="116"/>
      <c r="N386" s="129"/>
      <c r="O386" s="117"/>
      <c r="P386" s="117"/>
      <c r="Q386" s="166"/>
      <c r="R386" s="167"/>
      <c r="S386" s="119"/>
      <c r="T386" s="134"/>
      <c r="U386" s="133"/>
      <c r="V386" s="126"/>
      <c r="W386" s="164"/>
    </row>
    <row r="387" customFormat="false" ht="14.25" hidden="false" customHeight="false" outlineLevel="0" collapsed="false">
      <c r="A387" s="118"/>
      <c r="B387" s="118"/>
      <c r="C387" s="116"/>
      <c r="D387" s="118"/>
      <c r="E387" s="116"/>
      <c r="F387" s="118"/>
      <c r="G387" s="118"/>
      <c r="H387" s="126"/>
      <c r="I387" s="118"/>
      <c r="J387" s="116"/>
      <c r="K387" s="116"/>
      <c r="L387" s="134"/>
      <c r="M387" s="116"/>
      <c r="N387" s="129"/>
      <c r="O387" s="117"/>
      <c r="P387" s="117"/>
      <c r="Q387" s="166"/>
      <c r="R387" s="167"/>
      <c r="S387" s="119"/>
      <c r="T387" s="134"/>
      <c r="U387" s="133"/>
      <c r="V387" s="126"/>
      <c r="W387" s="164"/>
    </row>
    <row r="388" customFormat="false" ht="14.25" hidden="false" customHeight="false" outlineLevel="0" collapsed="false">
      <c r="A388" s="118"/>
      <c r="B388" s="118"/>
      <c r="C388" s="116"/>
      <c r="D388" s="118"/>
      <c r="E388" s="116"/>
      <c r="F388" s="118"/>
      <c r="G388" s="118"/>
      <c r="H388" s="126"/>
      <c r="I388" s="118"/>
      <c r="J388" s="116"/>
      <c r="K388" s="116"/>
      <c r="L388" s="134"/>
      <c r="M388" s="116"/>
      <c r="N388" s="129"/>
      <c r="O388" s="117"/>
      <c r="P388" s="117"/>
      <c r="Q388" s="166"/>
      <c r="R388" s="167"/>
      <c r="S388" s="119"/>
      <c r="T388" s="134"/>
      <c r="U388" s="133"/>
      <c r="V388" s="126"/>
      <c r="W388" s="164"/>
    </row>
    <row r="389" customFormat="false" ht="14.25" hidden="false" customHeight="false" outlineLevel="0" collapsed="false">
      <c r="A389" s="118"/>
      <c r="B389" s="118"/>
      <c r="C389" s="116"/>
      <c r="D389" s="118"/>
      <c r="E389" s="116"/>
      <c r="F389" s="118"/>
      <c r="G389" s="118"/>
      <c r="H389" s="126"/>
      <c r="I389" s="118"/>
      <c r="J389" s="116"/>
      <c r="K389" s="116"/>
      <c r="L389" s="134"/>
      <c r="M389" s="116"/>
      <c r="N389" s="129"/>
      <c r="O389" s="117"/>
      <c r="P389" s="117"/>
      <c r="Q389" s="166"/>
      <c r="R389" s="167"/>
      <c r="S389" s="119"/>
      <c r="T389" s="134"/>
      <c r="U389" s="133"/>
      <c r="V389" s="126"/>
      <c r="W389" s="164"/>
    </row>
    <row r="390" customFormat="false" ht="14.25" hidden="false" customHeight="false" outlineLevel="0" collapsed="false">
      <c r="A390" s="118"/>
      <c r="B390" s="118"/>
      <c r="C390" s="116"/>
      <c r="D390" s="118"/>
      <c r="E390" s="116"/>
      <c r="F390" s="118"/>
      <c r="G390" s="118"/>
      <c r="H390" s="126"/>
      <c r="I390" s="118"/>
      <c r="J390" s="116"/>
      <c r="K390" s="116"/>
      <c r="L390" s="134"/>
      <c r="M390" s="116"/>
      <c r="N390" s="129"/>
      <c r="O390" s="117"/>
      <c r="P390" s="117"/>
      <c r="Q390" s="166"/>
      <c r="R390" s="167"/>
      <c r="S390" s="119"/>
      <c r="T390" s="134"/>
      <c r="U390" s="133"/>
      <c r="V390" s="126"/>
      <c r="W390" s="164"/>
    </row>
    <row r="391" customFormat="false" ht="14.25" hidden="false" customHeight="false" outlineLevel="0" collapsed="false">
      <c r="A391" s="118"/>
      <c r="B391" s="118"/>
      <c r="C391" s="116"/>
      <c r="D391" s="118"/>
      <c r="E391" s="116"/>
      <c r="F391" s="118"/>
      <c r="G391" s="118"/>
      <c r="H391" s="126"/>
      <c r="I391" s="118"/>
      <c r="J391" s="116"/>
      <c r="K391" s="116"/>
      <c r="L391" s="134"/>
      <c r="M391" s="116"/>
      <c r="N391" s="129"/>
      <c r="O391" s="117"/>
      <c r="P391" s="117"/>
      <c r="Q391" s="166"/>
      <c r="R391" s="167"/>
      <c r="S391" s="119"/>
      <c r="T391" s="134"/>
      <c r="U391" s="133"/>
      <c r="V391" s="126"/>
      <c r="W391" s="164"/>
    </row>
    <row r="392" customFormat="false" ht="14.25" hidden="false" customHeight="false" outlineLevel="0" collapsed="false">
      <c r="A392" s="118"/>
      <c r="B392" s="118"/>
      <c r="C392" s="116"/>
      <c r="D392" s="118"/>
      <c r="E392" s="116"/>
      <c r="F392" s="118"/>
      <c r="G392" s="118"/>
      <c r="H392" s="126"/>
      <c r="I392" s="118"/>
      <c r="J392" s="116"/>
      <c r="K392" s="116"/>
      <c r="L392" s="134"/>
      <c r="M392" s="116"/>
      <c r="N392" s="129"/>
      <c r="O392" s="117"/>
      <c r="P392" s="117"/>
      <c r="Q392" s="166"/>
      <c r="R392" s="167"/>
      <c r="S392" s="119"/>
      <c r="T392" s="134"/>
      <c r="U392" s="133"/>
      <c r="V392" s="126"/>
      <c r="W392" s="164"/>
    </row>
    <row r="393" customFormat="false" ht="14.25" hidden="false" customHeight="false" outlineLevel="0" collapsed="false">
      <c r="A393" s="118"/>
      <c r="B393" s="118"/>
      <c r="C393" s="116"/>
      <c r="D393" s="118"/>
      <c r="E393" s="116"/>
      <c r="F393" s="118"/>
      <c r="G393" s="118"/>
      <c r="H393" s="126"/>
      <c r="I393" s="118"/>
      <c r="J393" s="116"/>
      <c r="K393" s="116"/>
      <c r="L393" s="134"/>
      <c r="M393" s="116"/>
      <c r="N393" s="129"/>
      <c r="O393" s="117"/>
      <c r="P393" s="117"/>
      <c r="Q393" s="166"/>
      <c r="R393" s="167"/>
      <c r="S393" s="119"/>
      <c r="T393" s="134"/>
      <c r="U393" s="133"/>
      <c r="V393" s="126"/>
      <c r="W393" s="164"/>
    </row>
    <row r="394" customFormat="false" ht="14.25" hidden="false" customHeight="false" outlineLevel="0" collapsed="false">
      <c r="A394" s="118"/>
      <c r="B394" s="118"/>
      <c r="C394" s="116"/>
      <c r="D394" s="118"/>
      <c r="E394" s="116"/>
      <c r="F394" s="118"/>
      <c r="G394" s="118"/>
      <c r="H394" s="126"/>
      <c r="I394" s="118"/>
      <c r="J394" s="116"/>
      <c r="K394" s="116"/>
      <c r="L394" s="134"/>
      <c r="M394" s="116"/>
      <c r="N394" s="129"/>
      <c r="O394" s="117"/>
      <c r="P394" s="117"/>
      <c r="Q394" s="166"/>
      <c r="R394" s="167"/>
      <c r="S394" s="119"/>
      <c r="T394" s="134"/>
      <c r="U394" s="133"/>
      <c r="V394" s="126"/>
      <c r="W394" s="164"/>
    </row>
    <row r="395" customFormat="false" ht="14.25" hidden="false" customHeight="false" outlineLevel="0" collapsed="false">
      <c r="A395" s="118"/>
      <c r="B395" s="118"/>
      <c r="C395" s="116"/>
      <c r="D395" s="118"/>
      <c r="E395" s="116"/>
      <c r="F395" s="118"/>
      <c r="G395" s="118"/>
      <c r="H395" s="126"/>
      <c r="I395" s="118"/>
      <c r="J395" s="116"/>
      <c r="K395" s="116"/>
      <c r="L395" s="134"/>
      <c r="M395" s="116"/>
      <c r="N395" s="129"/>
      <c r="O395" s="117"/>
      <c r="P395" s="117"/>
      <c r="Q395" s="166"/>
      <c r="R395" s="167"/>
      <c r="S395" s="119"/>
      <c r="T395" s="134"/>
      <c r="U395" s="133"/>
      <c r="V395" s="126"/>
      <c r="W395" s="164"/>
    </row>
    <row r="396" customFormat="false" ht="14.25" hidden="false" customHeight="false" outlineLevel="0" collapsed="false">
      <c r="A396" s="118"/>
      <c r="B396" s="118"/>
      <c r="C396" s="116"/>
      <c r="D396" s="118"/>
      <c r="E396" s="116"/>
      <c r="F396" s="118"/>
      <c r="G396" s="118"/>
      <c r="H396" s="126"/>
      <c r="I396" s="118"/>
      <c r="J396" s="116"/>
      <c r="K396" s="116"/>
      <c r="L396" s="134"/>
      <c r="M396" s="116"/>
      <c r="N396" s="129"/>
      <c r="O396" s="117"/>
      <c r="P396" s="117"/>
      <c r="Q396" s="166"/>
      <c r="R396" s="167"/>
      <c r="S396" s="119"/>
      <c r="T396" s="134"/>
      <c r="U396" s="133"/>
      <c r="V396" s="126"/>
      <c r="W396" s="164"/>
    </row>
    <row r="397" customFormat="false" ht="14.25" hidden="false" customHeight="false" outlineLevel="0" collapsed="false">
      <c r="A397" s="118"/>
      <c r="B397" s="118"/>
      <c r="C397" s="116"/>
      <c r="D397" s="118"/>
      <c r="E397" s="116"/>
      <c r="F397" s="118"/>
      <c r="G397" s="118"/>
      <c r="H397" s="126"/>
      <c r="I397" s="118"/>
      <c r="J397" s="116"/>
      <c r="K397" s="116"/>
      <c r="L397" s="134"/>
      <c r="M397" s="116"/>
      <c r="N397" s="129"/>
      <c r="O397" s="117"/>
      <c r="P397" s="117"/>
      <c r="Q397" s="166"/>
      <c r="R397" s="167"/>
      <c r="S397" s="119"/>
      <c r="T397" s="134"/>
      <c r="U397" s="133"/>
      <c r="V397" s="126"/>
      <c r="W397" s="164"/>
    </row>
    <row r="398" customFormat="false" ht="14.25" hidden="false" customHeight="false" outlineLevel="0" collapsed="false">
      <c r="A398" s="118"/>
      <c r="B398" s="118"/>
      <c r="C398" s="116"/>
      <c r="D398" s="118"/>
      <c r="E398" s="116"/>
      <c r="F398" s="118"/>
      <c r="G398" s="118"/>
      <c r="H398" s="126"/>
      <c r="I398" s="118"/>
      <c r="J398" s="116"/>
      <c r="K398" s="116"/>
      <c r="L398" s="134"/>
      <c r="M398" s="116"/>
      <c r="N398" s="129"/>
      <c r="O398" s="117"/>
      <c r="P398" s="117"/>
      <c r="Q398" s="166"/>
      <c r="R398" s="167"/>
      <c r="S398" s="119"/>
      <c r="T398" s="134"/>
      <c r="U398" s="133"/>
      <c r="V398" s="126"/>
      <c r="W398" s="164"/>
    </row>
    <row r="399" customFormat="false" ht="14.25" hidden="false" customHeight="false" outlineLevel="0" collapsed="false">
      <c r="A399" s="118"/>
      <c r="B399" s="118"/>
      <c r="C399" s="116"/>
      <c r="D399" s="118"/>
      <c r="E399" s="116"/>
      <c r="F399" s="118"/>
      <c r="G399" s="118"/>
      <c r="H399" s="126"/>
      <c r="I399" s="118"/>
      <c r="J399" s="116"/>
      <c r="K399" s="116"/>
      <c r="L399" s="134"/>
      <c r="M399" s="116"/>
      <c r="N399" s="129"/>
      <c r="O399" s="117"/>
      <c r="P399" s="117"/>
      <c r="Q399" s="166"/>
      <c r="R399" s="167"/>
      <c r="S399" s="119"/>
      <c r="T399" s="134"/>
      <c r="U399" s="133"/>
      <c r="V399" s="126"/>
      <c r="W399" s="164"/>
    </row>
    <row r="400" customFormat="false" ht="14.25" hidden="false" customHeight="false" outlineLevel="0" collapsed="false">
      <c r="A400" s="118"/>
      <c r="B400" s="118"/>
      <c r="C400" s="116"/>
      <c r="D400" s="118"/>
      <c r="E400" s="116"/>
      <c r="F400" s="118"/>
      <c r="G400" s="118"/>
      <c r="H400" s="126"/>
      <c r="I400" s="118"/>
      <c r="J400" s="116"/>
      <c r="K400" s="116"/>
      <c r="L400" s="134"/>
      <c r="M400" s="116"/>
      <c r="N400" s="129"/>
      <c r="O400" s="117"/>
      <c r="P400" s="117"/>
      <c r="Q400" s="166"/>
      <c r="R400" s="167"/>
      <c r="S400" s="119"/>
      <c r="T400" s="134"/>
      <c r="U400" s="133"/>
      <c r="V400" s="126"/>
      <c r="W400" s="164"/>
    </row>
    <row r="401" customFormat="false" ht="14.25" hidden="false" customHeight="false" outlineLevel="0" collapsed="false">
      <c r="A401" s="118"/>
      <c r="B401" s="118"/>
      <c r="C401" s="116"/>
      <c r="D401" s="118"/>
      <c r="E401" s="116"/>
      <c r="F401" s="118"/>
      <c r="G401" s="118"/>
      <c r="H401" s="126"/>
      <c r="I401" s="118"/>
      <c r="J401" s="116"/>
      <c r="K401" s="116"/>
      <c r="L401" s="134"/>
      <c r="M401" s="116"/>
      <c r="N401" s="129"/>
      <c r="O401" s="117"/>
      <c r="P401" s="117"/>
      <c r="Q401" s="166"/>
      <c r="R401" s="167"/>
      <c r="S401" s="119"/>
      <c r="T401" s="134"/>
      <c r="U401" s="133"/>
      <c r="V401" s="126"/>
      <c r="W401" s="164"/>
    </row>
    <row r="402" customFormat="false" ht="14.25" hidden="false" customHeight="false" outlineLevel="0" collapsed="false">
      <c r="A402" s="118"/>
      <c r="B402" s="118"/>
      <c r="C402" s="116"/>
      <c r="D402" s="118"/>
      <c r="E402" s="116"/>
      <c r="F402" s="118"/>
      <c r="G402" s="118"/>
      <c r="H402" s="126"/>
      <c r="I402" s="118"/>
      <c r="J402" s="116"/>
      <c r="K402" s="116"/>
      <c r="L402" s="134"/>
      <c r="M402" s="116"/>
      <c r="N402" s="129"/>
      <c r="O402" s="117"/>
      <c r="P402" s="117"/>
      <c r="Q402" s="166"/>
      <c r="R402" s="167"/>
      <c r="S402" s="119"/>
      <c r="T402" s="134"/>
      <c r="U402" s="133"/>
      <c r="V402" s="126"/>
      <c r="W402" s="164"/>
    </row>
    <row r="403" customFormat="false" ht="14.25" hidden="false" customHeight="false" outlineLevel="0" collapsed="false">
      <c r="A403" s="118"/>
      <c r="B403" s="118"/>
      <c r="C403" s="116"/>
      <c r="D403" s="118"/>
      <c r="E403" s="116"/>
      <c r="F403" s="118"/>
      <c r="G403" s="118"/>
      <c r="H403" s="126"/>
      <c r="I403" s="118"/>
      <c r="J403" s="116"/>
      <c r="K403" s="116"/>
      <c r="L403" s="134"/>
      <c r="M403" s="116"/>
      <c r="N403" s="129"/>
      <c r="O403" s="117"/>
      <c r="P403" s="117"/>
      <c r="Q403" s="166"/>
      <c r="R403" s="167"/>
      <c r="S403" s="119"/>
      <c r="T403" s="134"/>
      <c r="U403" s="133"/>
      <c r="V403" s="126"/>
      <c r="W403" s="164"/>
    </row>
    <row r="404" customFormat="false" ht="14.25" hidden="false" customHeight="false" outlineLevel="0" collapsed="false">
      <c r="A404" s="118"/>
      <c r="B404" s="118"/>
      <c r="C404" s="116"/>
      <c r="D404" s="118"/>
      <c r="E404" s="116"/>
      <c r="F404" s="118"/>
      <c r="G404" s="118"/>
      <c r="H404" s="126"/>
      <c r="I404" s="118"/>
      <c r="J404" s="116"/>
      <c r="K404" s="116"/>
      <c r="L404" s="134"/>
      <c r="M404" s="116"/>
      <c r="N404" s="129"/>
      <c r="O404" s="117"/>
      <c r="P404" s="117"/>
      <c r="Q404" s="166"/>
      <c r="R404" s="167"/>
      <c r="S404" s="119"/>
      <c r="T404" s="134"/>
      <c r="U404" s="133"/>
      <c r="V404" s="126"/>
      <c r="W404" s="164"/>
    </row>
    <row r="405" customFormat="false" ht="14.25" hidden="false" customHeight="false" outlineLevel="0" collapsed="false">
      <c r="A405" s="118"/>
      <c r="B405" s="118"/>
      <c r="C405" s="116"/>
      <c r="D405" s="118"/>
      <c r="E405" s="116"/>
      <c r="F405" s="118"/>
      <c r="G405" s="118"/>
      <c r="H405" s="126"/>
      <c r="I405" s="118"/>
      <c r="J405" s="116"/>
      <c r="K405" s="116"/>
      <c r="L405" s="134"/>
      <c r="M405" s="116"/>
      <c r="N405" s="129"/>
      <c r="O405" s="117"/>
      <c r="P405" s="117"/>
      <c r="Q405" s="166"/>
      <c r="R405" s="167"/>
      <c r="S405" s="119"/>
      <c r="T405" s="134"/>
      <c r="U405" s="133"/>
      <c r="V405" s="126"/>
      <c r="W405" s="164"/>
    </row>
    <row r="406" customFormat="false" ht="14.25" hidden="false" customHeight="false" outlineLevel="0" collapsed="false">
      <c r="A406" s="118"/>
      <c r="B406" s="118"/>
      <c r="C406" s="116"/>
      <c r="D406" s="118"/>
      <c r="E406" s="116"/>
      <c r="F406" s="118"/>
      <c r="G406" s="118"/>
      <c r="H406" s="126"/>
      <c r="I406" s="118"/>
      <c r="J406" s="116"/>
      <c r="K406" s="116"/>
      <c r="L406" s="134"/>
      <c r="M406" s="116"/>
      <c r="N406" s="129"/>
      <c r="O406" s="117"/>
      <c r="P406" s="117"/>
      <c r="Q406" s="166"/>
      <c r="R406" s="167"/>
      <c r="S406" s="119"/>
      <c r="T406" s="134"/>
      <c r="U406" s="133"/>
      <c r="V406" s="126"/>
      <c r="W406" s="164"/>
    </row>
    <row r="407" customFormat="false" ht="14.25" hidden="false" customHeight="false" outlineLevel="0" collapsed="false">
      <c r="A407" s="118"/>
      <c r="B407" s="118"/>
      <c r="C407" s="116"/>
      <c r="D407" s="118"/>
      <c r="E407" s="116"/>
      <c r="F407" s="118"/>
      <c r="G407" s="118"/>
      <c r="H407" s="126"/>
      <c r="I407" s="118"/>
      <c r="J407" s="116"/>
      <c r="K407" s="116"/>
      <c r="L407" s="134"/>
      <c r="M407" s="116"/>
      <c r="N407" s="129"/>
      <c r="O407" s="117"/>
      <c r="P407" s="117"/>
      <c r="Q407" s="166"/>
      <c r="R407" s="167"/>
      <c r="S407" s="119"/>
      <c r="T407" s="134"/>
      <c r="U407" s="133"/>
      <c r="V407" s="126"/>
      <c r="W407" s="164"/>
    </row>
    <row r="408" customFormat="false" ht="14.25" hidden="false" customHeight="false" outlineLevel="0" collapsed="false">
      <c r="A408" s="118"/>
      <c r="B408" s="118"/>
      <c r="C408" s="116"/>
      <c r="D408" s="118"/>
      <c r="E408" s="116"/>
      <c r="F408" s="118"/>
      <c r="G408" s="118"/>
      <c r="H408" s="126"/>
      <c r="I408" s="118"/>
      <c r="J408" s="116"/>
      <c r="K408" s="116"/>
      <c r="L408" s="134"/>
      <c r="M408" s="116"/>
      <c r="N408" s="129"/>
      <c r="O408" s="117"/>
      <c r="P408" s="117"/>
      <c r="Q408" s="166"/>
      <c r="R408" s="167"/>
      <c r="S408" s="119"/>
      <c r="T408" s="134"/>
      <c r="U408" s="133"/>
      <c r="V408" s="126"/>
      <c r="W408" s="164"/>
    </row>
    <row r="409" customFormat="false" ht="14.25" hidden="false" customHeight="false" outlineLevel="0" collapsed="false">
      <c r="A409" s="118"/>
      <c r="B409" s="118"/>
      <c r="C409" s="116"/>
      <c r="D409" s="118"/>
      <c r="E409" s="116"/>
      <c r="F409" s="118"/>
      <c r="G409" s="118"/>
      <c r="H409" s="126"/>
      <c r="I409" s="118"/>
      <c r="J409" s="116"/>
      <c r="K409" s="116"/>
      <c r="L409" s="134"/>
      <c r="M409" s="116"/>
      <c r="N409" s="129"/>
      <c r="O409" s="117"/>
      <c r="P409" s="117"/>
      <c r="Q409" s="166"/>
      <c r="R409" s="167"/>
      <c r="S409" s="119"/>
      <c r="T409" s="134"/>
      <c r="U409" s="133"/>
      <c r="V409" s="126"/>
      <c r="W409" s="164"/>
    </row>
    <row r="410" customFormat="false" ht="14.25" hidden="false" customHeight="false" outlineLevel="0" collapsed="false">
      <c r="A410" s="118"/>
      <c r="B410" s="118"/>
      <c r="C410" s="116"/>
      <c r="D410" s="118"/>
      <c r="E410" s="116"/>
      <c r="F410" s="118"/>
      <c r="G410" s="118"/>
      <c r="H410" s="126"/>
      <c r="I410" s="118"/>
      <c r="J410" s="116"/>
      <c r="K410" s="116"/>
      <c r="L410" s="134"/>
      <c r="M410" s="116"/>
      <c r="N410" s="129"/>
      <c r="O410" s="117"/>
      <c r="P410" s="117"/>
      <c r="Q410" s="166"/>
      <c r="R410" s="167"/>
      <c r="S410" s="119"/>
      <c r="T410" s="134"/>
      <c r="U410" s="133"/>
      <c r="V410" s="126"/>
      <c r="W410" s="164"/>
    </row>
    <row r="411" customFormat="false" ht="14.25" hidden="false" customHeight="false" outlineLevel="0" collapsed="false">
      <c r="A411" s="118"/>
      <c r="B411" s="118"/>
      <c r="C411" s="116"/>
      <c r="D411" s="118"/>
      <c r="E411" s="116"/>
      <c r="F411" s="118"/>
      <c r="G411" s="118"/>
      <c r="H411" s="126"/>
      <c r="I411" s="118"/>
      <c r="J411" s="116"/>
      <c r="K411" s="116"/>
      <c r="L411" s="134"/>
      <c r="M411" s="116"/>
      <c r="N411" s="129"/>
      <c r="O411" s="117"/>
      <c r="P411" s="117"/>
      <c r="Q411" s="166"/>
      <c r="R411" s="167"/>
      <c r="S411" s="119"/>
      <c r="T411" s="134"/>
      <c r="U411" s="133"/>
      <c r="V411" s="126"/>
      <c r="W411" s="164"/>
    </row>
    <row r="412" customFormat="false" ht="14.25" hidden="false" customHeight="false" outlineLevel="0" collapsed="false">
      <c r="A412" s="118"/>
      <c r="B412" s="118"/>
      <c r="C412" s="116"/>
      <c r="D412" s="118"/>
      <c r="E412" s="116"/>
      <c r="F412" s="118"/>
      <c r="G412" s="118"/>
      <c r="H412" s="126"/>
      <c r="I412" s="118"/>
      <c r="J412" s="116"/>
      <c r="K412" s="116"/>
      <c r="L412" s="134"/>
      <c r="M412" s="116"/>
      <c r="N412" s="129"/>
      <c r="O412" s="117"/>
      <c r="P412" s="117"/>
      <c r="Q412" s="166"/>
      <c r="R412" s="167"/>
      <c r="S412" s="119"/>
      <c r="T412" s="134"/>
      <c r="U412" s="133"/>
      <c r="V412" s="126"/>
      <c r="W412" s="164"/>
    </row>
    <row r="413" customFormat="false" ht="14.25" hidden="false" customHeight="false" outlineLevel="0" collapsed="false">
      <c r="A413" s="118"/>
      <c r="B413" s="118"/>
      <c r="C413" s="116"/>
      <c r="D413" s="118"/>
      <c r="E413" s="116"/>
      <c r="F413" s="118"/>
      <c r="G413" s="118"/>
      <c r="H413" s="126"/>
      <c r="I413" s="118"/>
      <c r="J413" s="116"/>
      <c r="K413" s="116"/>
      <c r="L413" s="134"/>
      <c r="M413" s="116"/>
      <c r="N413" s="129"/>
      <c r="O413" s="117"/>
      <c r="P413" s="117"/>
      <c r="Q413" s="166"/>
      <c r="R413" s="167"/>
      <c r="S413" s="119"/>
      <c r="T413" s="134"/>
      <c r="U413" s="133"/>
      <c r="V413" s="126"/>
      <c r="W413" s="164"/>
    </row>
    <row r="414" customFormat="false" ht="14.25" hidden="false" customHeight="false" outlineLevel="0" collapsed="false">
      <c r="A414" s="118"/>
      <c r="B414" s="118"/>
      <c r="C414" s="116"/>
      <c r="D414" s="118"/>
      <c r="E414" s="116"/>
      <c r="F414" s="118"/>
      <c r="G414" s="118"/>
      <c r="H414" s="126"/>
      <c r="I414" s="118"/>
      <c r="J414" s="116"/>
      <c r="K414" s="116"/>
      <c r="L414" s="134"/>
      <c r="M414" s="116"/>
      <c r="N414" s="129"/>
      <c r="O414" s="117"/>
      <c r="P414" s="117"/>
      <c r="Q414" s="166"/>
      <c r="R414" s="167"/>
      <c r="S414" s="119"/>
      <c r="T414" s="134"/>
      <c r="U414" s="133"/>
      <c r="V414" s="126"/>
      <c r="W414" s="164"/>
    </row>
    <row r="415" customFormat="false" ht="14.25" hidden="false" customHeight="false" outlineLevel="0" collapsed="false">
      <c r="A415" s="118"/>
      <c r="B415" s="118"/>
      <c r="C415" s="116"/>
      <c r="D415" s="118"/>
      <c r="E415" s="116"/>
      <c r="F415" s="118"/>
      <c r="G415" s="118"/>
      <c r="H415" s="126"/>
      <c r="I415" s="118"/>
      <c r="J415" s="116"/>
      <c r="K415" s="116"/>
      <c r="L415" s="134"/>
      <c r="M415" s="116"/>
      <c r="N415" s="129"/>
      <c r="O415" s="117"/>
      <c r="P415" s="117"/>
      <c r="Q415" s="166"/>
      <c r="R415" s="167"/>
      <c r="S415" s="119"/>
      <c r="T415" s="134"/>
      <c r="U415" s="133"/>
      <c r="V415" s="126"/>
      <c r="W415" s="164"/>
    </row>
    <row r="416" customFormat="false" ht="14.25" hidden="false" customHeight="false" outlineLevel="0" collapsed="false">
      <c r="A416" s="118"/>
      <c r="B416" s="118"/>
      <c r="C416" s="116"/>
      <c r="D416" s="118"/>
      <c r="E416" s="116"/>
      <c r="F416" s="118"/>
      <c r="G416" s="118"/>
      <c r="H416" s="126"/>
      <c r="I416" s="118"/>
      <c r="J416" s="116"/>
      <c r="K416" s="116"/>
      <c r="L416" s="134"/>
      <c r="M416" s="116"/>
      <c r="N416" s="129"/>
      <c r="O416" s="117"/>
      <c r="P416" s="117"/>
      <c r="Q416" s="166"/>
      <c r="R416" s="167"/>
      <c r="S416" s="119"/>
      <c r="T416" s="134"/>
      <c r="U416" s="133"/>
      <c r="V416" s="126"/>
      <c r="W416" s="164"/>
    </row>
    <row r="417" customFormat="false" ht="14.25" hidden="false" customHeight="false" outlineLevel="0" collapsed="false">
      <c r="A417" s="118"/>
      <c r="B417" s="118"/>
      <c r="C417" s="116"/>
      <c r="D417" s="118"/>
      <c r="E417" s="116"/>
      <c r="F417" s="118"/>
      <c r="G417" s="118"/>
      <c r="H417" s="126"/>
      <c r="I417" s="118"/>
      <c r="J417" s="116"/>
      <c r="K417" s="116"/>
      <c r="L417" s="134"/>
      <c r="M417" s="116"/>
      <c r="N417" s="129"/>
      <c r="O417" s="117"/>
      <c r="P417" s="117"/>
      <c r="Q417" s="166"/>
      <c r="R417" s="167"/>
      <c r="S417" s="119"/>
      <c r="T417" s="134"/>
      <c r="U417" s="133"/>
      <c r="V417" s="126"/>
      <c r="W417" s="164"/>
    </row>
    <row r="418" customFormat="false" ht="14.25" hidden="false" customHeight="false" outlineLevel="0" collapsed="false">
      <c r="A418" s="118"/>
      <c r="B418" s="118"/>
      <c r="C418" s="116"/>
      <c r="D418" s="118"/>
      <c r="E418" s="116"/>
      <c r="F418" s="118"/>
      <c r="G418" s="118"/>
      <c r="H418" s="126"/>
      <c r="I418" s="118"/>
      <c r="J418" s="116"/>
      <c r="K418" s="116"/>
      <c r="L418" s="134"/>
      <c r="M418" s="116"/>
      <c r="N418" s="129"/>
      <c r="O418" s="117"/>
      <c r="P418" s="117"/>
      <c r="Q418" s="166"/>
      <c r="R418" s="167"/>
      <c r="S418" s="119"/>
      <c r="T418" s="134"/>
      <c r="U418" s="133"/>
      <c r="V418" s="126"/>
      <c r="W418" s="164"/>
    </row>
    <row r="419" customFormat="false" ht="14.25" hidden="false" customHeight="false" outlineLevel="0" collapsed="false">
      <c r="A419" s="118"/>
      <c r="B419" s="118"/>
      <c r="C419" s="116"/>
      <c r="D419" s="118"/>
      <c r="E419" s="116"/>
      <c r="F419" s="118"/>
      <c r="G419" s="118"/>
      <c r="H419" s="126"/>
      <c r="I419" s="118"/>
      <c r="J419" s="116"/>
      <c r="K419" s="116"/>
      <c r="L419" s="134"/>
      <c r="M419" s="116"/>
      <c r="N419" s="129"/>
      <c r="O419" s="117"/>
      <c r="P419" s="117"/>
      <c r="Q419" s="166"/>
      <c r="R419" s="167"/>
      <c r="S419" s="119"/>
      <c r="T419" s="134"/>
      <c r="U419" s="133"/>
      <c r="V419" s="126"/>
      <c r="W419" s="164"/>
    </row>
    <row r="420" customFormat="false" ht="14.25" hidden="false" customHeight="false" outlineLevel="0" collapsed="false">
      <c r="A420" s="118"/>
      <c r="B420" s="118"/>
      <c r="C420" s="116"/>
      <c r="D420" s="118"/>
      <c r="E420" s="116"/>
      <c r="F420" s="118"/>
      <c r="G420" s="118"/>
      <c r="H420" s="126"/>
      <c r="I420" s="118"/>
      <c r="J420" s="116"/>
      <c r="K420" s="116"/>
      <c r="L420" s="134"/>
      <c r="M420" s="116"/>
      <c r="N420" s="129"/>
      <c r="O420" s="117"/>
      <c r="P420" s="117"/>
      <c r="Q420" s="166"/>
      <c r="R420" s="167"/>
      <c r="S420" s="119"/>
      <c r="T420" s="134"/>
      <c r="U420" s="133"/>
      <c r="V420" s="126"/>
      <c r="W420" s="164"/>
    </row>
    <row r="421" customFormat="false" ht="14.25" hidden="false" customHeight="false" outlineLevel="0" collapsed="false">
      <c r="A421" s="118"/>
      <c r="B421" s="118"/>
      <c r="C421" s="116"/>
      <c r="D421" s="118"/>
      <c r="E421" s="116"/>
      <c r="F421" s="118"/>
      <c r="G421" s="118"/>
      <c r="H421" s="126"/>
      <c r="I421" s="118"/>
      <c r="J421" s="116"/>
      <c r="K421" s="116"/>
      <c r="L421" s="134"/>
      <c r="M421" s="116"/>
      <c r="N421" s="129"/>
      <c r="O421" s="117"/>
      <c r="P421" s="117"/>
      <c r="Q421" s="166"/>
      <c r="R421" s="167"/>
      <c r="S421" s="119"/>
      <c r="T421" s="134"/>
      <c r="U421" s="133"/>
      <c r="V421" s="126"/>
      <c r="W421" s="164"/>
    </row>
    <row r="422" customFormat="false" ht="14.25" hidden="false" customHeight="false" outlineLevel="0" collapsed="false">
      <c r="A422" s="118"/>
      <c r="B422" s="118"/>
      <c r="C422" s="116"/>
      <c r="D422" s="118"/>
      <c r="E422" s="116"/>
      <c r="F422" s="118"/>
      <c r="G422" s="118"/>
      <c r="H422" s="126"/>
      <c r="I422" s="118"/>
      <c r="J422" s="116"/>
      <c r="K422" s="116"/>
      <c r="L422" s="134"/>
      <c r="M422" s="116"/>
      <c r="N422" s="129"/>
      <c r="O422" s="117"/>
      <c r="P422" s="117"/>
      <c r="Q422" s="166"/>
      <c r="R422" s="167"/>
      <c r="S422" s="119"/>
      <c r="T422" s="134"/>
      <c r="U422" s="133"/>
      <c r="V422" s="126"/>
      <c r="W422" s="164"/>
    </row>
    <row r="423" customFormat="false" ht="14.25" hidden="false" customHeight="false" outlineLevel="0" collapsed="false">
      <c r="A423" s="118"/>
      <c r="B423" s="118"/>
      <c r="C423" s="116"/>
      <c r="D423" s="118"/>
      <c r="E423" s="116"/>
      <c r="F423" s="118"/>
      <c r="G423" s="118"/>
      <c r="H423" s="126"/>
      <c r="I423" s="118"/>
      <c r="J423" s="116"/>
      <c r="K423" s="116"/>
      <c r="L423" s="134"/>
      <c r="M423" s="116"/>
      <c r="N423" s="129"/>
      <c r="O423" s="117"/>
      <c r="P423" s="117"/>
      <c r="Q423" s="166"/>
      <c r="R423" s="167"/>
      <c r="S423" s="119"/>
      <c r="T423" s="134"/>
      <c r="U423" s="133"/>
      <c r="V423" s="126"/>
      <c r="W423" s="164"/>
    </row>
    <row r="424" customFormat="false" ht="14.25" hidden="false" customHeight="false" outlineLevel="0" collapsed="false">
      <c r="A424" s="118"/>
      <c r="B424" s="118"/>
      <c r="C424" s="116"/>
      <c r="D424" s="118"/>
      <c r="E424" s="116"/>
      <c r="F424" s="118"/>
      <c r="G424" s="118"/>
      <c r="H424" s="126"/>
      <c r="I424" s="118"/>
      <c r="J424" s="116"/>
      <c r="K424" s="116"/>
      <c r="L424" s="134"/>
      <c r="M424" s="116"/>
      <c r="N424" s="129"/>
      <c r="O424" s="117"/>
      <c r="P424" s="117"/>
      <c r="Q424" s="166"/>
      <c r="R424" s="167"/>
      <c r="S424" s="119"/>
      <c r="T424" s="134"/>
      <c r="U424" s="133"/>
      <c r="V424" s="126"/>
      <c r="W424" s="164"/>
    </row>
    <row r="425" customFormat="false" ht="14.25" hidden="false" customHeight="false" outlineLevel="0" collapsed="false">
      <c r="A425" s="118"/>
      <c r="B425" s="118"/>
      <c r="C425" s="116"/>
      <c r="D425" s="118"/>
      <c r="E425" s="116"/>
      <c r="F425" s="118"/>
      <c r="G425" s="118"/>
      <c r="H425" s="126"/>
      <c r="I425" s="118"/>
      <c r="J425" s="116"/>
      <c r="K425" s="116"/>
      <c r="L425" s="134"/>
      <c r="M425" s="116"/>
      <c r="N425" s="129"/>
      <c r="O425" s="117"/>
      <c r="P425" s="117"/>
      <c r="Q425" s="166"/>
      <c r="R425" s="167"/>
      <c r="S425" s="119"/>
      <c r="T425" s="134"/>
      <c r="U425" s="133"/>
      <c r="V425" s="126"/>
      <c r="W425" s="164"/>
    </row>
    <row r="426" customFormat="false" ht="14.25" hidden="false" customHeight="false" outlineLevel="0" collapsed="false">
      <c r="A426" s="118"/>
      <c r="B426" s="118"/>
      <c r="C426" s="116"/>
      <c r="D426" s="118"/>
      <c r="E426" s="116"/>
      <c r="F426" s="118"/>
      <c r="G426" s="118"/>
      <c r="H426" s="126"/>
      <c r="I426" s="118"/>
      <c r="J426" s="116"/>
      <c r="K426" s="116"/>
      <c r="L426" s="134"/>
      <c r="M426" s="116"/>
      <c r="N426" s="129"/>
      <c r="O426" s="117"/>
      <c r="P426" s="117"/>
      <c r="Q426" s="166"/>
      <c r="R426" s="167"/>
      <c r="S426" s="119"/>
      <c r="T426" s="134"/>
      <c r="U426" s="133"/>
      <c r="V426" s="126"/>
      <c r="W426" s="164"/>
    </row>
    <row r="427" customFormat="false" ht="14.25" hidden="false" customHeight="false" outlineLevel="0" collapsed="false">
      <c r="A427" s="118"/>
      <c r="B427" s="118"/>
      <c r="C427" s="116"/>
      <c r="D427" s="118"/>
      <c r="E427" s="116"/>
      <c r="F427" s="118"/>
      <c r="G427" s="118"/>
      <c r="H427" s="126"/>
      <c r="I427" s="118"/>
      <c r="J427" s="116"/>
      <c r="K427" s="116"/>
      <c r="L427" s="134"/>
      <c r="M427" s="116"/>
      <c r="N427" s="129"/>
      <c r="O427" s="117"/>
      <c r="P427" s="117"/>
      <c r="Q427" s="166"/>
      <c r="R427" s="167"/>
      <c r="S427" s="119"/>
      <c r="T427" s="134"/>
      <c r="U427" s="133"/>
      <c r="V427" s="126"/>
      <c r="W427" s="164"/>
    </row>
    <row r="428" customFormat="false" ht="14.25" hidden="false" customHeight="false" outlineLevel="0" collapsed="false">
      <c r="A428" s="118"/>
      <c r="B428" s="118"/>
      <c r="C428" s="116"/>
      <c r="D428" s="118"/>
      <c r="E428" s="116"/>
      <c r="F428" s="118"/>
      <c r="G428" s="118"/>
      <c r="H428" s="126"/>
      <c r="I428" s="118"/>
      <c r="J428" s="116"/>
      <c r="K428" s="116"/>
      <c r="L428" s="134"/>
      <c r="M428" s="116"/>
      <c r="N428" s="129"/>
      <c r="O428" s="117"/>
      <c r="P428" s="117"/>
      <c r="Q428" s="166"/>
      <c r="R428" s="167"/>
      <c r="S428" s="119"/>
      <c r="T428" s="134"/>
      <c r="U428" s="133"/>
      <c r="V428" s="126"/>
      <c r="W428" s="164"/>
    </row>
    <row r="429" customFormat="false" ht="14.25" hidden="false" customHeight="false" outlineLevel="0" collapsed="false">
      <c r="A429" s="118"/>
      <c r="B429" s="118"/>
      <c r="C429" s="116"/>
      <c r="D429" s="118"/>
      <c r="E429" s="116"/>
      <c r="F429" s="118"/>
      <c r="G429" s="118"/>
      <c r="H429" s="126"/>
      <c r="I429" s="118"/>
      <c r="J429" s="116"/>
      <c r="K429" s="116"/>
      <c r="L429" s="134"/>
      <c r="M429" s="116"/>
      <c r="N429" s="129"/>
      <c r="O429" s="117"/>
      <c r="P429" s="117"/>
      <c r="Q429" s="166"/>
      <c r="R429" s="167"/>
      <c r="S429" s="119"/>
      <c r="T429" s="134"/>
      <c r="U429" s="133"/>
      <c r="V429" s="126"/>
      <c r="W429" s="164"/>
    </row>
    <row r="430" customFormat="false" ht="14.25" hidden="false" customHeight="false" outlineLevel="0" collapsed="false">
      <c r="A430" s="118"/>
      <c r="B430" s="118"/>
      <c r="C430" s="116"/>
      <c r="D430" s="118"/>
      <c r="E430" s="116"/>
      <c r="F430" s="118"/>
      <c r="G430" s="118"/>
      <c r="H430" s="126"/>
      <c r="I430" s="118"/>
      <c r="J430" s="116"/>
      <c r="K430" s="116"/>
      <c r="L430" s="134"/>
      <c r="M430" s="116"/>
      <c r="N430" s="129"/>
      <c r="O430" s="117"/>
      <c r="P430" s="117"/>
      <c r="Q430" s="166"/>
      <c r="R430" s="167"/>
      <c r="S430" s="119"/>
      <c r="T430" s="134"/>
      <c r="U430" s="133"/>
      <c r="V430" s="126"/>
      <c r="W430" s="164"/>
    </row>
    <row r="431" customFormat="false" ht="14.25" hidden="false" customHeight="false" outlineLevel="0" collapsed="false">
      <c r="A431" s="118"/>
      <c r="B431" s="118"/>
      <c r="C431" s="116"/>
      <c r="D431" s="118"/>
      <c r="E431" s="116"/>
      <c r="F431" s="118"/>
      <c r="G431" s="118"/>
      <c r="H431" s="126"/>
      <c r="I431" s="118"/>
      <c r="J431" s="116"/>
      <c r="K431" s="116"/>
      <c r="L431" s="134"/>
      <c r="M431" s="116"/>
      <c r="N431" s="129"/>
      <c r="O431" s="117"/>
      <c r="P431" s="117"/>
      <c r="Q431" s="166"/>
      <c r="R431" s="167"/>
      <c r="S431" s="119"/>
      <c r="T431" s="134"/>
      <c r="U431" s="133"/>
      <c r="V431" s="126"/>
      <c r="W431" s="164"/>
    </row>
    <row r="432" customFormat="false" ht="14.25" hidden="false" customHeight="false" outlineLevel="0" collapsed="false">
      <c r="A432" s="118"/>
      <c r="B432" s="118"/>
      <c r="C432" s="116"/>
      <c r="D432" s="118"/>
      <c r="E432" s="116"/>
      <c r="F432" s="118"/>
      <c r="G432" s="118"/>
      <c r="H432" s="126"/>
      <c r="I432" s="118"/>
      <c r="J432" s="116"/>
      <c r="K432" s="116"/>
      <c r="L432" s="134"/>
      <c r="M432" s="116"/>
      <c r="N432" s="129"/>
      <c r="O432" s="117"/>
      <c r="P432" s="117"/>
      <c r="Q432" s="166"/>
      <c r="R432" s="167"/>
      <c r="S432" s="119"/>
      <c r="T432" s="134"/>
      <c r="U432" s="133"/>
      <c r="V432" s="126"/>
      <c r="W432" s="164"/>
    </row>
    <row r="433" customFormat="false" ht="14.25" hidden="false" customHeight="false" outlineLevel="0" collapsed="false">
      <c r="A433" s="118"/>
      <c r="B433" s="118"/>
      <c r="C433" s="116"/>
      <c r="D433" s="118"/>
      <c r="E433" s="116"/>
      <c r="F433" s="118"/>
      <c r="G433" s="118"/>
      <c r="H433" s="126"/>
      <c r="I433" s="118"/>
      <c r="J433" s="116"/>
      <c r="K433" s="116"/>
      <c r="L433" s="134"/>
      <c r="M433" s="116"/>
      <c r="N433" s="129"/>
      <c r="O433" s="117"/>
      <c r="P433" s="117"/>
      <c r="Q433" s="166"/>
      <c r="R433" s="167"/>
      <c r="S433" s="119"/>
      <c r="T433" s="134"/>
      <c r="U433" s="133"/>
      <c r="V433" s="126"/>
      <c r="W433" s="164"/>
    </row>
    <row r="434" customFormat="false" ht="14.25" hidden="false" customHeight="false" outlineLevel="0" collapsed="false">
      <c r="A434" s="118"/>
      <c r="B434" s="118"/>
      <c r="C434" s="116"/>
      <c r="D434" s="118"/>
      <c r="E434" s="116"/>
      <c r="F434" s="118"/>
      <c r="G434" s="118"/>
      <c r="H434" s="126"/>
      <c r="I434" s="118"/>
      <c r="J434" s="116"/>
      <c r="K434" s="116"/>
      <c r="L434" s="134"/>
      <c r="M434" s="116"/>
      <c r="N434" s="129"/>
      <c r="O434" s="117"/>
      <c r="P434" s="117"/>
      <c r="Q434" s="166"/>
      <c r="R434" s="167"/>
      <c r="S434" s="119"/>
      <c r="T434" s="134"/>
      <c r="U434" s="133"/>
      <c r="V434" s="126"/>
      <c r="W434" s="164"/>
    </row>
    <row r="435" customFormat="false" ht="14.25" hidden="false" customHeight="false" outlineLevel="0" collapsed="false">
      <c r="A435" s="118"/>
      <c r="B435" s="118"/>
      <c r="C435" s="116"/>
      <c r="D435" s="118"/>
      <c r="E435" s="116"/>
      <c r="F435" s="118"/>
      <c r="G435" s="118"/>
      <c r="H435" s="126"/>
      <c r="I435" s="118"/>
      <c r="J435" s="116"/>
      <c r="K435" s="116"/>
      <c r="L435" s="134"/>
      <c r="M435" s="116"/>
      <c r="N435" s="129"/>
      <c r="O435" s="117"/>
      <c r="P435" s="117"/>
      <c r="Q435" s="166"/>
      <c r="R435" s="167"/>
      <c r="S435" s="119"/>
      <c r="T435" s="134"/>
      <c r="U435" s="133"/>
      <c r="V435" s="126"/>
      <c r="W435" s="164"/>
    </row>
    <row r="436" customFormat="false" ht="14.25" hidden="false" customHeight="false" outlineLevel="0" collapsed="false">
      <c r="A436" s="118"/>
      <c r="B436" s="118"/>
      <c r="C436" s="116"/>
      <c r="D436" s="118"/>
      <c r="E436" s="116"/>
      <c r="F436" s="118"/>
      <c r="G436" s="118"/>
      <c r="H436" s="126"/>
      <c r="I436" s="118"/>
      <c r="J436" s="116"/>
      <c r="K436" s="116"/>
      <c r="L436" s="134"/>
      <c r="M436" s="116"/>
      <c r="N436" s="129"/>
      <c r="O436" s="117"/>
      <c r="P436" s="117"/>
      <c r="Q436" s="166"/>
      <c r="R436" s="167"/>
      <c r="S436" s="119"/>
      <c r="T436" s="134"/>
      <c r="U436" s="133"/>
      <c r="V436" s="126"/>
      <c r="W436" s="164"/>
    </row>
    <row r="437" customFormat="false" ht="14.25" hidden="false" customHeight="false" outlineLevel="0" collapsed="false">
      <c r="A437" s="118"/>
      <c r="B437" s="118"/>
      <c r="C437" s="116"/>
      <c r="D437" s="118"/>
      <c r="E437" s="116"/>
      <c r="F437" s="118"/>
      <c r="G437" s="118"/>
      <c r="H437" s="126"/>
      <c r="I437" s="118"/>
      <c r="J437" s="116"/>
      <c r="K437" s="116"/>
      <c r="L437" s="134"/>
      <c r="M437" s="116"/>
      <c r="N437" s="129"/>
      <c r="O437" s="117"/>
      <c r="P437" s="117"/>
      <c r="Q437" s="166"/>
      <c r="R437" s="167"/>
      <c r="S437" s="119"/>
      <c r="T437" s="134"/>
      <c r="U437" s="133"/>
      <c r="V437" s="126"/>
      <c r="W437" s="164"/>
    </row>
    <row r="438" customFormat="false" ht="14.25" hidden="false" customHeight="false" outlineLevel="0" collapsed="false">
      <c r="A438" s="118"/>
      <c r="B438" s="118"/>
      <c r="C438" s="116"/>
      <c r="D438" s="118"/>
      <c r="E438" s="116"/>
      <c r="F438" s="118"/>
      <c r="G438" s="118"/>
      <c r="H438" s="126"/>
      <c r="I438" s="118"/>
      <c r="J438" s="116"/>
      <c r="K438" s="116"/>
      <c r="L438" s="134"/>
      <c r="M438" s="116"/>
      <c r="N438" s="129"/>
      <c r="O438" s="117"/>
      <c r="P438" s="117"/>
      <c r="Q438" s="166"/>
      <c r="R438" s="167"/>
      <c r="S438" s="119"/>
      <c r="T438" s="134"/>
      <c r="U438" s="133"/>
      <c r="V438" s="126"/>
      <c r="W438" s="164"/>
    </row>
    <row r="439" customFormat="false" ht="14.25" hidden="false" customHeight="false" outlineLevel="0" collapsed="false">
      <c r="A439" s="118"/>
      <c r="B439" s="118"/>
      <c r="C439" s="116"/>
      <c r="D439" s="118"/>
      <c r="E439" s="116"/>
      <c r="F439" s="118"/>
      <c r="G439" s="118"/>
      <c r="H439" s="126"/>
      <c r="I439" s="118"/>
      <c r="J439" s="116"/>
      <c r="K439" s="116"/>
      <c r="L439" s="134"/>
      <c r="M439" s="116"/>
      <c r="N439" s="129"/>
      <c r="O439" s="117"/>
      <c r="P439" s="117"/>
      <c r="Q439" s="166"/>
      <c r="R439" s="167"/>
      <c r="S439" s="119"/>
      <c r="T439" s="134"/>
      <c r="U439" s="133"/>
      <c r="V439" s="126"/>
      <c r="W439" s="164"/>
    </row>
    <row r="440" customFormat="false" ht="14.25" hidden="false" customHeight="false" outlineLevel="0" collapsed="false">
      <c r="A440" s="118"/>
      <c r="B440" s="118"/>
      <c r="C440" s="116"/>
      <c r="D440" s="118"/>
      <c r="E440" s="116"/>
      <c r="F440" s="118"/>
      <c r="G440" s="118"/>
      <c r="H440" s="126"/>
      <c r="I440" s="118"/>
      <c r="J440" s="116"/>
      <c r="K440" s="116"/>
      <c r="L440" s="134"/>
      <c r="M440" s="116"/>
      <c r="N440" s="129"/>
      <c r="O440" s="117"/>
      <c r="P440" s="117"/>
      <c r="Q440" s="166"/>
      <c r="R440" s="167"/>
      <c r="S440" s="119"/>
      <c r="T440" s="134"/>
      <c r="U440" s="133"/>
      <c r="V440" s="126"/>
      <c r="W440" s="164"/>
    </row>
    <row r="441" customFormat="false" ht="14.25" hidden="false" customHeight="false" outlineLevel="0" collapsed="false">
      <c r="A441" s="118"/>
      <c r="B441" s="118"/>
      <c r="C441" s="116"/>
      <c r="D441" s="118"/>
      <c r="E441" s="116"/>
      <c r="F441" s="118"/>
      <c r="G441" s="118"/>
      <c r="H441" s="126"/>
      <c r="I441" s="118"/>
      <c r="J441" s="116"/>
      <c r="K441" s="116"/>
      <c r="L441" s="134"/>
      <c r="M441" s="116"/>
      <c r="N441" s="129"/>
      <c r="O441" s="117"/>
      <c r="P441" s="117"/>
      <c r="Q441" s="166"/>
      <c r="R441" s="167"/>
      <c r="S441" s="119"/>
      <c r="T441" s="134"/>
      <c r="U441" s="133"/>
      <c r="V441" s="126"/>
      <c r="W441" s="164"/>
    </row>
    <row r="442" customFormat="false" ht="14.25" hidden="false" customHeight="false" outlineLevel="0" collapsed="false">
      <c r="A442" s="118"/>
      <c r="B442" s="118"/>
      <c r="C442" s="116"/>
      <c r="D442" s="118"/>
      <c r="E442" s="116"/>
      <c r="F442" s="118"/>
      <c r="G442" s="118"/>
      <c r="H442" s="126"/>
      <c r="I442" s="118"/>
      <c r="J442" s="116"/>
      <c r="K442" s="116"/>
      <c r="L442" s="134"/>
      <c r="M442" s="116"/>
      <c r="N442" s="129"/>
      <c r="O442" s="117"/>
      <c r="P442" s="117"/>
      <c r="Q442" s="166"/>
      <c r="R442" s="167"/>
      <c r="S442" s="119"/>
      <c r="T442" s="134"/>
      <c r="U442" s="133"/>
      <c r="V442" s="126"/>
      <c r="W442" s="164"/>
    </row>
    <row r="443" customFormat="false" ht="14.25" hidden="false" customHeight="false" outlineLevel="0" collapsed="false">
      <c r="A443" s="118"/>
      <c r="B443" s="118"/>
      <c r="C443" s="116"/>
      <c r="D443" s="118"/>
      <c r="E443" s="116"/>
      <c r="F443" s="118"/>
      <c r="G443" s="118"/>
      <c r="H443" s="126"/>
      <c r="I443" s="118"/>
      <c r="J443" s="116"/>
      <c r="K443" s="116"/>
      <c r="L443" s="134"/>
      <c r="M443" s="116"/>
      <c r="N443" s="129"/>
      <c r="O443" s="117"/>
      <c r="P443" s="117"/>
      <c r="Q443" s="166"/>
      <c r="R443" s="167"/>
      <c r="S443" s="119"/>
      <c r="T443" s="134"/>
      <c r="U443" s="133"/>
      <c r="V443" s="126"/>
      <c r="W443" s="164"/>
    </row>
    <row r="444" customFormat="false" ht="14.25" hidden="false" customHeight="false" outlineLevel="0" collapsed="false">
      <c r="A444" s="118"/>
      <c r="B444" s="118"/>
      <c r="C444" s="116"/>
      <c r="D444" s="118"/>
      <c r="E444" s="116"/>
      <c r="F444" s="118"/>
      <c r="G444" s="118"/>
      <c r="H444" s="126"/>
      <c r="I444" s="118"/>
      <c r="J444" s="116"/>
      <c r="K444" s="116"/>
      <c r="L444" s="134"/>
      <c r="M444" s="116"/>
      <c r="N444" s="129"/>
      <c r="O444" s="117"/>
      <c r="P444" s="117"/>
      <c r="Q444" s="166"/>
      <c r="R444" s="167"/>
      <c r="S444" s="119"/>
      <c r="T444" s="134"/>
      <c r="U444" s="133"/>
      <c r="V444" s="126"/>
      <c r="W444" s="164"/>
    </row>
    <row r="445" customFormat="false" ht="14.25" hidden="false" customHeight="false" outlineLevel="0" collapsed="false">
      <c r="A445" s="118"/>
      <c r="B445" s="118"/>
      <c r="C445" s="116"/>
      <c r="D445" s="118"/>
      <c r="E445" s="116"/>
      <c r="F445" s="118"/>
      <c r="G445" s="118"/>
      <c r="H445" s="126"/>
      <c r="I445" s="118"/>
      <c r="J445" s="116"/>
      <c r="K445" s="116"/>
      <c r="L445" s="134"/>
      <c r="M445" s="116"/>
      <c r="N445" s="129"/>
      <c r="O445" s="117"/>
      <c r="P445" s="117"/>
      <c r="Q445" s="166"/>
      <c r="R445" s="167"/>
      <c r="S445" s="119"/>
      <c r="T445" s="134"/>
      <c r="U445" s="133"/>
      <c r="V445" s="126"/>
      <c r="W445" s="164"/>
    </row>
    <row r="446" customFormat="false" ht="14.25" hidden="false" customHeight="false" outlineLevel="0" collapsed="false">
      <c r="A446" s="118"/>
      <c r="B446" s="118"/>
      <c r="C446" s="116"/>
      <c r="D446" s="118"/>
      <c r="E446" s="116"/>
      <c r="F446" s="118"/>
      <c r="G446" s="118"/>
      <c r="H446" s="126"/>
      <c r="I446" s="118"/>
      <c r="J446" s="116"/>
      <c r="K446" s="116"/>
      <c r="L446" s="134"/>
      <c r="M446" s="116"/>
      <c r="N446" s="129"/>
      <c r="O446" s="117"/>
      <c r="P446" s="117"/>
      <c r="Q446" s="166"/>
      <c r="R446" s="167"/>
      <c r="S446" s="119"/>
      <c r="T446" s="134"/>
      <c r="U446" s="133"/>
      <c r="V446" s="126"/>
      <c r="W446" s="164"/>
    </row>
    <row r="447" customFormat="false" ht="14.25" hidden="false" customHeight="false" outlineLevel="0" collapsed="false">
      <c r="A447" s="118"/>
      <c r="B447" s="118"/>
      <c r="C447" s="116"/>
      <c r="D447" s="118"/>
      <c r="E447" s="116"/>
      <c r="F447" s="118"/>
      <c r="G447" s="118"/>
      <c r="H447" s="126"/>
      <c r="I447" s="118"/>
      <c r="J447" s="116"/>
      <c r="K447" s="116"/>
      <c r="L447" s="134"/>
      <c r="M447" s="116"/>
      <c r="N447" s="129"/>
      <c r="O447" s="117"/>
      <c r="P447" s="117"/>
      <c r="Q447" s="166"/>
      <c r="R447" s="167"/>
      <c r="S447" s="119"/>
      <c r="T447" s="134"/>
      <c r="U447" s="133"/>
      <c r="V447" s="126"/>
      <c r="W447" s="164"/>
    </row>
    <row r="448" customFormat="false" ht="14.25" hidden="false" customHeight="false" outlineLevel="0" collapsed="false">
      <c r="A448" s="118"/>
      <c r="B448" s="118"/>
      <c r="C448" s="116"/>
      <c r="D448" s="118"/>
      <c r="E448" s="116"/>
      <c r="F448" s="118"/>
      <c r="G448" s="118"/>
      <c r="H448" s="126"/>
      <c r="I448" s="118"/>
      <c r="J448" s="116"/>
      <c r="K448" s="116"/>
      <c r="L448" s="134"/>
      <c r="M448" s="116"/>
      <c r="N448" s="129"/>
      <c r="O448" s="117"/>
      <c r="P448" s="117"/>
      <c r="Q448" s="166"/>
      <c r="R448" s="167"/>
      <c r="S448" s="119"/>
      <c r="T448" s="134"/>
      <c r="U448" s="133"/>
      <c r="V448" s="126"/>
      <c r="W448" s="164"/>
    </row>
    <row r="449" customFormat="false" ht="14.25" hidden="false" customHeight="false" outlineLevel="0" collapsed="false">
      <c r="A449" s="118"/>
      <c r="B449" s="118"/>
      <c r="C449" s="116"/>
      <c r="D449" s="118"/>
      <c r="E449" s="116"/>
      <c r="F449" s="118"/>
      <c r="G449" s="118"/>
      <c r="H449" s="126"/>
      <c r="I449" s="118"/>
      <c r="J449" s="116"/>
      <c r="K449" s="116"/>
      <c r="L449" s="134"/>
      <c r="M449" s="116"/>
      <c r="N449" s="129"/>
      <c r="O449" s="117"/>
      <c r="P449" s="117"/>
      <c r="Q449" s="166"/>
      <c r="R449" s="167"/>
      <c r="S449" s="119"/>
      <c r="T449" s="134"/>
      <c r="U449" s="133"/>
      <c r="V449" s="126"/>
      <c r="W449" s="164"/>
    </row>
    <row r="450" customFormat="false" ht="14.25" hidden="false" customHeight="false" outlineLevel="0" collapsed="false">
      <c r="A450" s="118"/>
      <c r="B450" s="118"/>
      <c r="C450" s="116"/>
      <c r="D450" s="118"/>
      <c r="E450" s="116"/>
      <c r="F450" s="118"/>
      <c r="G450" s="118"/>
      <c r="H450" s="126"/>
      <c r="I450" s="118"/>
      <c r="J450" s="116"/>
      <c r="K450" s="116"/>
      <c r="L450" s="134"/>
      <c r="M450" s="116"/>
      <c r="N450" s="129"/>
      <c r="O450" s="117"/>
      <c r="P450" s="117"/>
      <c r="Q450" s="166"/>
      <c r="R450" s="167"/>
      <c r="S450" s="119"/>
      <c r="T450" s="134"/>
      <c r="U450" s="133"/>
      <c r="V450" s="126"/>
      <c r="W450" s="164"/>
    </row>
    <row r="451" customFormat="false" ht="14.25" hidden="false" customHeight="false" outlineLevel="0" collapsed="false">
      <c r="A451" s="118"/>
      <c r="B451" s="118"/>
      <c r="C451" s="116"/>
      <c r="D451" s="118"/>
      <c r="E451" s="116"/>
      <c r="F451" s="118"/>
      <c r="G451" s="118"/>
      <c r="H451" s="126"/>
      <c r="I451" s="118"/>
      <c r="J451" s="116"/>
      <c r="K451" s="116"/>
      <c r="L451" s="134"/>
      <c r="M451" s="116"/>
      <c r="N451" s="129"/>
      <c r="O451" s="117"/>
      <c r="P451" s="117"/>
      <c r="Q451" s="166"/>
      <c r="R451" s="167"/>
      <c r="S451" s="119"/>
      <c r="T451" s="134"/>
      <c r="U451" s="133"/>
      <c r="V451" s="126"/>
      <c r="W451" s="164"/>
    </row>
    <row r="452" customFormat="false" ht="14.25" hidden="false" customHeight="false" outlineLevel="0" collapsed="false">
      <c r="A452" s="118"/>
      <c r="B452" s="118"/>
      <c r="C452" s="116"/>
      <c r="D452" s="118"/>
      <c r="E452" s="116"/>
      <c r="F452" s="118"/>
      <c r="G452" s="118"/>
      <c r="H452" s="126"/>
      <c r="I452" s="118"/>
      <c r="J452" s="116"/>
      <c r="K452" s="116"/>
      <c r="L452" s="134"/>
      <c r="M452" s="116"/>
      <c r="N452" s="129"/>
      <c r="O452" s="117"/>
      <c r="P452" s="117"/>
      <c r="Q452" s="166"/>
      <c r="R452" s="167"/>
      <c r="S452" s="119"/>
      <c r="T452" s="134"/>
      <c r="U452" s="133"/>
      <c r="V452" s="126"/>
      <c r="W452" s="164"/>
    </row>
    <row r="453" customFormat="false" ht="14.25" hidden="false" customHeight="false" outlineLevel="0" collapsed="false">
      <c r="A453" s="118"/>
      <c r="B453" s="118"/>
      <c r="C453" s="116"/>
      <c r="D453" s="118"/>
      <c r="E453" s="116"/>
      <c r="F453" s="118"/>
      <c r="G453" s="118"/>
      <c r="H453" s="126"/>
      <c r="I453" s="118"/>
      <c r="J453" s="116"/>
      <c r="K453" s="116"/>
      <c r="L453" s="134"/>
      <c r="M453" s="116"/>
      <c r="N453" s="129"/>
      <c r="O453" s="117"/>
      <c r="P453" s="117"/>
      <c r="Q453" s="166"/>
      <c r="R453" s="167"/>
      <c r="S453" s="119"/>
      <c r="T453" s="134"/>
      <c r="U453" s="133"/>
      <c r="V453" s="126"/>
      <c r="W453" s="164"/>
    </row>
    <row r="454" customFormat="false" ht="14.25" hidden="false" customHeight="false" outlineLevel="0" collapsed="false">
      <c r="A454" s="118"/>
      <c r="B454" s="118"/>
      <c r="C454" s="116"/>
      <c r="D454" s="118"/>
      <c r="E454" s="116"/>
      <c r="F454" s="118"/>
      <c r="G454" s="118"/>
      <c r="H454" s="126"/>
      <c r="I454" s="118"/>
      <c r="J454" s="116"/>
      <c r="K454" s="116"/>
      <c r="L454" s="134"/>
      <c r="M454" s="116"/>
      <c r="N454" s="129"/>
      <c r="O454" s="117"/>
      <c r="P454" s="117"/>
      <c r="Q454" s="166"/>
      <c r="R454" s="167"/>
      <c r="S454" s="119"/>
      <c r="T454" s="134"/>
      <c r="U454" s="133"/>
      <c r="V454" s="126"/>
      <c r="W454" s="164"/>
    </row>
    <row r="455" customFormat="false" ht="14.25" hidden="false" customHeight="false" outlineLevel="0" collapsed="false">
      <c r="A455" s="118"/>
      <c r="B455" s="118"/>
      <c r="C455" s="116"/>
      <c r="D455" s="118"/>
      <c r="E455" s="116"/>
      <c r="F455" s="118"/>
      <c r="G455" s="118"/>
      <c r="H455" s="126"/>
      <c r="I455" s="118"/>
      <c r="J455" s="116"/>
      <c r="K455" s="116"/>
      <c r="L455" s="134"/>
      <c r="M455" s="116"/>
      <c r="N455" s="129"/>
      <c r="O455" s="117"/>
      <c r="P455" s="117"/>
      <c r="Q455" s="166"/>
      <c r="R455" s="167"/>
      <c r="S455" s="119"/>
      <c r="T455" s="134"/>
      <c r="U455" s="133"/>
      <c r="V455" s="126"/>
      <c r="W455" s="164"/>
    </row>
    <row r="456" customFormat="false" ht="14.25" hidden="false" customHeight="false" outlineLevel="0" collapsed="false">
      <c r="A456" s="118"/>
      <c r="B456" s="118"/>
      <c r="C456" s="116"/>
      <c r="D456" s="118"/>
      <c r="E456" s="116"/>
      <c r="F456" s="118"/>
      <c r="G456" s="118"/>
      <c r="H456" s="126"/>
      <c r="I456" s="118"/>
      <c r="J456" s="116"/>
      <c r="K456" s="116"/>
      <c r="L456" s="134"/>
      <c r="M456" s="116"/>
      <c r="N456" s="129"/>
      <c r="O456" s="117"/>
      <c r="P456" s="117"/>
      <c r="Q456" s="166"/>
      <c r="R456" s="167"/>
      <c r="S456" s="119"/>
      <c r="T456" s="134"/>
      <c r="U456" s="133"/>
      <c r="V456" s="126"/>
      <c r="W456" s="164"/>
    </row>
    <row r="457" customFormat="false" ht="14.25" hidden="false" customHeight="false" outlineLevel="0" collapsed="false">
      <c r="A457" s="118"/>
      <c r="B457" s="118"/>
      <c r="C457" s="116"/>
      <c r="D457" s="118"/>
      <c r="E457" s="116"/>
      <c r="F457" s="118"/>
      <c r="G457" s="118"/>
      <c r="H457" s="126"/>
      <c r="I457" s="118"/>
      <c r="J457" s="116"/>
      <c r="K457" s="116"/>
      <c r="L457" s="134"/>
      <c r="M457" s="116"/>
      <c r="N457" s="129"/>
      <c r="O457" s="117"/>
      <c r="P457" s="117"/>
      <c r="Q457" s="166"/>
      <c r="R457" s="167"/>
      <c r="S457" s="119"/>
      <c r="T457" s="134"/>
      <c r="U457" s="133"/>
      <c r="V457" s="126"/>
      <c r="W457" s="164"/>
    </row>
    <row r="458" customFormat="false" ht="14.25" hidden="false" customHeight="false" outlineLevel="0" collapsed="false">
      <c r="A458" s="118"/>
      <c r="B458" s="118"/>
      <c r="C458" s="116"/>
      <c r="D458" s="118"/>
      <c r="E458" s="116"/>
      <c r="F458" s="118"/>
      <c r="G458" s="118"/>
      <c r="H458" s="126"/>
      <c r="I458" s="118"/>
      <c r="J458" s="116"/>
      <c r="K458" s="116"/>
      <c r="L458" s="134"/>
      <c r="M458" s="116"/>
      <c r="N458" s="129"/>
      <c r="O458" s="117"/>
      <c r="P458" s="117"/>
      <c r="Q458" s="166"/>
      <c r="R458" s="167"/>
      <c r="S458" s="119"/>
      <c r="T458" s="134"/>
      <c r="U458" s="133"/>
      <c r="V458" s="126"/>
      <c r="W458" s="164"/>
    </row>
    <row r="459" customFormat="false" ht="14.25" hidden="false" customHeight="false" outlineLevel="0" collapsed="false">
      <c r="A459" s="118"/>
      <c r="B459" s="118"/>
      <c r="C459" s="116"/>
      <c r="D459" s="118"/>
      <c r="E459" s="116"/>
      <c r="F459" s="118"/>
      <c r="G459" s="118"/>
      <c r="H459" s="126"/>
      <c r="I459" s="118"/>
      <c r="J459" s="116"/>
      <c r="K459" s="116"/>
      <c r="L459" s="134"/>
      <c r="M459" s="116"/>
      <c r="N459" s="129"/>
      <c r="O459" s="117"/>
      <c r="P459" s="117"/>
      <c r="Q459" s="166"/>
      <c r="R459" s="167"/>
      <c r="S459" s="119"/>
      <c r="T459" s="134"/>
      <c r="U459" s="133"/>
      <c r="V459" s="126"/>
      <c r="W459" s="164"/>
    </row>
    <row r="460" customFormat="false" ht="14.25" hidden="false" customHeight="false" outlineLevel="0" collapsed="false">
      <c r="A460" s="118"/>
      <c r="B460" s="118"/>
      <c r="C460" s="116"/>
      <c r="D460" s="118"/>
      <c r="E460" s="116"/>
      <c r="F460" s="118"/>
      <c r="G460" s="118"/>
      <c r="H460" s="126"/>
      <c r="I460" s="118"/>
      <c r="J460" s="116"/>
      <c r="K460" s="116"/>
      <c r="L460" s="134"/>
      <c r="M460" s="116"/>
      <c r="N460" s="129"/>
      <c r="O460" s="117"/>
      <c r="P460" s="117"/>
      <c r="Q460" s="166"/>
      <c r="R460" s="167"/>
      <c r="S460" s="119"/>
      <c r="T460" s="134"/>
      <c r="U460" s="133"/>
      <c r="V460" s="126"/>
      <c r="W460" s="164"/>
    </row>
    <row r="461" customFormat="false" ht="14.25" hidden="false" customHeight="false" outlineLevel="0" collapsed="false">
      <c r="A461" s="118"/>
      <c r="B461" s="118"/>
      <c r="C461" s="116"/>
      <c r="D461" s="118"/>
      <c r="E461" s="116"/>
      <c r="F461" s="118"/>
      <c r="G461" s="118"/>
      <c r="H461" s="126"/>
      <c r="I461" s="118"/>
      <c r="J461" s="116"/>
      <c r="K461" s="116"/>
      <c r="L461" s="134"/>
      <c r="M461" s="116"/>
      <c r="N461" s="129"/>
      <c r="O461" s="117"/>
      <c r="P461" s="117"/>
      <c r="Q461" s="166"/>
      <c r="R461" s="167"/>
      <c r="S461" s="119"/>
      <c r="T461" s="134"/>
      <c r="U461" s="133"/>
      <c r="V461" s="126"/>
      <c r="W461" s="164"/>
    </row>
    <row r="462" customFormat="false" ht="14.25" hidden="false" customHeight="false" outlineLevel="0" collapsed="false">
      <c r="A462" s="118"/>
      <c r="B462" s="118"/>
      <c r="C462" s="116"/>
      <c r="D462" s="118"/>
      <c r="E462" s="116"/>
      <c r="F462" s="118"/>
      <c r="G462" s="118"/>
      <c r="H462" s="126"/>
      <c r="I462" s="118"/>
      <c r="J462" s="116"/>
      <c r="K462" s="116"/>
      <c r="L462" s="134"/>
      <c r="M462" s="116"/>
      <c r="N462" s="129"/>
      <c r="O462" s="117"/>
      <c r="P462" s="117"/>
      <c r="Q462" s="166"/>
      <c r="R462" s="167"/>
      <c r="S462" s="119"/>
      <c r="T462" s="134"/>
      <c r="U462" s="133"/>
      <c r="V462" s="126"/>
      <c r="W462" s="164"/>
    </row>
    <row r="463" customFormat="false" ht="14.25" hidden="false" customHeight="false" outlineLevel="0" collapsed="false">
      <c r="A463" s="118"/>
      <c r="B463" s="118"/>
      <c r="C463" s="116"/>
      <c r="D463" s="118"/>
      <c r="E463" s="116"/>
      <c r="F463" s="118"/>
      <c r="G463" s="118"/>
      <c r="H463" s="126"/>
      <c r="I463" s="118"/>
      <c r="J463" s="116"/>
      <c r="K463" s="116"/>
      <c r="L463" s="134"/>
      <c r="M463" s="116"/>
      <c r="N463" s="129"/>
      <c r="O463" s="117"/>
      <c r="P463" s="117"/>
      <c r="Q463" s="166"/>
      <c r="R463" s="167"/>
      <c r="S463" s="119"/>
      <c r="T463" s="134"/>
      <c r="U463" s="133"/>
      <c r="V463" s="126"/>
      <c r="W463" s="164"/>
    </row>
    <row r="464" customFormat="false" ht="14.25" hidden="false" customHeight="false" outlineLevel="0" collapsed="false">
      <c r="A464" s="118"/>
      <c r="B464" s="118"/>
      <c r="C464" s="116"/>
      <c r="D464" s="118"/>
      <c r="E464" s="116"/>
      <c r="F464" s="118"/>
      <c r="G464" s="118"/>
      <c r="H464" s="126"/>
      <c r="I464" s="118"/>
      <c r="J464" s="116"/>
      <c r="K464" s="116"/>
      <c r="L464" s="134"/>
      <c r="M464" s="116"/>
      <c r="N464" s="129"/>
      <c r="O464" s="117"/>
      <c r="P464" s="117"/>
      <c r="Q464" s="166"/>
      <c r="R464" s="167"/>
      <c r="S464" s="119"/>
      <c r="T464" s="134"/>
      <c r="U464" s="133"/>
      <c r="V464" s="126"/>
      <c r="W464" s="164"/>
    </row>
    <row r="465" customFormat="false" ht="14.25" hidden="false" customHeight="false" outlineLevel="0" collapsed="false">
      <c r="A465" s="118"/>
      <c r="B465" s="118"/>
      <c r="C465" s="116"/>
      <c r="D465" s="118"/>
      <c r="E465" s="116"/>
      <c r="F465" s="118"/>
      <c r="G465" s="118"/>
      <c r="H465" s="126"/>
      <c r="I465" s="118"/>
      <c r="J465" s="116"/>
      <c r="K465" s="116"/>
      <c r="L465" s="134"/>
      <c r="M465" s="116"/>
      <c r="N465" s="129"/>
      <c r="O465" s="117"/>
      <c r="P465" s="117"/>
      <c r="Q465" s="166"/>
      <c r="R465" s="167"/>
      <c r="S465" s="119"/>
      <c r="T465" s="134"/>
      <c r="U465" s="133"/>
      <c r="V465" s="126"/>
      <c r="W465" s="164"/>
    </row>
    <row r="466" customFormat="false" ht="14.25" hidden="false" customHeight="false" outlineLevel="0" collapsed="false">
      <c r="A466" s="118"/>
      <c r="B466" s="118"/>
      <c r="C466" s="116"/>
      <c r="D466" s="118"/>
      <c r="E466" s="116"/>
      <c r="F466" s="118"/>
      <c r="G466" s="118"/>
      <c r="H466" s="126"/>
      <c r="I466" s="118"/>
      <c r="J466" s="116"/>
      <c r="K466" s="116"/>
      <c r="L466" s="134"/>
      <c r="M466" s="116"/>
      <c r="N466" s="129"/>
      <c r="O466" s="117"/>
      <c r="P466" s="117"/>
      <c r="Q466" s="166"/>
      <c r="R466" s="167"/>
      <c r="S466" s="119"/>
      <c r="T466" s="134"/>
      <c r="U466" s="133"/>
      <c r="V466" s="126"/>
      <c r="W466" s="164"/>
    </row>
    <row r="467" customFormat="false" ht="14.25" hidden="false" customHeight="false" outlineLevel="0" collapsed="false">
      <c r="A467" s="118"/>
      <c r="B467" s="118"/>
      <c r="C467" s="116"/>
      <c r="D467" s="118"/>
      <c r="E467" s="116"/>
      <c r="F467" s="118"/>
      <c r="G467" s="118"/>
      <c r="H467" s="126"/>
      <c r="I467" s="118"/>
      <c r="J467" s="116"/>
      <c r="K467" s="116"/>
      <c r="L467" s="134"/>
      <c r="M467" s="116"/>
      <c r="N467" s="129"/>
      <c r="O467" s="117"/>
      <c r="P467" s="117"/>
      <c r="Q467" s="166"/>
      <c r="R467" s="167"/>
      <c r="S467" s="119"/>
      <c r="T467" s="134"/>
      <c r="U467" s="133"/>
      <c r="V467" s="126"/>
      <c r="W467" s="164"/>
    </row>
    <row r="468" customFormat="false" ht="14.25" hidden="false" customHeight="false" outlineLevel="0" collapsed="false">
      <c r="A468" s="118"/>
      <c r="B468" s="118"/>
      <c r="C468" s="116"/>
      <c r="D468" s="118"/>
      <c r="E468" s="116"/>
      <c r="F468" s="118"/>
      <c r="G468" s="118"/>
      <c r="H468" s="126"/>
      <c r="I468" s="118"/>
      <c r="J468" s="116"/>
      <c r="K468" s="116"/>
      <c r="L468" s="134"/>
      <c r="M468" s="116"/>
      <c r="N468" s="129"/>
      <c r="O468" s="117"/>
      <c r="P468" s="117"/>
      <c r="Q468" s="166"/>
      <c r="R468" s="167"/>
      <c r="S468" s="119"/>
      <c r="T468" s="134"/>
      <c r="U468" s="133"/>
      <c r="V468" s="126"/>
      <c r="W468" s="164"/>
    </row>
    <row r="469" customFormat="false" ht="14.25" hidden="false" customHeight="false" outlineLevel="0" collapsed="false">
      <c r="A469" s="118"/>
      <c r="B469" s="118"/>
      <c r="C469" s="116"/>
      <c r="D469" s="118"/>
      <c r="E469" s="116"/>
      <c r="F469" s="118"/>
      <c r="G469" s="118"/>
      <c r="H469" s="126"/>
      <c r="I469" s="118"/>
      <c r="J469" s="116"/>
      <c r="K469" s="116"/>
      <c r="L469" s="134"/>
      <c r="M469" s="116"/>
      <c r="N469" s="129"/>
      <c r="O469" s="117"/>
      <c r="P469" s="117"/>
      <c r="Q469" s="166"/>
      <c r="R469" s="167"/>
      <c r="S469" s="119"/>
      <c r="T469" s="134"/>
      <c r="U469" s="133"/>
      <c r="V469" s="126"/>
      <c r="W469" s="164"/>
    </row>
    <row r="470" customFormat="false" ht="14.25" hidden="false" customHeight="false" outlineLevel="0" collapsed="false">
      <c r="A470" s="118"/>
      <c r="B470" s="118"/>
      <c r="C470" s="116"/>
      <c r="D470" s="118"/>
      <c r="E470" s="116"/>
      <c r="F470" s="118"/>
      <c r="G470" s="118"/>
      <c r="H470" s="126"/>
      <c r="I470" s="118"/>
      <c r="J470" s="116"/>
      <c r="K470" s="116"/>
      <c r="L470" s="134"/>
      <c r="M470" s="116"/>
      <c r="N470" s="129"/>
      <c r="O470" s="117"/>
      <c r="P470" s="117"/>
      <c r="Q470" s="166"/>
      <c r="R470" s="167"/>
      <c r="S470" s="119"/>
      <c r="T470" s="134"/>
      <c r="U470" s="133"/>
      <c r="V470" s="126"/>
      <c r="W470" s="164"/>
    </row>
    <row r="471" customFormat="false" ht="14.25" hidden="false" customHeight="false" outlineLevel="0" collapsed="false">
      <c r="A471" s="118"/>
      <c r="B471" s="118"/>
      <c r="C471" s="116"/>
      <c r="D471" s="118"/>
      <c r="E471" s="116"/>
      <c r="F471" s="118"/>
      <c r="G471" s="118"/>
      <c r="H471" s="126"/>
      <c r="I471" s="118"/>
      <c r="J471" s="116"/>
      <c r="K471" s="116"/>
      <c r="L471" s="134"/>
      <c r="M471" s="116"/>
      <c r="N471" s="129"/>
      <c r="O471" s="117"/>
      <c r="P471" s="117"/>
      <c r="Q471" s="166"/>
      <c r="R471" s="167"/>
      <c r="S471" s="119"/>
      <c r="T471" s="134"/>
      <c r="U471" s="133"/>
      <c r="V471" s="126"/>
      <c r="W471" s="164"/>
    </row>
    <row r="472" customFormat="false" ht="14.25" hidden="false" customHeight="false" outlineLevel="0" collapsed="false">
      <c r="A472" s="118"/>
      <c r="B472" s="118"/>
      <c r="C472" s="116"/>
      <c r="D472" s="118"/>
      <c r="E472" s="116"/>
      <c r="F472" s="118"/>
      <c r="G472" s="118"/>
      <c r="H472" s="126"/>
      <c r="I472" s="118"/>
      <c r="J472" s="116"/>
      <c r="K472" s="116"/>
      <c r="L472" s="134"/>
      <c r="M472" s="116"/>
      <c r="N472" s="129"/>
      <c r="O472" s="117"/>
      <c r="P472" s="117"/>
      <c r="Q472" s="166"/>
      <c r="R472" s="167"/>
      <c r="S472" s="119"/>
      <c r="T472" s="134"/>
      <c r="U472" s="133"/>
      <c r="V472" s="126"/>
      <c r="W472" s="164"/>
    </row>
    <row r="473" customFormat="false" ht="14.25" hidden="false" customHeight="false" outlineLevel="0" collapsed="false">
      <c r="A473" s="118"/>
      <c r="B473" s="118"/>
      <c r="C473" s="116"/>
      <c r="D473" s="118"/>
      <c r="E473" s="116"/>
      <c r="F473" s="118"/>
      <c r="G473" s="118"/>
      <c r="H473" s="126"/>
      <c r="I473" s="118"/>
      <c r="J473" s="116"/>
      <c r="K473" s="116"/>
      <c r="L473" s="134"/>
      <c r="M473" s="116"/>
      <c r="N473" s="129"/>
      <c r="O473" s="117"/>
      <c r="P473" s="117"/>
      <c r="Q473" s="166"/>
      <c r="R473" s="167"/>
      <c r="S473" s="119"/>
      <c r="T473" s="134"/>
      <c r="U473" s="133"/>
      <c r="V473" s="126"/>
      <c r="W473" s="164"/>
    </row>
    <row r="474" customFormat="false" ht="14.25" hidden="false" customHeight="false" outlineLevel="0" collapsed="false">
      <c r="A474" s="118"/>
      <c r="B474" s="118"/>
      <c r="C474" s="116"/>
      <c r="D474" s="118"/>
      <c r="E474" s="116"/>
      <c r="F474" s="118"/>
      <c r="G474" s="118"/>
      <c r="H474" s="126"/>
      <c r="I474" s="118"/>
      <c r="J474" s="116"/>
      <c r="K474" s="116"/>
      <c r="L474" s="134"/>
      <c r="M474" s="116"/>
      <c r="N474" s="129"/>
      <c r="O474" s="117"/>
      <c r="P474" s="117"/>
      <c r="Q474" s="166"/>
      <c r="R474" s="167"/>
      <c r="S474" s="119"/>
      <c r="T474" s="134"/>
      <c r="U474" s="133"/>
      <c r="V474" s="126"/>
      <c r="W474" s="164"/>
    </row>
    <row r="475" customFormat="false" ht="14.25" hidden="false" customHeight="false" outlineLevel="0" collapsed="false">
      <c r="A475" s="118"/>
      <c r="B475" s="118"/>
      <c r="C475" s="116"/>
      <c r="D475" s="118"/>
      <c r="E475" s="116"/>
      <c r="F475" s="118"/>
      <c r="G475" s="118"/>
      <c r="H475" s="126"/>
      <c r="I475" s="118"/>
      <c r="J475" s="116"/>
      <c r="K475" s="116"/>
      <c r="L475" s="134"/>
      <c r="M475" s="116"/>
      <c r="N475" s="129"/>
      <c r="O475" s="117"/>
      <c r="P475" s="117"/>
      <c r="Q475" s="166"/>
      <c r="R475" s="167"/>
      <c r="S475" s="119"/>
      <c r="T475" s="134"/>
      <c r="U475" s="133"/>
      <c r="V475" s="126"/>
      <c r="W475" s="164"/>
    </row>
    <row r="476" customFormat="false" ht="14.25" hidden="false" customHeight="false" outlineLevel="0" collapsed="false">
      <c r="A476" s="118"/>
      <c r="B476" s="118"/>
      <c r="C476" s="116"/>
      <c r="D476" s="118"/>
      <c r="E476" s="116"/>
      <c r="F476" s="118"/>
      <c r="G476" s="118"/>
      <c r="H476" s="126"/>
      <c r="I476" s="118"/>
      <c r="J476" s="116"/>
      <c r="K476" s="116"/>
      <c r="L476" s="134"/>
      <c r="M476" s="116"/>
      <c r="N476" s="129"/>
      <c r="O476" s="117"/>
      <c r="P476" s="117"/>
      <c r="Q476" s="166"/>
      <c r="R476" s="167"/>
      <c r="S476" s="119"/>
      <c r="T476" s="134"/>
      <c r="U476" s="133"/>
      <c r="V476" s="126"/>
      <c r="W476" s="164"/>
    </row>
    <row r="477" customFormat="false" ht="14.25" hidden="false" customHeight="false" outlineLevel="0" collapsed="false">
      <c r="A477" s="118"/>
      <c r="B477" s="118"/>
      <c r="C477" s="116"/>
      <c r="D477" s="118"/>
      <c r="E477" s="116"/>
      <c r="F477" s="118"/>
      <c r="G477" s="118"/>
      <c r="H477" s="126"/>
      <c r="I477" s="118"/>
      <c r="J477" s="116"/>
      <c r="K477" s="116"/>
      <c r="L477" s="134"/>
      <c r="M477" s="116"/>
      <c r="N477" s="129"/>
      <c r="O477" s="117"/>
      <c r="P477" s="117"/>
      <c r="Q477" s="166"/>
      <c r="R477" s="167"/>
      <c r="S477" s="119"/>
      <c r="T477" s="134"/>
      <c r="U477" s="133"/>
      <c r="V477" s="126"/>
      <c r="W477" s="164"/>
    </row>
    <row r="478" customFormat="false" ht="14.25" hidden="false" customHeight="false" outlineLevel="0" collapsed="false">
      <c r="A478" s="118"/>
      <c r="B478" s="118"/>
      <c r="C478" s="116"/>
      <c r="D478" s="118"/>
      <c r="E478" s="116"/>
      <c r="F478" s="118"/>
      <c r="G478" s="118"/>
      <c r="H478" s="126"/>
      <c r="I478" s="118"/>
      <c r="J478" s="116"/>
      <c r="K478" s="116"/>
      <c r="L478" s="134"/>
      <c r="M478" s="116"/>
      <c r="N478" s="129"/>
      <c r="O478" s="117"/>
      <c r="P478" s="117"/>
      <c r="Q478" s="166"/>
      <c r="R478" s="167"/>
      <c r="S478" s="119"/>
      <c r="T478" s="134"/>
      <c r="U478" s="133"/>
      <c r="V478" s="126"/>
      <c r="W478" s="164"/>
    </row>
    <row r="479" customFormat="false" ht="14.25" hidden="false" customHeight="false" outlineLevel="0" collapsed="false">
      <c r="A479" s="118"/>
      <c r="B479" s="118"/>
      <c r="C479" s="116"/>
      <c r="D479" s="118"/>
      <c r="E479" s="116"/>
      <c r="F479" s="118"/>
      <c r="G479" s="118"/>
      <c r="H479" s="126"/>
      <c r="I479" s="118"/>
      <c r="J479" s="116"/>
      <c r="K479" s="116"/>
      <c r="L479" s="134"/>
      <c r="M479" s="116"/>
      <c r="N479" s="129"/>
      <c r="O479" s="117"/>
      <c r="P479" s="117"/>
      <c r="Q479" s="166"/>
      <c r="R479" s="167"/>
      <c r="S479" s="119"/>
      <c r="T479" s="134"/>
      <c r="U479" s="133"/>
      <c r="V479" s="126"/>
      <c r="W479" s="164"/>
    </row>
    <row r="480" customFormat="false" ht="14.25" hidden="false" customHeight="false" outlineLevel="0" collapsed="false">
      <c r="A480" s="118"/>
      <c r="B480" s="118"/>
      <c r="C480" s="116"/>
      <c r="D480" s="118"/>
      <c r="E480" s="116"/>
      <c r="F480" s="118"/>
      <c r="G480" s="118"/>
      <c r="H480" s="126"/>
      <c r="I480" s="118"/>
      <c r="J480" s="116"/>
      <c r="K480" s="116"/>
      <c r="L480" s="134"/>
      <c r="M480" s="116"/>
      <c r="N480" s="129"/>
      <c r="O480" s="117"/>
      <c r="P480" s="117"/>
      <c r="Q480" s="166"/>
      <c r="R480" s="167"/>
      <c r="S480" s="119"/>
      <c r="T480" s="134"/>
      <c r="U480" s="133"/>
      <c r="V480" s="126"/>
      <c r="W480" s="164"/>
    </row>
    <row r="481" customFormat="false" ht="14.25" hidden="false" customHeight="false" outlineLevel="0" collapsed="false">
      <c r="A481" s="118"/>
      <c r="B481" s="118"/>
      <c r="C481" s="116"/>
      <c r="D481" s="118"/>
      <c r="E481" s="116"/>
      <c r="F481" s="118"/>
      <c r="G481" s="118"/>
      <c r="H481" s="126"/>
      <c r="I481" s="118"/>
      <c r="J481" s="116"/>
      <c r="K481" s="116"/>
      <c r="L481" s="134"/>
      <c r="M481" s="116"/>
      <c r="N481" s="129"/>
      <c r="O481" s="117"/>
      <c r="P481" s="117"/>
      <c r="Q481" s="166"/>
      <c r="R481" s="167"/>
      <c r="S481" s="119"/>
      <c r="T481" s="134"/>
      <c r="U481" s="133"/>
      <c r="V481" s="126"/>
      <c r="W481" s="164"/>
    </row>
    <row r="482" customFormat="false" ht="14.25" hidden="false" customHeight="false" outlineLevel="0" collapsed="false">
      <c r="A482" s="118"/>
      <c r="B482" s="118"/>
      <c r="C482" s="116"/>
      <c r="D482" s="118"/>
      <c r="E482" s="116"/>
      <c r="F482" s="118"/>
      <c r="G482" s="118"/>
      <c r="H482" s="126"/>
      <c r="I482" s="118"/>
      <c r="J482" s="116"/>
      <c r="K482" s="116"/>
      <c r="L482" s="134"/>
      <c r="M482" s="116"/>
      <c r="N482" s="129"/>
      <c r="O482" s="117"/>
      <c r="P482" s="117"/>
      <c r="Q482" s="166"/>
      <c r="R482" s="167"/>
      <c r="S482" s="119"/>
      <c r="T482" s="134"/>
      <c r="U482" s="133"/>
      <c r="V482" s="126"/>
      <c r="W482" s="164"/>
    </row>
    <row r="483" customFormat="false" ht="14.25" hidden="false" customHeight="false" outlineLevel="0" collapsed="false">
      <c r="A483" s="118"/>
      <c r="B483" s="118"/>
      <c r="C483" s="116"/>
      <c r="D483" s="118"/>
      <c r="E483" s="116"/>
      <c r="F483" s="118"/>
      <c r="G483" s="118"/>
      <c r="H483" s="126"/>
      <c r="I483" s="118"/>
      <c r="J483" s="116"/>
      <c r="K483" s="116"/>
      <c r="L483" s="134"/>
      <c r="M483" s="116"/>
      <c r="N483" s="129"/>
      <c r="O483" s="117"/>
      <c r="P483" s="117"/>
      <c r="Q483" s="166"/>
      <c r="R483" s="167"/>
      <c r="S483" s="119"/>
      <c r="T483" s="134"/>
      <c r="U483" s="133"/>
      <c r="V483" s="126"/>
      <c r="W483" s="164"/>
    </row>
    <row r="484" customFormat="false" ht="14.25" hidden="false" customHeight="false" outlineLevel="0" collapsed="false">
      <c r="A484" s="118"/>
      <c r="B484" s="118"/>
      <c r="C484" s="116"/>
      <c r="D484" s="118"/>
      <c r="E484" s="116"/>
      <c r="F484" s="118"/>
      <c r="G484" s="118"/>
      <c r="H484" s="126"/>
      <c r="I484" s="118"/>
      <c r="J484" s="116"/>
      <c r="K484" s="116"/>
      <c r="L484" s="134"/>
      <c r="M484" s="116"/>
      <c r="N484" s="129"/>
      <c r="O484" s="117"/>
      <c r="P484" s="117"/>
      <c r="Q484" s="166"/>
      <c r="R484" s="167"/>
      <c r="S484" s="119"/>
      <c r="T484" s="134"/>
      <c r="U484" s="133"/>
      <c r="V484" s="126"/>
      <c r="W484" s="164"/>
    </row>
    <row r="485" customFormat="false" ht="14.25" hidden="false" customHeight="false" outlineLevel="0" collapsed="false">
      <c r="A485" s="118"/>
      <c r="B485" s="118"/>
      <c r="C485" s="116"/>
      <c r="D485" s="118"/>
      <c r="E485" s="116"/>
      <c r="F485" s="118"/>
      <c r="G485" s="118"/>
      <c r="H485" s="126"/>
      <c r="I485" s="118"/>
      <c r="J485" s="116"/>
      <c r="K485" s="116"/>
      <c r="L485" s="134"/>
      <c r="M485" s="116"/>
      <c r="N485" s="129"/>
      <c r="O485" s="117"/>
      <c r="P485" s="117"/>
      <c r="Q485" s="166"/>
      <c r="R485" s="167"/>
      <c r="S485" s="119"/>
      <c r="T485" s="134"/>
      <c r="U485" s="133"/>
      <c r="V485" s="126"/>
      <c r="W485" s="164"/>
    </row>
    <row r="486" customFormat="false" ht="14.25" hidden="false" customHeight="false" outlineLevel="0" collapsed="false">
      <c r="A486" s="118"/>
      <c r="B486" s="118"/>
      <c r="C486" s="116"/>
      <c r="D486" s="118"/>
      <c r="E486" s="116"/>
      <c r="F486" s="118"/>
      <c r="G486" s="118"/>
      <c r="H486" s="126"/>
      <c r="I486" s="118"/>
      <c r="J486" s="116"/>
      <c r="K486" s="116"/>
      <c r="L486" s="134"/>
      <c r="M486" s="116"/>
      <c r="N486" s="129"/>
      <c r="O486" s="117"/>
      <c r="P486" s="117"/>
      <c r="Q486" s="166"/>
      <c r="R486" s="167"/>
      <c r="S486" s="119"/>
      <c r="T486" s="134"/>
      <c r="U486" s="133"/>
      <c r="V486" s="126"/>
      <c r="W486" s="164"/>
    </row>
    <row r="487" customFormat="false" ht="14.25" hidden="false" customHeight="false" outlineLevel="0" collapsed="false">
      <c r="A487" s="118"/>
      <c r="B487" s="118"/>
      <c r="C487" s="116"/>
      <c r="D487" s="118"/>
      <c r="E487" s="116"/>
      <c r="F487" s="118"/>
      <c r="G487" s="118"/>
      <c r="H487" s="126"/>
      <c r="I487" s="118"/>
      <c r="J487" s="116"/>
      <c r="K487" s="116"/>
      <c r="L487" s="134"/>
      <c r="M487" s="116"/>
      <c r="N487" s="129"/>
      <c r="O487" s="117"/>
      <c r="P487" s="117"/>
      <c r="Q487" s="166"/>
      <c r="R487" s="167"/>
      <c r="S487" s="119"/>
      <c r="T487" s="134"/>
      <c r="U487" s="133"/>
      <c r="V487" s="126"/>
      <c r="W487" s="164"/>
    </row>
    <row r="488" customFormat="false" ht="14.25" hidden="false" customHeight="false" outlineLevel="0" collapsed="false">
      <c r="A488" s="118"/>
      <c r="B488" s="118"/>
      <c r="C488" s="116"/>
      <c r="D488" s="118"/>
      <c r="E488" s="116"/>
      <c r="F488" s="118"/>
      <c r="G488" s="118"/>
      <c r="H488" s="126"/>
      <c r="I488" s="118"/>
      <c r="J488" s="116"/>
      <c r="K488" s="116"/>
      <c r="L488" s="134"/>
      <c r="M488" s="116"/>
      <c r="N488" s="129"/>
      <c r="O488" s="117"/>
      <c r="P488" s="117"/>
      <c r="Q488" s="166"/>
      <c r="R488" s="167"/>
      <c r="S488" s="119"/>
      <c r="T488" s="134"/>
      <c r="U488" s="133"/>
      <c r="V488" s="126"/>
      <c r="W488" s="164"/>
    </row>
    <row r="489" customFormat="false" ht="14.25" hidden="false" customHeight="false" outlineLevel="0" collapsed="false">
      <c r="A489" s="118"/>
      <c r="B489" s="118"/>
      <c r="C489" s="116"/>
      <c r="D489" s="118"/>
      <c r="E489" s="116"/>
      <c r="F489" s="118"/>
      <c r="G489" s="118"/>
      <c r="H489" s="126"/>
      <c r="I489" s="118"/>
      <c r="J489" s="116"/>
      <c r="K489" s="116"/>
      <c r="L489" s="134"/>
      <c r="M489" s="116"/>
      <c r="N489" s="129"/>
      <c r="O489" s="117"/>
      <c r="P489" s="117"/>
      <c r="Q489" s="166"/>
      <c r="R489" s="167"/>
      <c r="S489" s="119"/>
      <c r="T489" s="134"/>
      <c r="U489" s="133"/>
      <c r="V489" s="126"/>
      <c r="W489" s="164"/>
    </row>
    <row r="490" customFormat="false" ht="14.25" hidden="false" customHeight="false" outlineLevel="0" collapsed="false">
      <c r="A490" s="118"/>
      <c r="B490" s="118"/>
      <c r="C490" s="116"/>
      <c r="D490" s="118"/>
      <c r="E490" s="116"/>
      <c r="F490" s="118"/>
      <c r="G490" s="118"/>
      <c r="H490" s="126"/>
      <c r="I490" s="118"/>
      <c r="J490" s="116"/>
      <c r="K490" s="116"/>
      <c r="L490" s="134"/>
      <c r="M490" s="116"/>
      <c r="N490" s="129"/>
      <c r="O490" s="117"/>
      <c r="P490" s="117"/>
      <c r="Q490" s="166"/>
      <c r="R490" s="167"/>
      <c r="S490" s="119"/>
      <c r="T490" s="134"/>
      <c r="U490" s="133"/>
      <c r="V490" s="126"/>
      <c r="W490" s="164"/>
    </row>
    <row r="491" customFormat="false" ht="14.25" hidden="false" customHeight="false" outlineLevel="0" collapsed="false">
      <c r="A491" s="118"/>
      <c r="B491" s="118"/>
      <c r="C491" s="116"/>
      <c r="D491" s="118"/>
      <c r="E491" s="116"/>
      <c r="F491" s="118"/>
      <c r="G491" s="118"/>
      <c r="H491" s="126"/>
      <c r="I491" s="118"/>
      <c r="J491" s="116"/>
      <c r="K491" s="116"/>
      <c r="L491" s="134"/>
      <c r="M491" s="116"/>
      <c r="N491" s="129"/>
      <c r="O491" s="117"/>
      <c r="P491" s="117"/>
      <c r="Q491" s="166"/>
      <c r="R491" s="167"/>
      <c r="S491" s="119"/>
      <c r="T491" s="134"/>
      <c r="U491" s="133"/>
      <c r="V491" s="126"/>
      <c r="W491" s="164"/>
    </row>
    <row r="492" customFormat="false" ht="14.25" hidden="false" customHeight="false" outlineLevel="0" collapsed="false">
      <c r="A492" s="118"/>
      <c r="B492" s="118"/>
      <c r="C492" s="116"/>
      <c r="D492" s="118"/>
      <c r="E492" s="116"/>
      <c r="F492" s="118"/>
      <c r="G492" s="118"/>
      <c r="H492" s="126"/>
      <c r="I492" s="118"/>
      <c r="J492" s="116"/>
      <c r="K492" s="116"/>
      <c r="L492" s="134"/>
      <c r="M492" s="116"/>
      <c r="N492" s="129"/>
      <c r="O492" s="117"/>
      <c r="P492" s="117"/>
      <c r="Q492" s="166"/>
      <c r="R492" s="167"/>
      <c r="S492" s="119"/>
      <c r="T492" s="134"/>
      <c r="U492" s="133"/>
      <c r="V492" s="126"/>
      <c r="W492" s="164"/>
    </row>
    <row r="493" customFormat="false" ht="14.25" hidden="false" customHeight="false" outlineLevel="0" collapsed="false">
      <c r="A493" s="118"/>
      <c r="B493" s="118"/>
      <c r="C493" s="116"/>
      <c r="D493" s="118"/>
      <c r="E493" s="116"/>
      <c r="F493" s="118"/>
      <c r="G493" s="118"/>
      <c r="H493" s="126"/>
      <c r="I493" s="118"/>
      <c r="J493" s="116"/>
      <c r="K493" s="116"/>
      <c r="L493" s="134"/>
      <c r="M493" s="116"/>
      <c r="N493" s="129"/>
      <c r="O493" s="117"/>
      <c r="P493" s="117"/>
      <c r="Q493" s="166"/>
      <c r="R493" s="167"/>
      <c r="S493" s="119"/>
      <c r="T493" s="134"/>
      <c r="U493" s="133"/>
      <c r="V493" s="126"/>
      <c r="W493" s="164"/>
    </row>
    <row r="494" customFormat="false" ht="14.25" hidden="false" customHeight="false" outlineLevel="0" collapsed="false">
      <c r="A494" s="118"/>
      <c r="B494" s="118"/>
      <c r="C494" s="116"/>
      <c r="D494" s="118"/>
      <c r="E494" s="116"/>
      <c r="F494" s="118"/>
      <c r="G494" s="118"/>
      <c r="H494" s="126"/>
      <c r="I494" s="118"/>
      <c r="J494" s="116"/>
      <c r="K494" s="116"/>
      <c r="L494" s="134"/>
      <c r="M494" s="116"/>
      <c r="N494" s="129"/>
      <c r="O494" s="117"/>
      <c r="P494" s="117"/>
      <c r="Q494" s="166"/>
      <c r="R494" s="167"/>
      <c r="S494" s="119"/>
      <c r="T494" s="134"/>
      <c r="U494" s="133"/>
      <c r="V494" s="126"/>
      <c r="W494" s="164"/>
    </row>
    <row r="495" customFormat="false" ht="14.25" hidden="false" customHeight="false" outlineLevel="0" collapsed="false">
      <c r="A495" s="118"/>
      <c r="B495" s="118"/>
      <c r="C495" s="116"/>
      <c r="D495" s="118"/>
      <c r="E495" s="116"/>
      <c r="F495" s="118"/>
      <c r="G495" s="118"/>
      <c r="H495" s="126"/>
      <c r="I495" s="118"/>
      <c r="J495" s="116"/>
      <c r="K495" s="116"/>
      <c r="L495" s="134"/>
      <c r="M495" s="116"/>
      <c r="N495" s="129"/>
      <c r="O495" s="117"/>
      <c r="P495" s="117"/>
      <c r="Q495" s="166"/>
      <c r="R495" s="167"/>
      <c r="S495" s="119"/>
      <c r="T495" s="134"/>
      <c r="U495" s="133"/>
      <c r="V495" s="126"/>
      <c r="W495" s="164"/>
    </row>
    <row r="496" customFormat="false" ht="14.25" hidden="false" customHeight="false" outlineLevel="0" collapsed="false">
      <c r="A496" s="118"/>
      <c r="B496" s="118"/>
      <c r="C496" s="116"/>
      <c r="D496" s="118"/>
      <c r="E496" s="116"/>
      <c r="F496" s="118"/>
      <c r="G496" s="118"/>
      <c r="H496" s="126"/>
      <c r="I496" s="118"/>
      <c r="J496" s="116"/>
      <c r="K496" s="116"/>
      <c r="L496" s="134"/>
      <c r="M496" s="116"/>
      <c r="N496" s="129"/>
      <c r="O496" s="117"/>
      <c r="P496" s="117"/>
      <c r="Q496" s="166"/>
      <c r="R496" s="167"/>
      <c r="S496" s="119"/>
      <c r="T496" s="134"/>
      <c r="U496" s="133"/>
      <c r="V496" s="126"/>
      <c r="W496" s="164"/>
    </row>
    <row r="497" customFormat="false" ht="14.25" hidden="false" customHeight="false" outlineLevel="0" collapsed="false">
      <c r="A497" s="118"/>
      <c r="B497" s="118"/>
      <c r="C497" s="116"/>
      <c r="D497" s="118"/>
      <c r="E497" s="116"/>
      <c r="F497" s="118"/>
      <c r="G497" s="118"/>
      <c r="H497" s="126"/>
      <c r="I497" s="118"/>
      <c r="J497" s="116"/>
      <c r="K497" s="116"/>
      <c r="L497" s="134"/>
      <c r="M497" s="116"/>
      <c r="N497" s="129"/>
      <c r="O497" s="117"/>
      <c r="P497" s="117"/>
      <c r="Q497" s="166"/>
      <c r="R497" s="167"/>
      <c r="S497" s="119"/>
      <c r="T497" s="134"/>
      <c r="U497" s="133"/>
      <c r="V497" s="126"/>
      <c r="W497" s="164"/>
    </row>
    <row r="498" customFormat="false" ht="14.25" hidden="false" customHeight="false" outlineLevel="0" collapsed="false">
      <c r="A498" s="118"/>
      <c r="B498" s="118"/>
      <c r="C498" s="116"/>
      <c r="D498" s="118"/>
      <c r="E498" s="116"/>
      <c r="F498" s="118"/>
      <c r="G498" s="118"/>
      <c r="H498" s="126"/>
      <c r="I498" s="118"/>
      <c r="J498" s="116"/>
      <c r="K498" s="116"/>
      <c r="L498" s="134"/>
      <c r="M498" s="116"/>
      <c r="N498" s="129"/>
      <c r="O498" s="117"/>
      <c r="P498" s="117"/>
      <c r="Q498" s="166"/>
      <c r="R498" s="167"/>
      <c r="S498" s="119"/>
      <c r="T498" s="134"/>
      <c r="U498" s="133"/>
      <c r="V498" s="126"/>
      <c r="W498" s="164"/>
    </row>
    <row r="499" customFormat="false" ht="14.25" hidden="false" customHeight="false" outlineLevel="0" collapsed="false">
      <c r="A499" s="118"/>
      <c r="B499" s="118"/>
      <c r="C499" s="116"/>
      <c r="D499" s="118"/>
      <c r="E499" s="116"/>
      <c r="F499" s="118"/>
      <c r="G499" s="118"/>
      <c r="H499" s="126"/>
      <c r="I499" s="118"/>
      <c r="J499" s="116"/>
      <c r="K499" s="116"/>
      <c r="L499" s="134"/>
      <c r="M499" s="116"/>
      <c r="N499" s="129"/>
      <c r="O499" s="117"/>
      <c r="P499" s="117"/>
      <c r="Q499" s="166"/>
      <c r="R499" s="167"/>
      <c r="S499" s="119"/>
      <c r="T499" s="134"/>
      <c r="U499" s="133"/>
      <c r="V499" s="126"/>
      <c r="W499" s="164"/>
    </row>
    <row r="500" customFormat="false" ht="14.25" hidden="false" customHeight="false" outlineLevel="0" collapsed="false">
      <c r="A500" s="118"/>
      <c r="B500" s="118"/>
      <c r="C500" s="116"/>
      <c r="D500" s="118"/>
      <c r="E500" s="116"/>
      <c r="F500" s="118"/>
      <c r="G500" s="118"/>
      <c r="H500" s="126"/>
      <c r="I500" s="118"/>
      <c r="J500" s="116"/>
      <c r="K500" s="116"/>
      <c r="L500" s="134"/>
      <c r="M500" s="116"/>
      <c r="N500" s="129"/>
      <c r="O500" s="117"/>
      <c r="P500" s="117"/>
      <c r="Q500" s="166"/>
      <c r="R500" s="167"/>
      <c r="S500" s="119"/>
      <c r="T500" s="134"/>
      <c r="U500" s="133"/>
      <c r="V500" s="126"/>
      <c r="W500" s="164"/>
    </row>
    <row r="501" customFormat="false" ht="14.25" hidden="false" customHeight="false" outlineLevel="0" collapsed="false">
      <c r="A501" s="118"/>
      <c r="B501" s="118"/>
      <c r="C501" s="116"/>
      <c r="D501" s="118"/>
      <c r="E501" s="116"/>
      <c r="F501" s="118"/>
      <c r="G501" s="118"/>
      <c r="H501" s="126"/>
      <c r="I501" s="118"/>
      <c r="J501" s="116"/>
      <c r="K501" s="116"/>
      <c r="L501" s="134"/>
      <c r="M501" s="116"/>
      <c r="N501" s="129"/>
      <c r="O501" s="117"/>
      <c r="P501" s="117"/>
      <c r="Q501" s="166"/>
      <c r="R501" s="167"/>
      <c r="S501" s="119"/>
      <c r="T501" s="134"/>
      <c r="U501" s="133"/>
      <c r="V501" s="126"/>
      <c r="W501" s="164"/>
    </row>
    <row r="502" customFormat="false" ht="14.25" hidden="false" customHeight="false" outlineLevel="0" collapsed="false">
      <c r="A502" s="118"/>
      <c r="B502" s="118"/>
      <c r="C502" s="116"/>
      <c r="D502" s="118"/>
      <c r="E502" s="116"/>
      <c r="F502" s="118"/>
      <c r="G502" s="118"/>
      <c r="H502" s="126"/>
      <c r="I502" s="118"/>
      <c r="J502" s="116"/>
      <c r="K502" s="116"/>
      <c r="L502" s="134"/>
      <c r="M502" s="116"/>
      <c r="N502" s="129"/>
      <c r="O502" s="117"/>
      <c r="P502" s="117"/>
      <c r="Q502" s="166"/>
      <c r="R502" s="167"/>
      <c r="S502" s="119"/>
      <c r="T502" s="134"/>
      <c r="U502" s="133"/>
      <c r="V502" s="126"/>
      <c r="W502" s="164"/>
    </row>
    <row r="503" customFormat="false" ht="14.25" hidden="false" customHeight="false" outlineLevel="0" collapsed="false">
      <c r="A503" s="118"/>
      <c r="B503" s="118"/>
      <c r="C503" s="116"/>
      <c r="D503" s="118"/>
      <c r="E503" s="116"/>
      <c r="F503" s="118"/>
      <c r="G503" s="118"/>
      <c r="H503" s="126"/>
      <c r="I503" s="118"/>
      <c r="J503" s="116"/>
      <c r="K503" s="116"/>
      <c r="L503" s="134"/>
      <c r="M503" s="116"/>
      <c r="N503" s="129"/>
      <c r="O503" s="117"/>
      <c r="P503" s="117"/>
      <c r="Q503" s="166"/>
      <c r="R503" s="167"/>
      <c r="S503" s="119"/>
      <c r="T503" s="134"/>
      <c r="U503" s="133"/>
      <c r="V503" s="126"/>
      <c r="W503" s="164"/>
    </row>
    <row r="504" customFormat="false" ht="14.25" hidden="false" customHeight="false" outlineLevel="0" collapsed="false">
      <c r="A504" s="118"/>
      <c r="B504" s="118"/>
      <c r="C504" s="116"/>
      <c r="D504" s="118"/>
      <c r="E504" s="116"/>
      <c r="F504" s="118"/>
      <c r="G504" s="118"/>
      <c r="H504" s="126"/>
      <c r="I504" s="118"/>
      <c r="J504" s="116"/>
      <c r="K504" s="116"/>
      <c r="L504" s="134"/>
      <c r="M504" s="116"/>
      <c r="N504" s="129"/>
      <c r="O504" s="117"/>
      <c r="P504" s="117"/>
      <c r="Q504" s="166"/>
      <c r="R504" s="167"/>
      <c r="S504" s="119"/>
      <c r="T504" s="134"/>
      <c r="U504" s="133"/>
      <c r="V504" s="126"/>
      <c r="W504" s="164"/>
    </row>
    <row r="505" customFormat="false" ht="14.25" hidden="false" customHeight="false" outlineLevel="0" collapsed="false">
      <c r="A505" s="118"/>
      <c r="B505" s="118"/>
      <c r="C505" s="116"/>
      <c r="D505" s="118"/>
      <c r="E505" s="116"/>
      <c r="F505" s="118"/>
      <c r="G505" s="118"/>
      <c r="H505" s="126"/>
      <c r="I505" s="118"/>
      <c r="J505" s="116"/>
      <c r="K505" s="116"/>
      <c r="L505" s="134"/>
      <c r="M505" s="116"/>
      <c r="N505" s="129"/>
      <c r="O505" s="117"/>
      <c r="P505" s="117"/>
      <c r="Q505" s="166"/>
      <c r="R505" s="167"/>
      <c r="S505" s="119"/>
      <c r="T505" s="134"/>
      <c r="U505" s="133"/>
      <c r="V505" s="126"/>
      <c r="W505" s="164"/>
    </row>
    <row r="506" customFormat="false" ht="14.25" hidden="false" customHeight="false" outlineLevel="0" collapsed="false">
      <c r="A506" s="118"/>
      <c r="B506" s="118"/>
      <c r="C506" s="116"/>
      <c r="D506" s="118"/>
      <c r="E506" s="116"/>
      <c r="F506" s="118"/>
      <c r="G506" s="118"/>
      <c r="H506" s="126"/>
      <c r="I506" s="118"/>
      <c r="J506" s="116"/>
      <c r="K506" s="116"/>
      <c r="L506" s="134"/>
      <c r="M506" s="116"/>
      <c r="N506" s="129"/>
      <c r="O506" s="117"/>
      <c r="P506" s="117"/>
      <c r="Q506" s="166"/>
      <c r="R506" s="167"/>
      <c r="S506" s="119"/>
      <c r="T506" s="134"/>
      <c r="U506" s="133"/>
      <c r="V506" s="126"/>
      <c r="W506" s="164"/>
    </row>
    <row r="507" customFormat="false" ht="14.25" hidden="false" customHeight="false" outlineLevel="0" collapsed="false">
      <c r="A507" s="118"/>
      <c r="B507" s="118"/>
      <c r="C507" s="116"/>
      <c r="D507" s="118"/>
      <c r="E507" s="116"/>
      <c r="F507" s="118"/>
      <c r="G507" s="118"/>
      <c r="H507" s="126"/>
      <c r="I507" s="118"/>
      <c r="J507" s="116"/>
      <c r="K507" s="116"/>
      <c r="L507" s="134"/>
      <c r="M507" s="116"/>
      <c r="N507" s="129"/>
      <c r="O507" s="117"/>
      <c r="P507" s="117"/>
      <c r="Q507" s="166"/>
      <c r="R507" s="167"/>
      <c r="S507" s="119"/>
      <c r="T507" s="134"/>
      <c r="U507" s="133"/>
      <c r="V507" s="126"/>
      <c r="W507" s="164"/>
    </row>
    <row r="508" customFormat="false" ht="14.25" hidden="false" customHeight="false" outlineLevel="0" collapsed="false">
      <c r="A508" s="118"/>
      <c r="B508" s="118"/>
      <c r="C508" s="116"/>
      <c r="D508" s="118"/>
      <c r="E508" s="116"/>
      <c r="F508" s="118"/>
      <c r="G508" s="118"/>
      <c r="H508" s="126"/>
      <c r="I508" s="118"/>
      <c r="J508" s="116"/>
      <c r="K508" s="116"/>
      <c r="L508" s="134"/>
      <c r="M508" s="116"/>
      <c r="N508" s="129"/>
      <c r="O508" s="117"/>
      <c r="P508" s="117"/>
      <c r="Q508" s="166"/>
      <c r="R508" s="167"/>
      <c r="S508" s="119"/>
      <c r="T508" s="134"/>
      <c r="U508" s="133"/>
      <c r="V508" s="126"/>
      <c r="W508" s="164"/>
    </row>
    <row r="509" customFormat="false" ht="14.25" hidden="false" customHeight="false" outlineLevel="0" collapsed="false">
      <c r="A509" s="118"/>
      <c r="B509" s="118"/>
      <c r="C509" s="116"/>
      <c r="D509" s="118"/>
      <c r="E509" s="116"/>
      <c r="F509" s="118"/>
      <c r="G509" s="118"/>
      <c r="H509" s="126"/>
      <c r="I509" s="118"/>
      <c r="J509" s="116"/>
      <c r="K509" s="116"/>
      <c r="L509" s="134"/>
      <c r="M509" s="116"/>
      <c r="N509" s="129"/>
      <c r="O509" s="117"/>
      <c r="P509" s="117"/>
      <c r="Q509" s="166"/>
      <c r="R509" s="167"/>
      <c r="S509" s="119"/>
      <c r="T509" s="134"/>
      <c r="U509" s="133"/>
      <c r="V509" s="126"/>
      <c r="W509" s="164"/>
    </row>
    <row r="510" customFormat="false" ht="14.25" hidden="false" customHeight="false" outlineLevel="0" collapsed="false">
      <c r="A510" s="118"/>
      <c r="B510" s="118"/>
      <c r="C510" s="116"/>
      <c r="D510" s="118"/>
      <c r="E510" s="116"/>
      <c r="F510" s="118"/>
      <c r="G510" s="118"/>
      <c r="H510" s="126"/>
      <c r="I510" s="118"/>
      <c r="J510" s="116"/>
      <c r="K510" s="116"/>
      <c r="L510" s="134"/>
      <c r="M510" s="116"/>
      <c r="N510" s="129"/>
      <c r="O510" s="117"/>
      <c r="P510" s="117"/>
      <c r="Q510" s="166"/>
      <c r="R510" s="167"/>
      <c r="S510" s="119"/>
      <c r="T510" s="134"/>
      <c r="U510" s="133"/>
      <c r="V510" s="126"/>
      <c r="W510" s="164"/>
    </row>
    <row r="511" customFormat="false" ht="14.25" hidden="false" customHeight="false" outlineLevel="0" collapsed="false">
      <c r="A511" s="118"/>
      <c r="B511" s="118"/>
      <c r="C511" s="116"/>
      <c r="D511" s="118"/>
      <c r="E511" s="116"/>
      <c r="F511" s="118"/>
      <c r="G511" s="118"/>
      <c r="H511" s="126"/>
      <c r="I511" s="118"/>
      <c r="J511" s="116"/>
      <c r="K511" s="116"/>
      <c r="L511" s="134"/>
      <c r="M511" s="116"/>
      <c r="N511" s="129"/>
      <c r="O511" s="117"/>
      <c r="P511" s="117"/>
      <c r="Q511" s="166"/>
      <c r="R511" s="167"/>
      <c r="S511" s="119"/>
      <c r="T511" s="134"/>
      <c r="U511" s="133"/>
      <c r="V511" s="126"/>
      <c r="W511" s="164"/>
    </row>
    <row r="512" customFormat="false" ht="14.25" hidden="false" customHeight="false" outlineLevel="0" collapsed="false">
      <c r="A512" s="118"/>
      <c r="B512" s="118"/>
      <c r="C512" s="116"/>
      <c r="D512" s="118"/>
      <c r="E512" s="116"/>
      <c r="F512" s="118"/>
      <c r="G512" s="118"/>
      <c r="H512" s="126"/>
      <c r="I512" s="118"/>
      <c r="J512" s="116"/>
      <c r="K512" s="116"/>
      <c r="L512" s="134"/>
      <c r="M512" s="116"/>
      <c r="N512" s="129"/>
      <c r="O512" s="117"/>
      <c r="P512" s="117"/>
      <c r="Q512" s="166"/>
      <c r="R512" s="167"/>
      <c r="S512" s="119"/>
      <c r="T512" s="134"/>
      <c r="U512" s="133"/>
      <c r="V512" s="126"/>
      <c r="W512" s="164"/>
    </row>
    <row r="513" customFormat="false" ht="14.25" hidden="false" customHeight="false" outlineLevel="0" collapsed="false">
      <c r="A513" s="118"/>
      <c r="B513" s="118"/>
      <c r="C513" s="116"/>
      <c r="D513" s="118"/>
      <c r="E513" s="116"/>
      <c r="F513" s="118"/>
      <c r="G513" s="118"/>
      <c r="H513" s="126"/>
      <c r="I513" s="118"/>
      <c r="J513" s="116"/>
      <c r="K513" s="116"/>
      <c r="L513" s="134"/>
      <c r="M513" s="116"/>
      <c r="N513" s="129"/>
      <c r="O513" s="117"/>
      <c r="P513" s="117"/>
      <c r="Q513" s="166"/>
      <c r="R513" s="167"/>
      <c r="S513" s="119"/>
      <c r="T513" s="134"/>
      <c r="U513" s="133"/>
      <c r="V513" s="126"/>
      <c r="W513" s="164"/>
    </row>
    <row r="514" customFormat="false" ht="14.25" hidden="false" customHeight="false" outlineLevel="0" collapsed="false">
      <c r="A514" s="118"/>
      <c r="B514" s="118"/>
      <c r="C514" s="116"/>
      <c r="D514" s="118"/>
      <c r="E514" s="116"/>
      <c r="F514" s="118"/>
      <c r="G514" s="118"/>
      <c r="H514" s="126"/>
      <c r="I514" s="118"/>
      <c r="J514" s="116"/>
      <c r="K514" s="116"/>
      <c r="L514" s="134"/>
      <c r="M514" s="116"/>
      <c r="N514" s="129"/>
      <c r="O514" s="117"/>
      <c r="P514" s="117"/>
      <c r="Q514" s="166"/>
      <c r="R514" s="167"/>
      <c r="S514" s="119"/>
      <c r="T514" s="134"/>
      <c r="U514" s="133"/>
      <c r="V514" s="126"/>
      <c r="W514" s="164"/>
    </row>
    <row r="515" customFormat="false" ht="14.25" hidden="false" customHeight="false" outlineLevel="0" collapsed="false">
      <c r="A515" s="118"/>
      <c r="B515" s="118"/>
      <c r="C515" s="116"/>
      <c r="D515" s="118"/>
      <c r="E515" s="116"/>
      <c r="F515" s="118"/>
      <c r="G515" s="118"/>
      <c r="H515" s="126"/>
      <c r="I515" s="118"/>
      <c r="J515" s="116"/>
      <c r="K515" s="116"/>
      <c r="L515" s="134"/>
      <c r="M515" s="116"/>
      <c r="N515" s="129"/>
      <c r="O515" s="117"/>
      <c r="P515" s="117"/>
      <c r="Q515" s="166"/>
      <c r="R515" s="167"/>
      <c r="S515" s="119"/>
      <c r="T515" s="134"/>
      <c r="U515" s="133"/>
      <c r="V515" s="126"/>
      <c r="W515" s="164"/>
    </row>
    <row r="516" customFormat="false" ht="14.25" hidden="false" customHeight="false" outlineLevel="0" collapsed="false">
      <c r="A516" s="118"/>
      <c r="B516" s="118"/>
      <c r="C516" s="116"/>
      <c r="D516" s="118"/>
      <c r="E516" s="116"/>
      <c r="F516" s="118"/>
      <c r="G516" s="118"/>
      <c r="H516" s="126"/>
      <c r="I516" s="118"/>
      <c r="J516" s="116"/>
      <c r="K516" s="116"/>
      <c r="L516" s="134"/>
      <c r="M516" s="116"/>
      <c r="N516" s="129"/>
      <c r="O516" s="117"/>
      <c r="P516" s="117"/>
      <c r="Q516" s="166"/>
      <c r="R516" s="167"/>
      <c r="S516" s="119"/>
      <c r="T516" s="134"/>
      <c r="U516" s="133"/>
      <c r="V516" s="126"/>
      <c r="W516" s="164"/>
    </row>
    <row r="517" customFormat="false" ht="14.25" hidden="false" customHeight="false" outlineLevel="0" collapsed="false">
      <c r="A517" s="118"/>
      <c r="B517" s="118"/>
      <c r="C517" s="116"/>
      <c r="D517" s="118"/>
      <c r="E517" s="116"/>
      <c r="F517" s="118"/>
      <c r="G517" s="118"/>
      <c r="H517" s="126"/>
      <c r="I517" s="118"/>
      <c r="J517" s="116"/>
      <c r="K517" s="116"/>
      <c r="L517" s="134"/>
      <c r="M517" s="116"/>
      <c r="N517" s="129"/>
      <c r="O517" s="117"/>
      <c r="P517" s="117"/>
      <c r="Q517" s="166"/>
      <c r="R517" s="167"/>
      <c r="S517" s="119"/>
      <c r="T517" s="134"/>
      <c r="U517" s="133"/>
      <c r="V517" s="126"/>
      <c r="W517" s="164"/>
    </row>
    <row r="518" customFormat="false" ht="14.25" hidden="false" customHeight="false" outlineLevel="0" collapsed="false">
      <c r="A518" s="118"/>
      <c r="B518" s="118"/>
      <c r="C518" s="116"/>
      <c r="D518" s="118"/>
      <c r="E518" s="116"/>
      <c r="F518" s="118"/>
      <c r="G518" s="118"/>
      <c r="H518" s="126"/>
      <c r="I518" s="118"/>
      <c r="J518" s="116"/>
      <c r="K518" s="116"/>
      <c r="L518" s="134"/>
      <c r="M518" s="116"/>
      <c r="N518" s="129"/>
      <c r="O518" s="117"/>
      <c r="P518" s="117"/>
      <c r="Q518" s="166"/>
      <c r="R518" s="167"/>
      <c r="S518" s="119"/>
      <c r="T518" s="134"/>
      <c r="U518" s="133"/>
      <c r="V518" s="126"/>
      <c r="W518" s="164"/>
    </row>
    <row r="519" customFormat="false" ht="14.25" hidden="false" customHeight="false" outlineLevel="0" collapsed="false">
      <c r="A519" s="118"/>
      <c r="B519" s="118"/>
      <c r="C519" s="116"/>
      <c r="D519" s="118"/>
      <c r="E519" s="116"/>
      <c r="F519" s="118"/>
      <c r="G519" s="118"/>
      <c r="H519" s="126"/>
      <c r="I519" s="118"/>
      <c r="J519" s="116"/>
      <c r="K519" s="116"/>
      <c r="L519" s="134"/>
      <c r="M519" s="116"/>
      <c r="N519" s="129"/>
      <c r="O519" s="117"/>
      <c r="P519" s="117"/>
      <c r="Q519" s="166"/>
      <c r="R519" s="167"/>
      <c r="S519" s="119"/>
      <c r="T519" s="134"/>
      <c r="U519" s="133"/>
      <c r="V519" s="126"/>
      <c r="W519" s="164"/>
    </row>
    <row r="520" customFormat="false" ht="14.25" hidden="false" customHeight="false" outlineLevel="0" collapsed="false">
      <c r="A520" s="118"/>
      <c r="B520" s="118"/>
      <c r="C520" s="116"/>
      <c r="D520" s="118"/>
      <c r="E520" s="116"/>
      <c r="F520" s="118"/>
      <c r="G520" s="118"/>
      <c r="H520" s="126"/>
      <c r="I520" s="118"/>
      <c r="J520" s="116"/>
      <c r="K520" s="116"/>
      <c r="L520" s="134"/>
      <c r="M520" s="116"/>
      <c r="N520" s="129"/>
      <c r="O520" s="117"/>
      <c r="P520" s="117"/>
      <c r="Q520" s="166"/>
      <c r="R520" s="167"/>
      <c r="S520" s="119"/>
      <c r="T520" s="134"/>
      <c r="U520" s="133"/>
      <c r="V520" s="126"/>
      <c r="W520" s="164"/>
    </row>
    <row r="521" customFormat="false" ht="14.25" hidden="false" customHeight="false" outlineLevel="0" collapsed="false">
      <c r="A521" s="118"/>
      <c r="B521" s="118"/>
      <c r="C521" s="116"/>
      <c r="D521" s="118"/>
      <c r="E521" s="116"/>
      <c r="F521" s="118"/>
      <c r="G521" s="118"/>
      <c r="H521" s="126"/>
      <c r="I521" s="118"/>
      <c r="J521" s="116"/>
      <c r="K521" s="116"/>
      <c r="L521" s="134"/>
      <c r="M521" s="116"/>
      <c r="N521" s="129"/>
      <c r="O521" s="117"/>
      <c r="P521" s="117"/>
      <c r="Q521" s="166"/>
      <c r="R521" s="167"/>
      <c r="S521" s="119"/>
      <c r="T521" s="134"/>
      <c r="U521" s="133"/>
      <c r="V521" s="126"/>
      <c r="W521" s="164"/>
    </row>
    <row r="522" customFormat="false" ht="14.25" hidden="false" customHeight="false" outlineLevel="0" collapsed="false">
      <c r="A522" s="118"/>
      <c r="B522" s="118"/>
      <c r="C522" s="116"/>
      <c r="D522" s="118"/>
      <c r="E522" s="116"/>
      <c r="F522" s="118"/>
      <c r="G522" s="118"/>
      <c r="H522" s="126"/>
      <c r="I522" s="118"/>
      <c r="J522" s="116"/>
      <c r="K522" s="116"/>
      <c r="L522" s="134"/>
      <c r="M522" s="116"/>
      <c r="N522" s="129"/>
      <c r="O522" s="117"/>
      <c r="P522" s="117"/>
      <c r="Q522" s="166"/>
      <c r="R522" s="167"/>
      <c r="S522" s="119"/>
      <c r="T522" s="134"/>
      <c r="U522" s="133"/>
      <c r="V522" s="126"/>
      <c r="W522" s="164"/>
    </row>
    <row r="523" customFormat="false" ht="14.25" hidden="false" customHeight="false" outlineLevel="0" collapsed="false">
      <c r="A523" s="118"/>
      <c r="B523" s="118"/>
      <c r="C523" s="116"/>
      <c r="D523" s="118"/>
      <c r="E523" s="116"/>
      <c r="F523" s="118"/>
      <c r="G523" s="118"/>
      <c r="H523" s="126"/>
      <c r="I523" s="118"/>
      <c r="J523" s="116"/>
      <c r="K523" s="116"/>
      <c r="L523" s="134"/>
      <c r="M523" s="116"/>
      <c r="N523" s="129"/>
      <c r="O523" s="117"/>
      <c r="P523" s="117"/>
      <c r="Q523" s="166"/>
      <c r="R523" s="167"/>
      <c r="S523" s="119"/>
      <c r="T523" s="134"/>
      <c r="U523" s="133"/>
      <c r="V523" s="126"/>
      <c r="W523" s="164"/>
    </row>
    <row r="524" customFormat="false" ht="14.25" hidden="false" customHeight="false" outlineLevel="0" collapsed="false">
      <c r="A524" s="118"/>
      <c r="B524" s="118"/>
      <c r="C524" s="116"/>
      <c r="D524" s="118"/>
      <c r="E524" s="116"/>
      <c r="F524" s="118"/>
      <c r="G524" s="118"/>
      <c r="H524" s="126"/>
      <c r="I524" s="118"/>
      <c r="J524" s="116"/>
      <c r="K524" s="116"/>
      <c r="L524" s="134"/>
      <c r="M524" s="116"/>
      <c r="N524" s="129"/>
      <c r="O524" s="117"/>
      <c r="P524" s="117"/>
      <c r="Q524" s="166"/>
      <c r="R524" s="167"/>
      <c r="S524" s="119"/>
      <c r="T524" s="134"/>
      <c r="U524" s="133"/>
      <c r="V524" s="126"/>
      <c r="W524" s="164"/>
    </row>
    <row r="525" customFormat="false" ht="14.25" hidden="false" customHeight="false" outlineLevel="0" collapsed="false">
      <c r="A525" s="118"/>
      <c r="B525" s="118"/>
      <c r="C525" s="116"/>
      <c r="D525" s="118"/>
      <c r="E525" s="116"/>
      <c r="F525" s="118"/>
      <c r="G525" s="118"/>
      <c r="H525" s="126"/>
      <c r="I525" s="118"/>
      <c r="J525" s="116"/>
      <c r="K525" s="116"/>
      <c r="L525" s="134"/>
      <c r="M525" s="116"/>
      <c r="N525" s="129"/>
      <c r="O525" s="117"/>
      <c r="P525" s="117"/>
      <c r="Q525" s="166"/>
      <c r="R525" s="167"/>
      <c r="S525" s="119"/>
      <c r="T525" s="134"/>
      <c r="U525" s="133"/>
      <c r="V525" s="126"/>
      <c r="W525" s="164"/>
    </row>
    <row r="526" customFormat="false" ht="14.25" hidden="false" customHeight="false" outlineLevel="0" collapsed="false">
      <c r="A526" s="118"/>
      <c r="B526" s="118"/>
      <c r="C526" s="116"/>
      <c r="D526" s="118"/>
      <c r="E526" s="116"/>
      <c r="F526" s="118"/>
      <c r="G526" s="118"/>
      <c r="H526" s="126"/>
      <c r="I526" s="118"/>
      <c r="J526" s="116"/>
      <c r="K526" s="116"/>
      <c r="L526" s="134"/>
      <c r="M526" s="116"/>
      <c r="N526" s="129"/>
      <c r="O526" s="117"/>
      <c r="P526" s="117"/>
      <c r="Q526" s="166"/>
      <c r="R526" s="167"/>
      <c r="S526" s="119"/>
      <c r="T526" s="134"/>
      <c r="U526" s="133"/>
      <c r="V526" s="126"/>
      <c r="W526" s="164"/>
    </row>
    <row r="527" customFormat="false" ht="14.25" hidden="false" customHeight="false" outlineLevel="0" collapsed="false">
      <c r="A527" s="118"/>
      <c r="B527" s="118"/>
      <c r="C527" s="116"/>
      <c r="D527" s="118"/>
      <c r="E527" s="116"/>
      <c r="F527" s="118"/>
      <c r="G527" s="118"/>
      <c r="H527" s="126"/>
      <c r="I527" s="118"/>
      <c r="J527" s="116"/>
      <c r="K527" s="116"/>
      <c r="L527" s="134"/>
      <c r="M527" s="116"/>
      <c r="N527" s="129"/>
      <c r="O527" s="117"/>
      <c r="P527" s="117"/>
      <c r="Q527" s="166"/>
      <c r="R527" s="167"/>
      <c r="S527" s="119"/>
      <c r="T527" s="134"/>
      <c r="U527" s="133"/>
      <c r="V527" s="126"/>
      <c r="W527" s="164"/>
    </row>
    <row r="528" customFormat="false" ht="14.25" hidden="false" customHeight="false" outlineLevel="0" collapsed="false">
      <c r="A528" s="118"/>
      <c r="B528" s="118"/>
      <c r="C528" s="116"/>
      <c r="D528" s="118"/>
      <c r="E528" s="116"/>
      <c r="F528" s="118"/>
      <c r="G528" s="118"/>
      <c r="H528" s="126"/>
      <c r="I528" s="118"/>
      <c r="J528" s="116"/>
      <c r="K528" s="116"/>
      <c r="L528" s="134"/>
      <c r="M528" s="116"/>
      <c r="N528" s="129"/>
      <c r="O528" s="117"/>
      <c r="P528" s="117"/>
      <c r="Q528" s="166"/>
      <c r="R528" s="167"/>
      <c r="S528" s="119"/>
      <c r="T528" s="134"/>
      <c r="U528" s="133"/>
      <c r="V528" s="126"/>
      <c r="W528" s="164"/>
    </row>
    <row r="529" customFormat="false" ht="14.25" hidden="false" customHeight="false" outlineLevel="0" collapsed="false">
      <c r="A529" s="118"/>
      <c r="B529" s="118"/>
      <c r="C529" s="116"/>
      <c r="D529" s="118"/>
      <c r="E529" s="116"/>
      <c r="F529" s="118"/>
      <c r="G529" s="118"/>
      <c r="H529" s="126"/>
      <c r="I529" s="118"/>
      <c r="J529" s="116"/>
      <c r="K529" s="116"/>
      <c r="L529" s="134"/>
      <c r="M529" s="116"/>
      <c r="N529" s="129"/>
      <c r="O529" s="117"/>
      <c r="P529" s="117"/>
      <c r="Q529" s="166"/>
      <c r="R529" s="167"/>
      <c r="S529" s="119"/>
      <c r="T529" s="134"/>
      <c r="U529" s="133"/>
      <c r="V529" s="126"/>
      <c r="W529" s="164"/>
    </row>
    <row r="530" customFormat="false" ht="14.25" hidden="false" customHeight="false" outlineLevel="0" collapsed="false">
      <c r="A530" s="118"/>
      <c r="B530" s="118"/>
      <c r="C530" s="116"/>
      <c r="D530" s="118"/>
      <c r="E530" s="116"/>
      <c r="F530" s="118"/>
      <c r="G530" s="118"/>
      <c r="H530" s="126"/>
      <c r="I530" s="118"/>
      <c r="J530" s="116"/>
      <c r="K530" s="116"/>
      <c r="L530" s="134"/>
      <c r="M530" s="116"/>
      <c r="N530" s="129"/>
      <c r="O530" s="117"/>
      <c r="P530" s="117"/>
      <c r="Q530" s="166"/>
      <c r="R530" s="167"/>
      <c r="S530" s="119"/>
      <c r="T530" s="134"/>
      <c r="U530" s="133"/>
      <c r="V530" s="126"/>
      <c r="W530" s="164"/>
    </row>
    <row r="531" customFormat="false" ht="14.25" hidden="false" customHeight="false" outlineLevel="0" collapsed="false">
      <c r="A531" s="118"/>
      <c r="B531" s="118"/>
      <c r="C531" s="116"/>
      <c r="D531" s="118"/>
      <c r="E531" s="116"/>
      <c r="F531" s="118"/>
      <c r="G531" s="118"/>
      <c r="H531" s="126"/>
      <c r="I531" s="118"/>
      <c r="J531" s="116"/>
      <c r="K531" s="116"/>
      <c r="L531" s="134"/>
      <c r="M531" s="116"/>
      <c r="N531" s="129"/>
      <c r="O531" s="117"/>
      <c r="P531" s="117"/>
      <c r="Q531" s="166"/>
      <c r="R531" s="167"/>
      <c r="S531" s="119"/>
      <c r="T531" s="134"/>
      <c r="U531" s="133"/>
      <c r="V531" s="126"/>
      <c r="W531" s="164"/>
    </row>
    <row r="532" customFormat="false" ht="14.25" hidden="false" customHeight="false" outlineLevel="0" collapsed="false">
      <c r="A532" s="118"/>
      <c r="B532" s="118"/>
      <c r="C532" s="116"/>
      <c r="D532" s="118"/>
      <c r="E532" s="116"/>
      <c r="F532" s="118"/>
      <c r="G532" s="118"/>
      <c r="H532" s="126"/>
      <c r="I532" s="118"/>
      <c r="J532" s="116"/>
      <c r="K532" s="116"/>
      <c r="L532" s="134"/>
      <c r="M532" s="116"/>
      <c r="N532" s="129"/>
      <c r="O532" s="117"/>
      <c r="P532" s="117"/>
      <c r="Q532" s="166"/>
      <c r="R532" s="167"/>
      <c r="S532" s="119"/>
      <c r="T532" s="134"/>
      <c r="U532" s="133"/>
      <c r="V532" s="126"/>
      <c r="W532" s="164"/>
    </row>
    <row r="533" customFormat="false" ht="14.25" hidden="false" customHeight="false" outlineLevel="0" collapsed="false">
      <c r="A533" s="118"/>
      <c r="B533" s="118"/>
      <c r="C533" s="116"/>
      <c r="D533" s="118"/>
      <c r="E533" s="116"/>
      <c r="F533" s="118"/>
      <c r="G533" s="118"/>
      <c r="H533" s="126"/>
      <c r="I533" s="118"/>
      <c r="J533" s="116"/>
      <c r="K533" s="116"/>
      <c r="L533" s="134"/>
      <c r="M533" s="116"/>
      <c r="N533" s="129"/>
      <c r="O533" s="117"/>
      <c r="P533" s="117"/>
      <c r="Q533" s="166"/>
      <c r="R533" s="167"/>
      <c r="S533" s="119"/>
      <c r="T533" s="134"/>
      <c r="U533" s="133"/>
      <c r="V533" s="126"/>
      <c r="W533" s="164"/>
    </row>
    <row r="534" customFormat="false" ht="14.25" hidden="false" customHeight="false" outlineLevel="0" collapsed="false">
      <c r="A534" s="118"/>
      <c r="B534" s="118"/>
      <c r="C534" s="116"/>
      <c r="D534" s="118"/>
      <c r="E534" s="116"/>
      <c r="F534" s="118"/>
      <c r="G534" s="118"/>
      <c r="H534" s="126"/>
      <c r="I534" s="118"/>
      <c r="J534" s="116"/>
      <c r="K534" s="116"/>
      <c r="L534" s="134"/>
      <c r="M534" s="116"/>
      <c r="N534" s="129"/>
      <c r="O534" s="117"/>
      <c r="P534" s="117"/>
      <c r="Q534" s="166"/>
      <c r="R534" s="167"/>
      <c r="S534" s="119"/>
      <c r="T534" s="134"/>
      <c r="U534" s="133"/>
      <c r="V534" s="126"/>
      <c r="W534" s="164"/>
    </row>
    <row r="535" customFormat="false" ht="14.25" hidden="false" customHeight="false" outlineLevel="0" collapsed="false">
      <c r="A535" s="118"/>
      <c r="B535" s="118"/>
      <c r="C535" s="116"/>
      <c r="D535" s="118"/>
      <c r="E535" s="116"/>
      <c r="F535" s="118"/>
      <c r="G535" s="118"/>
      <c r="H535" s="126"/>
      <c r="I535" s="118"/>
      <c r="J535" s="116"/>
      <c r="K535" s="116"/>
      <c r="L535" s="134"/>
      <c r="M535" s="116"/>
      <c r="N535" s="129"/>
      <c r="O535" s="117"/>
      <c r="P535" s="117"/>
      <c r="Q535" s="166"/>
      <c r="R535" s="167"/>
      <c r="S535" s="119"/>
      <c r="T535" s="134"/>
      <c r="U535" s="133"/>
      <c r="V535" s="126"/>
      <c r="W535" s="164"/>
    </row>
    <row r="536" customFormat="false" ht="14.25" hidden="false" customHeight="false" outlineLevel="0" collapsed="false">
      <c r="A536" s="118"/>
      <c r="B536" s="118"/>
      <c r="C536" s="116"/>
      <c r="D536" s="118"/>
      <c r="E536" s="116"/>
      <c r="F536" s="118"/>
      <c r="G536" s="118"/>
      <c r="H536" s="126"/>
      <c r="I536" s="118"/>
      <c r="J536" s="116"/>
      <c r="K536" s="116"/>
      <c r="L536" s="134"/>
      <c r="M536" s="116"/>
      <c r="N536" s="129"/>
      <c r="O536" s="117"/>
      <c r="P536" s="117"/>
      <c r="Q536" s="166"/>
      <c r="R536" s="167"/>
      <c r="S536" s="119"/>
      <c r="T536" s="134"/>
      <c r="U536" s="133"/>
      <c r="V536" s="126"/>
      <c r="W536" s="164"/>
    </row>
    <row r="537" customFormat="false" ht="14.25" hidden="false" customHeight="false" outlineLevel="0" collapsed="false">
      <c r="A537" s="118"/>
      <c r="B537" s="118"/>
      <c r="C537" s="116"/>
      <c r="D537" s="118"/>
      <c r="E537" s="116"/>
      <c r="F537" s="118"/>
      <c r="G537" s="118"/>
      <c r="H537" s="126"/>
      <c r="I537" s="118"/>
      <c r="J537" s="116"/>
      <c r="K537" s="116"/>
      <c r="L537" s="134"/>
      <c r="M537" s="116"/>
      <c r="N537" s="129"/>
      <c r="O537" s="117"/>
      <c r="P537" s="117"/>
      <c r="Q537" s="166"/>
      <c r="R537" s="167"/>
      <c r="S537" s="119"/>
      <c r="T537" s="134"/>
      <c r="U537" s="133"/>
      <c r="V537" s="126"/>
      <c r="W537" s="164"/>
    </row>
    <row r="538" customFormat="false" ht="14.25" hidden="false" customHeight="false" outlineLevel="0" collapsed="false">
      <c r="A538" s="118"/>
      <c r="B538" s="118"/>
      <c r="C538" s="116"/>
      <c r="D538" s="118"/>
      <c r="E538" s="116"/>
      <c r="F538" s="118"/>
      <c r="G538" s="118"/>
      <c r="H538" s="126"/>
      <c r="I538" s="118"/>
      <c r="J538" s="116"/>
      <c r="K538" s="116"/>
      <c r="L538" s="134"/>
      <c r="M538" s="116"/>
      <c r="N538" s="129"/>
      <c r="O538" s="117"/>
      <c r="P538" s="117"/>
      <c r="Q538" s="166"/>
      <c r="R538" s="167"/>
      <c r="S538" s="119"/>
      <c r="T538" s="134"/>
      <c r="U538" s="133"/>
      <c r="V538" s="126"/>
      <c r="W538" s="164"/>
    </row>
    <row r="539" customFormat="false" ht="14.25" hidden="false" customHeight="false" outlineLevel="0" collapsed="false">
      <c r="A539" s="118"/>
      <c r="B539" s="118"/>
      <c r="C539" s="116"/>
      <c r="D539" s="118"/>
      <c r="E539" s="116"/>
      <c r="F539" s="118"/>
      <c r="G539" s="118"/>
      <c r="H539" s="126"/>
      <c r="I539" s="118"/>
      <c r="J539" s="116"/>
      <c r="K539" s="116"/>
      <c r="L539" s="134"/>
      <c r="M539" s="116"/>
      <c r="N539" s="129"/>
      <c r="O539" s="117"/>
      <c r="P539" s="117"/>
      <c r="Q539" s="166"/>
      <c r="R539" s="167"/>
      <c r="S539" s="119"/>
      <c r="T539" s="134"/>
      <c r="U539" s="133"/>
      <c r="V539" s="126"/>
      <c r="W539" s="164"/>
    </row>
    <row r="540" customFormat="false" ht="14.25" hidden="false" customHeight="false" outlineLevel="0" collapsed="false">
      <c r="A540" s="118"/>
      <c r="B540" s="118"/>
      <c r="C540" s="116"/>
      <c r="D540" s="118"/>
      <c r="E540" s="116"/>
      <c r="F540" s="118"/>
      <c r="G540" s="118"/>
      <c r="H540" s="126"/>
      <c r="I540" s="118"/>
      <c r="J540" s="116"/>
      <c r="K540" s="116"/>
      <c r="L540" s="134"/>
      <c r="M540" s="116"/>
      <c r="N540" s="129"/>
      <c r="O540" s="117"/>
      <c r="P540" s="117"/>
      <c r="Q540" s="166"/>
      <c r="R540" s="167"/>
      <c r="S540" s="119"/>
      <c r="T540" s="134"/>
      <c r="U540" s="133"/>
      <c r="V540" s="126"/>
      <c r="W540" s="164"/>
    </row>
    <row r="541" customFormat="false" ht="14.25" hidden="false" customHeight="false" outlineLevel="0" collapsed="false">
      <c r="A541" s="118"/>
      <c r="B541" s="118"/>
      <c r="C541" s="116"/>
      <c r="D541" s="118"/>
      <c r="E541" s="116"/>
      <c r="F541" s="118"/>
      <c r="G541" s="118"/>
      <c r="H541" s="126"/>
      <c r="I541" s="118"/>
      <c r="J541" s="116"/>
      <c r="K541" s="116"/>
      <c r="L541" s="134"/>
      <c r="M541" s="116"/>
      <c r="N541" s="129"/>
      <c r="O541" s="117"/>
      <c r="P541" s="117"/>
      <c r="Q541" s="166"/>
      <c r="R541" s="167"/>
      <c r="S541" s="119"/>
      <c r="T541" s="134"/>
      <c r="U541" s="133"/>
      <c r="V541" s="126"/>
      <c r="W541" s="164"/>
    </row>
    <row r="542" customFormat="false" ht="14.25" hidden="false" customHeight="false" outlineLevel="0" collapsed="false">
      <c r="A542" s="118"/>
      <c r="B542" s="118"/>
      <c r="C542" s="116"/>
      <c r="D542" s="118"/>
      <c r="E542" s="116"/>
      <c r="F542" s="118"/>
      <c r="G542" s="118"/>
      <c r="H542" s="126"/>
      <c r="I542" s="118"/>
      <c r="J542" s="116"/>
      <c r="K542" s="116"/>
      <c r="L542" s="134"/>
      <c r="M542" s="116"/>
      <c r="N542" s="129"/>
      <c r="O542" s="117"/>
      <c r="P542" s="117"/>
      <c r="Q542" s="166"/>
      <c r="R542" s="167"/>
      <c r="S542" s="119"/>
      <c r="T542" s="134"/>
      <c r="U542" s="133"/>
      <c r="V542" s="126"/>
      <c r="W542" s="164"/>
    </row>
    <row r="543" customFormat="false" ht="14.25" hidden="false" customHeight="false" outlineLevel="0" collapsed="false">
      <c r="A543" s="118"/>
      <c r="B543" s="118"/>
      <c r="C543" s="116"/>
      <c r="D543" s="118"/>
      <c r="E543" s="116"/>
      <c r="F543" s="118"/>
      <c r="G543" s="118"/>
      <c r="H543" s="126"/>
      <c r="I543" s="118"/>
      <c r="J543" s="116"/>
      <c r="K543" s="116"/>
      <c r="L543" s="134"/>
      <c r="M543" s="116"/>
      <c r="N543" s="129"/>
      <c r="O543" s="117"/>
      <c r="P543" s="117"/>
      <c r="Q543" s="166"/>
      <c r="R543" s="167"/>
      <c r="S543" s="119"/>
      <c r="T543" s="134"/>
      <c r="U543" s="133"/>
      <c r="V543" s="126"/>
      <c r="W543" s="164"/>
    </row>
    <row r="544" customFormat="false" ht="14.25" hidden="false" customHeight="false" outlineLevel="0" collapsed="false">
      <c r="A544" s="118"/>
      <c r="B544" s="118"/>
      <c r="C544" s="116"/>
      <c r="D544" s="118"/>
      <c r="E544" s="116"/>
      <c r="F544" s="118"/>
      <c r="G544" s="118"/>
      <c r="H544" s="126"/>
      <c r="I544" s="118"/>
      <c r="J544" s="116"/>
      <c r="K544" s="116"/>
      <c r="L544" s="134"/>
      <c r="M544" s="116"/>
      <c r="N544" s="129"/>
      <c r="O544" s="117"/>
      <c r="P544" s="117"/>
      <c r="Q544" s="166"/>
      <c r="R544" s="167"/>
      <c r="S544" s="119"/>
      <c r="T544" s="134"/>
      <c r="U544" s="133"/>
      <c r="V544" s="126"/>
      <c r="W544" s="164"/>
    </row>
    <row r="545" customFormat="false" ht="14.25" hidden="false" customHeight="false" outlineLevel="0" collapsed="false">
      <c r="A545" s="118"/>
      <c r="B545" s="118"/>
      <c r="C545" s="116"/>
      <c r="D545" s="118"/>
      <c r="E545" s="116"/>
      <c r="F545" s="118"/>
      <c r="G545" s="118"/>
      <c r="H545" s="126"/>
      <c r="I545" s="118"/>
      <c r="J545" s="116"/>
      <c r="K545" s="116"/>
      <c r="L545" s="134"/>
      <c r="M545" s="116"/>
      <c r="N545" s="129"/>
      <c r="O545" s="117"/>
      <c r="P545" s="117"/>
      <c r="Q545" s="166"/>
      <c r="R545" s="167"/>
      <c r="S545" s="119"/>
      <c r="T545" s="134"/>
      <c r="U545" s="133"/>
      <c r="V545" s="126"/>
      <c r="W545" s="164"/>
    </row>
    <row r="546" customFormat="false" ht="14.25" hidden="false" customHeight="false" outlineLevel="0" collapsed="false">
      <c r="A546" s="118"/>
      <c r="B546" s="118"/>
      <c r="C546" s="116"/>
      <c r="D546" s="118"/>
      <c r="E546" s="116"/>
      <c r="F546" s="118"/>
      <c r="G546" s="118"/>
      <c r="H546" s="126"/>
      <c r="I546" s="118"/>
      <c r="J546" s="116"/>
      <c r="K546" s="116"/>
      <c r="L546" s="134"/>
      <c r="M546" s="116"/>
      <c r="N546" s="129"/>
      <c r="O546" s="117"/>
      <c r="P546" s="117"/>
      <c r="Q546" s="166"/>
      <c r="R546" s="167"/>
      <c r="S546" s="119"/>
      <c r="T546" s="134"/>
      <c r="U546" s="133"/>
      <c r="V546" s="126"/>
      <c r="W546" s="164"/>
    </row>
    <row r="547" customFormat="false" ht="14.25" hidden="false" customHeight="false" outlineLevel="0" collapsed="false">
      <c r="A547" s="118"/>
      <c r="B547" s="118"/>
      <c r="C547" s="116"/>
      <c r="D547" s="118"/>
      <c r="E547" s="116"/>
      <c r="F547" s="118"/>
      <c r="G547" s="118"/>
      <c r="H547" s="126"/>
      <c r="I547" s="118"/>
      <c r="J547" s="116"/>
      <c r="K547" s="116"/>
      <c r="L547" s="134"/>
      <c r="M547" s="116"/>
      <c r="N547" s="129"/>
      <c r="O547" s="117"/>
      <c r="P547" s="117"/>
      <c r="Q547" s="166"/>
      <c r="R547" s="167"/>
      <c r="S547" s="119"/>
      <c r="T547" s="134"/>
      <c r="U547" s="133"/>
      <c r="V547" s="126"/>
      <c r="W547" s="164"/>
    </row>
    <row r="548" customFormat="false" ht="14.25" hidden="false" customHeight="false" outlineLevel="0" collapsed="false">
      <c r="A548" s="118"/>
      <c r="B548" s="118"/>
      <c r="C548" s="116"/>
      <c r="D548" s="118"/>
      <c r="E548" s="116"/>
      <c r="F548" s="118"/>
      <c r="G548" s="118"/>
      <c r="H548" s="126"/>
      <c r="I548" s="118"/>
      <c r="J548" s="116"/>
      <c r="K548" s="116"/>
      <c r="L548" s="134"/>
      <c r="M548" s="116"/>
      <c r="N548" s="129"/>
      <c r="O548" s="117"/>
      <c r="P548" s="117"/>
      <c r="Q548" s="166"/>
      <c r="R548" s="167"/>
      <c r="S548" s="119"/>
      <c r="T548" s="134"/>
      <c r="U548" s="133"/>
      <c r="V548" s="126"/>
      <c r="W548" s="164"/>
    </row>
    <row r="549" customFormat="false" ht="14.25" hidden="false" customHeight="false" outlineLevel="0" collapsed="false">
      <c r="A549" s="118"/>
      <c r="B549" s="118"/>
      <c r="C549" s="116"/>
      <c r="D549" s="118"/>
      <c r="E549" s="116"/>
      <c r="F549" s="118"/>
      <c r="G549" s="118"/>
      <c r="H549" s="126"/>
      <c r="I549" s="118"/>
      <c r="J549" s="116"/>
      <c r="K549" s="116"/>
      <c r="L549" s="134"/>
      <c r="M549" s="116"/>
      <c r="N549" s="129"/>
      <c r="O549" s="117"/>
      <c r="P549" s="117"/>
      <c r="Q549" s="166"/>
      <c r="R549" s="167"/>
      <c r="S549" s="119"/>
      <c r="T549" s="134"/>
      <c r="U549" s="133"/>
      <c r="V549" s="126"/>
      <c r="W549" s="164"/>
    </row>
    <row r="550" customFormat="false" ht="14.25" hidden="false" customHeight="false" outlineLevel="0" collapsed="false">
      <c r="A550" s="118"/>
      <c r="B550" s="118"/>
      <c r="C550" s="116"/>
      <c r="D550" s="118"/>
      <c r="E550" s="116"/>
      <c r="F550" s="118"/>
      <c r="G550" s="118"/>
      <c r="H550" s="126"/>
      <c r="I550" s="118"/>
      <c r="J550" s="116"/>
      <c r="K550" s="116"/>
      <c r="L550" s="134"/>
      <c r="M550" s="116"/>
      <c r="N550" s="129"/>
      <c r="O550" s="117"/>
      <c r="P550" s="117"/>
      <c r="Q550" s="166"/>
      <c r="R550" s="167"/>
      <c r="S550" s="119"/>
      <c r="T550" s="134"/>
      <c r="U550" s="133"/>
      <c r="V550" s="126"/>
      <c r="W550" s="164"/>
    </row>
    <row r="551" customFormat="false" ht="14.25" hidden="false" customHeight="false" outlineLevel="0" collapsed="false">
      <c r="A551" s="118"/>
      <c r="B551" s="118"/>
      <c r="C551" s="116"/>
      <c r="D551" s="118"/>
      <c r="E551" s="116"/>
      <c r="F551" s="118"/>
      <c r="G551" s="118"/>
      <c r="H551" s="126"/>
      <c r="I551" s="118"/>
      <c r="J551" s="116"/>
      <c r="K551" s="116"/>
      <c r="L551" s="134"/>
      <c r="M551" s="116"/>
      <c r="N551" s="129"/>
      <c r="O551" s="117"/>
      <c r="P551" s="117"/>
      <c r="Q551" s="166"/>
      <c r="R551" s="167"/>
      <c r="S551" s="119"/>
      <c r="T551" s="134"/>
      <c r="U551" s="133"/>
      <c r="V551" s="126"/>
      <c r="W551" s="164"/>
    </row>
    <row r="552" customFormat="false" ht="14.25" hidden="false" customHeight="false" outlineLevel="0" collapsed="false">
      <c r="A552" s="118"/>
      <c r="B552" s="118"/>
      <c r="C552" s="116"/>
      <c r="D552" s="118"/>
      <c r="E552" s="116"/>
      <c r="F552" s="118"/>
      <c r="G552" s="118"/>
      <c r="H552" s="126"/>
      <c r="I552" s="118"/>
      <c r="J552" s="116"/>
      <c r="K552" s="116"/>
      <c r="L552" s="134"/>
      <c r="M552" s="116"/>
      <c r="N552" s="129"/>
      <c r="O552" s="117"/>
      <c r="P552" s="117"/>
      <c r="Q552" s="166"/>
      <c r="R552" s="167"/>
      <c r="S552" s="119"/>
      <c r="T552" s="134"/>
      <c r="U552" s="133"/>
      <c r="V552" s="126"/>
      <c r="W552" s="164"/>
    </row>
    <row r="553" customFormat="false" ht="14.25" hidden="false" customHeight="false" outlineLevel="0" collapsed="false">
      <c r="A553" s="118"/>
      <c r="B553" s="118"/>
      <c r="C553" s="116"/>
      <c r="D553" s="118"/>
      <c r="E553" s="116"/>
      <c r="F553" s="118"/>
      <c r="G553" s="118"/>
      <c r="H553" s="126"/>
      <c r="I553" s="118"/>
      <c r="J553" s="116"/>
      <c r="K553" s="116"/>
      <c r="L553" s="134"/>
      <c r="M553" s="116"/>
      <c r="N553" s="129"/>
      <c r="O553" s="117"/>
      <c r="P553" s="117"/>
      <c r="Q553" s="166"/>
      <c r="R553" s="167"/>
      <c r="S553" s="119"/>
      <c r="T553" s="134"/>
      <c r="U553" s="133"/>
      <c r="V553" s="126"/>
      <c r="W553" s="164"/>
    </row>
    <row r="554" customFormat="false" ht="14.25" hidden="false" customHeight="false" outlineLevel="0" collapsed="false">
      <c r="A554" s="118"/>
      <c r="B554" s="118"/>
      <c r="C554" s="116"/>
      <c r="D554" s="118"/>
      <c r="E554" s="116"/>
      <c r="F554" s="118"/>
      <c r="G554" s="118"/>
      <c r="H554" s="126"/>
      <c r="I554" s="118"/>
      <c r="J554" s="116"/>
      <c r="K554" s="116"/>
      <c r="L554" s="134"/>
      <c r="M554" s="116"/>
      <c r="N554" s="129"/>
      <c r="O554" s="117"/>
      <c r="P554" s="117"/>
      <c r="Q554" s="166"/>
      <c r="R554" s="167"/>
      <c r="S554" s="119"/>
      <c r="T554" s="134"/>
      <c r="U554" s="133"/>
      <c r="V554" s="126"/>
      <c r="W554" s="164"/>
    </row>
    <row r="555" customFormat="false" ht="14.25" hidden="false" customHeight="false" outlineLevel="0" collapsed="false">
      <c r="A555" s="118"/>
      <c r="B555" s="118"/>
      <c r="C555" s="116"/>
      <c r="D555" s="118"/>
      <c r="E555" s="116"/>
      <c r="F555" s="118"/>
      <c r="G555" s="118"/>
      <c r="H555" s="126"/>
      <c r="I555" s="118"/>
      <c r="J555" s="116"/>
      <c r="K555" s="116"/>
      <c r="L555" s="134"/>
      <c r="M555" s="116"/>
      <c r="N555" s="129"/>
      <c r="O555" s="117"/>
      <c r="P555" s="117"/>
      <c r="Q555" s="166"/>
      <c r="R555" s="167"/>
      <c r="S555" s="119"/>
      <c r="T555" s="134"/>
      <c r="U555" s="133"/>
      <c r="V555" s="126"/>
      <c r="W555" s="164"/>
    </row>
    <row r="556" customFormat="false" ht="14.25" hidden="false" customHeight="false" outlineLevel="0" collapsed="false">
      <c r="A556" s="118"/>
      <c r="B556" s="118"/>
      <c r="C556" s="116"/>
      <c r="D556" s="118"/>
      <c r="E556" s="116"/>
      <c r="F556" s="118"/>
      <c r="G556" s="118"/>
      <c r="H556" s="126"/>
      <c r="I556" s="118"/>
      <c r="J556" s="116"/>
      <c r="K556" s="116"/>
      <c r="L556" s="134"/>
      <c r="M556" s="116"/>
      <c r="N556" s="129"/>
      <c r="O556" s="117"/>
      <c r="P556" s="117"/>
      <c r="Q556" s="166"/>
      <c r="R556" s="167"/>
      <c r="S556" s="119"/>
      <c r="T556" s="134"/>
      <c r="U556" s="133"/>
      <c r="V556" s="126"/>
      <c r="W556" s="164"/>
    </row>
    <row r="557" customFormat="false" ht="14.25" hidden="false" customHeight="false" outlineLevel="0" collapsed="false">
      <c r="A557" s="118"/>
      <c r="B557" s="118"/>
      <c r="C557" s="116"/>
      <c r="D557" s="118"/>
      <c r="E557" s="116"/>
      <c r="F557" s="118"/>
      <c r="G557" s="118"/>
      <c r="H557" s="126"/>
      <c r="I557" s="118"/>
      <c r="J557" s="116"/>
      <c r="K557" s="116"/>
      <c r="L557" s="134"/>
      <c r="M557" s="116"/>
      <c r="N557" s="129"/>
      <c r="O557" s="117"/>
      <c r="P557" s="117"/>
      <c r="Q557" s="166"/>
      <c r="R557" s="167"/>
      <c r="S557" s="119"/>
      <c r="T557" s="134"/>
      <c r="U557" s="133"/>
      <c r="V557" s="126"/>
      <c r="W557" s="164"/>
    </row>
    <row r="558" customFormat="false" ht="14.25" hidden="false" customHeight="false" outlineLevel="0" collapsed="false">
      <c r="A558" s="118"/>
      <c r="B558" s="118"/>
      <c r="C558" s="116"/>
      <c r="D558" s="118"/>
      <c r="E558" s="116"/>
      <c r="F558" s="118"/>
      <c r="G558" s="118"/>
      <c r="H558" s="126"/>
      <c r="I558" s="118"/>
      <c r="J558" s="116"/>
      <c r="K558" s="116"/>
      <c r="L558" s="134"/>
      <c r="M558" s="116"/>
      <c r="N558" s="129"/>
      <c r="O558" s="117"/>
      <c r="P558" s="117"/>
      <c r="Q558" s="166"/>
      <c r="R558" s="167"/>
      <c r="S558" s="119"/>
      <c r="T558" s="134"/>
      <c r="U558" s="133"/>
      <c r="V558" s="126"/>
      <c r="W558" s="164"/>
    </row>
    <row r="559" customFormat="false" ht="14.25" hidden="false" customHeight="false" outlineLevel="0" collapsed="false">
      <c r="A559" s="118"/>
      <c r="B559" s="118"/>
      <c r="C559" s="116"/>
      <c r="D559" s="118"/>
      <c r="E559" s="116"/>
      <c r="F559" s="118"/>
      <c r="G559" s="118"/>
      <c r="H559" s="126"/>
      <c r="I559" s="118"/>
      <c r="J559" s="116"/>
      <c r="K559" s="116"/>
      <c r="L559" s="134"/>
      <c r="M559" s="116"/>
      <c r="N559" s="129"/>
      <c r="O559" s="117"/>
      <c r="P559" s="117"/>
      <c r="Q559" s="166"/>
      <c r="R559" s="167"/>
      <c r="S559" s="119"/>
      <c r="T559" s="134"/>
      <c r="U559" s="133"/>
      <c r="V559" s="126"/>
      <c r="W559" s="164"/>
    </row>
    <row r="560" customFormat="false" ht="14.25" hidden="false" customHeight="false" outlineLevel="0" collapsed="false">
      <c r="A560" s="118"/>
      <c r="B560" s="118"/>
      <c r="C560" s="116"/>
      <c r="D560" s="118"/>
      <c r="E560" s="116"/>
      <c r="F560" s="118"/>
      <c r="G560" s="118"/>
      <c r="H560" s="126"/>
      <c r="I560" s="118"/>
      <c r="J560" s="116"/>
      <c r="K560" s="116"/>
      <c r="L560" s="134"/>
      <c r="M560" s="116"/>
      <c r="N560" s="129"/>
      <c r="O560" s="117"/>
      <c r="P560" s="117"/>
      <c r="Q560" s="166"/>
      <c r="R560" s="167"/>
      <c r="S560" s="119"/>
      <c r="T560" s="134"/>
      <c r="U560" s="133"/>
      <c r="V560" s="126"/>
      <c r="W560" s="164"/>
    </row>
    <row r="561" customFormat="false" ht="14.25" hidden="false" customHeight="false" outlineLevel="0" collapsed="false">
      <c r="A561" s="118"/>
      <c r="B561" s="118"/>
      <c r="C561" s="116"/>
      <c r="D561" s="118"/>
      <c r="E561" s="116"/>
      <c r="F561" s="118"/>
      <c r="G561" s="118"/>
      <c r="H561" s="126"/>
      <c r="I561" s="118"/>
      <c r="J561" s="116"/>
      <c r="K561" s="116"/>
      <c r="L561" s="134"/>
      <c r="M561" s="116"/>
      <c r="N561" s="129"/>
      <c r="O561" s="117"/>
      <c r="P561" s="117"/>
      <c r="Q561" s="166"/>
      <c r="R561" s="167"/>
      <c r="S561" s="119"/>
      <c r="T561" s="134"/>
      <c r="U561" s="133"/>
      <c r="V561" s="126"/>
      <c r="W561" s="164"/>
    </row>
    <row r="562" customFormat="false" ht="14.25" hidden="false" customHeight="false" outlineLevel="0" collapsed="false">
      <c r="A562" s="118"/>
      <c r="B562" s="118"/>
      <c r="C562" s="116"/>
      <c r="D562" s="118"/>
      <c r="E562" s="116"/>
      <c r="F562" s="118"/>
      <c r="G562" s="118"/>
      <c r="H562" s="126"/>
      <c r="I562" s="118"/>
      <c r="J562" s="116"/>
      <c r="K562" s="116"/>
      <c r="L562" s="134"/>
      <c r="M562" s="116"/>
      <c r="N562" s="129"/>
      <c r="O562" s="117"/>
      <c r="P562" s="117"/>
      <c r="Q562" s="166"/>
      <c r="R562" s="167"/>
      <c r="S562" s="119"/>
      <c r="T562" s="134"/>
      <c r="U562" s="133"/>
      <c r="V562" s="126"/>
      <c r="W562" s="164"/>
    </row>
    <row r="563" customFormat="false" ht="14.25" hidden="false" customHeight="false" outlineLevel="0" collapsed="false">
      <c r="A563" s="118"/>
      <c r="B563" s="118"/>
      <c r="C563" s="116"/>
      <c r="D563" s="118"/>
      <c r="E563" s="116"/>
      <c r="F563" s="118"/>
      <c r="G563" s="118"/>
      <c r="H563" s="126"/>
      <c r="I563" s="118"/>
      <c r="J563" s="116"/>
      <c r="K563" s="116"/>
      <c r="L563" s="134"/>
      <c r="M563" s="116"/>
      <c r="N563" s="129"/>
      <c r="O563" s="117"/>
      <c r="P563" s="117"/>
      <c r="Q563" s="166"/>
      <c r="R563" s="167"/>
      <c r="S563" s="119"/>
      <c r="T563" s="134"/>
      <c r="U563" s="133"/>
      <c r="V563" s="126"/>
      <c r="W563" s="164"/>
    </row>
    <row r="564" customFormat="false" ht="14.25" hidden="false" customHeight="false" outlineLevel="0" collapsed="false">
      <c r="A564" s="118"/>
      <c r="B564" s="118"/>
      <c r="C564" s="116"/>
      <c r="D564" s="118"/>
      <c r="E564" s="116"/>
      <c r="F564" s="118"/>
      <c r="G564" s="118"/>
      <c r="H564" s="126"/>
      <c r="I564" s="118"/>
      <c r="J564" s="116"/>
      <c r="K564" s="116"/>
      <c r="L564" s="134"/>
      <c r="M564" s="116"/>
      <c r="N564" s="129"/>
      <c r="O564" s="117"/>
      <c r="P564" s="117"/>
      <c r="Q564" s="166"/>
      <c r="R564" s="167"/>
      <c r="S564" s="119"/>
      <c r="T564" s="134"/>
      <c r="U564" s="133"/>
      <c r="V564" s="126"/>
      <c r="W564" s="164"/>
    </row>
    <row r="565" customFormat="false" ht="14.25" hidden="false" customHeight="false" outlineLevel="0" collapsed="false">
      <c r="A565" s="118"/>
      <c r="B565" s="118"/>
      <c r="C565" s="116"/>
      <c r="D565" s="118"/>
      <c r="E565" s="116"/>
      <c r="F565" s="118"/>
      <c r="G565" s="118"/>
      <c r="H565" s="126"/>
      <c r="I565" s="118"/>
      <c r="J565" s="116"/>
      <c r="K565" s="116"/>
      <c r="L565" s="134"/>
      <c r="M565" s="116"/>
      <c r="N565" s="129"/>
      <c r="O565" s="117"/>
      <c r="P565" s="117"/>
      <c r="Q565" s="166"/>
      <c r="R565" s="167"/>
      <c r="S565" s="119"/>
      <c r="T565" s="134"/>
      <c r="U565" s="133"/>
      <c r="V565" s="126"/>
      <c r="W565" s="164"/>
    </row>
    <row r="566" customFormat="false" ht="14.25" hidden="false" customHeight="false" outlineLevel="0" collapsed="false">
      <c r="A566" s="118"/>
      <c r="B566" s="118"/>
      <c r="C566" s="116"/>
      <c r="D566" s="118"/>
      <c r="E566" s="116"/>
      <c r="F566" s="118"/>
      <c r="G566" s="118"/>
      <c r="H566" s="126"/>
      <c r="I566" s="118"/>
      <c r="J566" s="116"/>
      <c r="K566" s="116"/>
      <c r="L566" s="134"/>
      <c r="M566" s="116"/>
      <c r="N566" s="129"/>
      <c r="O566" s="117"/>
      <c r="P566" s="117"/>
      <c r="Q566" s="166"/>
      <c r="R566" s="167"/>
      <c r="S566" s="119"/>
      <c r="T566" s="134"/>
      <c r="U566" s="133"/>
      <c r="V566" s="126"/>
      <c r="W566" s="164"/>
    </row>
    <row r="567" customFormat="false" ht="14.25" hidden="false" customHeight="false" outlineLevel="0" collapsed="false">
      <c r="A567" s="118"/>
      <c r="B567" s="118"/>
      <c r="C567" s="116"/>
      <c r="D567" s="118"/>
      <c r="E567" s="116"/>
      <c r="F567" s="118"/>
      <c r="G567" s="118"/>
      <c r="H567" s="126"/>
      <c r="I567" s="118"/>
      <c r="J567" s="116"/>
      <c r="K567" s="116"/>
      <c r="L567" s="134"/>
      <c r="M567" s="116"/>
      <c r="N567" s="129"/>
      <c r="O567" s="117"/>
      <c r="P567" s="117"/>
      <c r="Q567" s="166"/>
      <c r="R567" s="167"/>
      <c r="S567" s="119"/>
      <c r="T567" s="134"/>
      <c r="U567" s="133"/>
      <c r="V567" s="126"/>
      <c r="W567" s="164"/>
    </row>
    <row r="568" customFormat="false" ht="14.25" hidden="false" customHeight="false" outlineLevel="0" collapsed="false">
      <c r="A568" s="118"/>
      <c r="B568" s="118"/>
      <c r="C568" s="116"/>
      <c r="D568" s="118"/>
      <c r="E568" s="116"/>
      <c r="F568" s="118"/>
      <c r="G568" s="118"/>
      <c r="H568" s="126"/>
      <c r="I568" s="118"/>
      <c r="J568" s="116"/>
      <c r="K568" s="116"/>
      <c r="L568" s="134"/>
      <c r="M568" s="116"/>
      <c r="N568" s="129"/>
      <c r="O568" s="117"/>
      <c r="P568" s="117"/>
      <c r="Q568" s="166"/>
      <c r="R568" s="167"/>
      <c r="S568" s="119"/>
      <c r="T568" s="134"/>
      <c r="U568" s="133"/>
      <c r="V568" s="126"/>
      <c r="W568" s="164"/>
    </row>
    <row r="569" customFormat="false" ht="14.25" hidden="false" customHeight="false" outlineLevel="0" collapsed="false">
      <c r="A569" s="118"/>
      <c r="B569" s="118"/>
      <c r="C569" s="116"/>
      <c r="D569" s="118"/>
      <c r="E569" s="116"/>
      <c r="F569" s="118"/>
      <c r="G569" s="118"/>
      <c r="H569" s="126"/>
      <c r="I569" s="118"/>
      <c r="J569" s="116"/>
      <c r="K569" s="116"/>
      <c r="L569" s="134"/>
      <c r="M569" s="116"/>
      <c r="N569" s="129"/>
      <c r="O569" s="117"/>
      <c r="P569" s="117"/>
      <c r="Q569" s="166"/>
      <c r="R569" s="167"/>
      <c r="S569" s="119"/>
      <c r="T569" s="134"/>
      <c r="U569" s="133"/>
      <c r="V569" s="126"/>
      <c r="W569" s="164"/>
    </row>
    <row r="570" customFormat="false" ht="14.25" hidden="false" customHeight="false" outlineLevel="0" collapsed="false">
      <c r="A570" s="118"/>
      <c r="B570" s="118"/>
      <c r="C570" s="116"/>
      <c r="D570" s="118"/>
      <c r="E570" s="116"/>
      <c r="F570" s="118"/>
      <c r="G570" s="118"/>
      <c r="H570" s="126"/>
      <c r="I570" s="118"/>
      <c r="J570" s="116"/>
      <c r="K570" s="116"/>
      <c r="L570" s="134"/>
      <c r="M570" s="116"/>
      <c r="N570" s="129"/>
      <c r="O570" s="117"/>
      <c r="P570" s="117"/>
      <c r="Q570" s="166"/>
      <c r="R570" s="167"/>
      <c r="S570" s="119"/>
      <c r="T570" s="134"/>
      <c r="U570" s="133"/>
      <c r="V570" s="126"/>
      <c r="W570" s="164"/>
    </row>
    <row r="571" customFormat="false" ht="14.25" hidden="false" customHeight="false" outlineLevel="0" collapsed="false">
      <c r="A571" s="118"/>
      <c r="B571" s="118"/>
      <c r="C571" s="116"/>
      <c r="D571" s="118"/>
      <c r="E571" s="116"/>
      <c r="F571" s="118"/>
      <c r="G571" s="118"/>
      <c r="H571" s="126"/>
      <c r="I571" s="118"/>
      <c r="J571" s="116"/>
      <c r="K571" s="116"/>
      <c r="L571" s="134"/>
      <c r="M571" s="116"/>
      <c r="N571" s="129"/>
      <c r="O571" s="117"/>
      <c r="P571" s="117"/>
      <c r="Q571" s="166"/>
      <c r="R571" s="167"/>
      <c r="S571" s="119"/>
      <c r="T571" s="134"/>
      <c r="U571" s="133"/>
      <c r="V571" s="126"/>
      <c r="W571" s="164"/>
    </row>
    <row r="572" customFormat="false" ht="14.25" hidden="false" customHeight="false" outlineLevel="0" collapsed="false">
      <c r="A572" s="118"/>
      <c r="B572" s="118"/>
      <c r="C572" s="116"/>
      <c r="D572" s="118"/>
      <c r="E572" s="116"/>
      <c r="F572" s="118"/>
      <c r="G572" s="118"/>
      <c r="H572" s="126"/>
      <c r="I572" s="118"/>
      <c r="J572" s="116"/>
      <c r="K572" s="116"/>
      <c r="L572" s="134"/>
      <c r="M572" s="116"/>
      <c r="N572" s="129"/>
      <c r="O572" s="117"/>
      <c r="P572" s="117"/>
      <c r="Q572" s="166"/>
      <c r="R572" s="167"/>
      <c r="S572" s="119"/>
      <c r="T572" s="134"/>
      <c r="U572" s="133"/>
      <c r="V572" s="126"/>
      <c r="W572" s="164"/>
    </row>
    <row r="573" customFormat="false" ht="14.25" hidden="false" customHeight="false" outlineLevel="0" collapsed="false">
      <c r="A573" s="118"/>
      <c r="B573" s="118"/>
      <c r="C573" s="116"/>
      <c r="D573" s="118"/>
      <c r="E573" s="116"/>
      <c r="F573" s="118"/>
      <c r="G573" s="118"/>
      <c r="H573" s="126"/>
      <c r="I573" s="118"/>
      <c r="J573" s="116"/>
      <c r="K573" s="116"/>
      <c r="L573" s="134"/>
      <c r="M573" s="116"/>
      <c r="N573" s="129"/>
      <c r="O573" s="117"/>
      <c r="P573" s="117"/>
      <c r="Q573" s="166"/>
      <c r="R573" s="167"/>
      <c r="S573" s="119"/>
      <c r="T573" s="134"/>
      <c r="U573" s="133"/>
      <c r="V573" s="126"/>
      <c r="W573" s="164"/>
    </row>
    <row r="574" customFormat="false" ht="14.25" hidden="false" customHeight="false" outlineLevel="0" collapsed="false">
      <c r="A574" s="118"/>
      <c r="B574" s="118"/>
      <c r="C574" s="116"/>
      <c r="D574" s="118"/>
      <c r="E574" s="116"/>
      <c r="F574" s="117"/>
      <c r="G574" s="118"/>
      <c r="H574" s="118"/>
      <c r="I574" s="118"/>
      <c r="J574" s="116"/>
      <c r="K574" s="116"/>
      <c r="L574" s="134"/>
      <c r="M574" s="134"/>
      <c r="N574" s="117"/>
      <c r="O574" s="117"/>
      <c r="P574" s="117"/>
      <c r="Q574" s="166"/>
      <c r="R574" s="168"/>
      <c r="S574" s="119"/>
      <c r="T574" s="134"/>
      <c r="U574" s="133"/>
      <c r="V574" s="126"/>
      <c r="W574" s="164"/>
    </row>
    <row r="575" customFormat="false" ht="14.25" hidden="false" customHeight="false" outlineLevel="0" collapsed="false">
      <c r="A575" s="118"/>
      <c r="B575" s="118"/>
      <c r="C575" s="116"/>
      <c r="D575" s="118"/>
      <c r="E575" s="116"/>
      <c r="F575" s="117"/>
      <c r="G575" s="118"/>
      <c r="H575" s="118"/>
      <c r="I575" s="118"/>
      <c r="J575" s="116"/>
      <c r="K575" s="116"/>
      <c r="L575" s="134"/>
      <c r="M575" s="134"/>
      <c r="N575" s="117"/>
      <c r="O575" s="117"/>
      <c r="P575" s="117"/>
      <c r="Q575" s="166"/>
      <c r="R575" s="168"/>
      <c r="S575" s="119"/>
      <c r="T575" s="134"/>
      <c r="U575" s="133"/>
      <c r="V575" s="126"/>
      <c r="W575" s="164"/>
    </row>
    <row r="576" customFormat="false" ht="14.25" hidden="false" customHeight="false" outlineLevel="0" collapsed="false">
      <c r="A576" s="118"/>
      <c r="B576" s="118"/>
      <c r="C576" s="116"/>
      <c r="D576" s="118"/>
      <c r="E576" s="116"/>
      <c r="F576" s="117"/>
      <c r="G576" s="118"/>
      <c r="H576" s="118"/>
      <c r="I576" s="118"/>
      <c r="J576" s="116"/>
      <c r="K576" s="116"/>
      <c r="L576" s="134"/>
      <c r="M576" s="134"/>
      <c r="N576" s="117"/>
      <c r="O576" s="117"/>
      <c r="P576" s="117"/>
      <c r="Q576" s="166"/>
      <c r="R576" s="168"/>
      <c r="S576" s="119"/>
      <c r="T576" s="134"/>
      <c r="U576" s="133"/>
      <c r="V576" s="126"/>
      <c r="W576" s="164"/>
    </row>
    <row r="577" customFormat="false" ht="14.25" hidden="false" customHeight="false" outlineLevel="0" collapsed="false">
      <c r="A577" s="118"/>
      <c r="B577" s="118"/>
      <c r="C577" s="116"/>
      <c r="D577" s="118"/>
      <c r="E577" s="116"/>
      <c r="F577" s="117"/>
      <c r="G577" s="118"/>
      <c r="H577" s="118"/>
      <c r="I577" s="118"/>
      <c r="J577" s="116"/>
      <c r="K577" s="116"/>
      <c r="L577" s="134"/>
      <c r="M577" s="134"/>
      <c r="N577" s="117"/>
      <c r="O577" s="117"/>
      <c r="P577" s="117"/>
      <c r="Q577" s="166"/>
      <c r="R577" s="168"/>
      <c r="S577" s="119"/>
      <c r="T577" s="134"/>
      <c r="U577" s="133"/>
      <c r="V577" s="126"/>
      <c r="W577" s="164"/>
    </row>
    <row r="578" customFormat="false" ht="14.25" hidden="false" customHeight="false" outlineLevel="0" collapsed="false">
      <c r="A578" s="118"/>
      <c r="B578" s="118"/>
      <c r="C578" s="116"/>
      <c r="D578" s="118"/>
      <c r="E578" s="116"/>
      <c r="F578" s="117"/>
      <c r="G578" s="118"/>
      <c r="H578" s="118"/>
      <c r="I578" s="118"/>
      <c r="J578" s="116"/>
      <c r="K578" s="116"/>
      <c r="L578" s="134"/>
      <c r="M578" s="134"/>
      <c r="N578" s="117"/>
      <c r="O578" s="117"/>
      <c r="P578" s="117"/>
      <c r="Q578" s="166"/>
      <c r="R578" s="168"/>
      <c r="S578" s="119"/>
      <c r="T578" s="134"/>
      <c r="U578" s="133"/>
      <c r="V578" s="126"/>
      <c r="W578" s="164"/>
    </row>
    <row r="579" customFormat="false" ht="14.25" hidden="false" customHeight="false" outlineLevel="0" collapsed="false">
      <c r="A579" s="118"/>
      <c r="B579" s="118"/>
      <c r="C579" s="116"/>
      <c r="D579" s="118"/>
      <c r="E579" s="116"/>
      <c r="F579" s="117"/>
      <c r="G579" s="118"/>
      <c r="H579" s="118"/>
      <c r="I579" s="118"/>
      <c r="J579" s="116"/>
      <c r="K579" s="116"/>
      <c r="L579" s="134"/>
      <c r="M579" s="134"/>
      <c r="N579" s="117"/>
      <c r="O579" s="117"/>
      <c r="P579" s="117"/>
      <c r="Q579" s="166"/>
      <c r="R579" s="168"/>
      <c r="S579" s="119"/>
      <c r="T579" s="134"/>
      <c r="U579" s="133"/>
      <c r="V579" s="126"/>
      <c r="W579" s="164"/>
    </row>
    <row r="580" customFormat="false" ht="14.25" hidden="false" customHeight="false" outlineLevel="0" collapsed="false">
      <c r="A580" s="118"/>
      <c r="B580" s="118"/>
      <c r="C580" s="116"/>
      <c r="D580" s="118"/>
      <c r="E580" s="116"/>
      <c r="F580" s="117"/>
      <c r="G580" s="118"/>
      <c r="H580" s="118"/>
      <c r="I580" s="118"/>
      <c r="J580" s="116"/>
      <c r="K580" s="116"/>
      <c r="L580" s="134"/>
      <c r="M580" s="134"/>
      <c r="N580" s="117"/>
      <c r="O580" s="117"/>
      <c r="P580" s="117"/>
      <c r="Q580" s="166"/>
      <c r="R580" s="168"/>
      <c r="S580" s="119"/>
      <c r="T580" s="134"/>
      <c r="U580" s="133"/>
      <c r="V580" s="126"/>
      <c r="W580" s="164"/>
    </row>
    <row r="581" customFormat="false" ht="14.25" hidden="false" customHeight="false" outlineLevel="0" collapsed="false">
      <c r="A581" s="118"/>
      <c r="B581" s="118"/>
      <c r="C581" s="116"/>
      <c r="D581" s="118"/>
      <c r="E581" s="116"/>
      <c r="F581" s="117"/>
      <c r="G581" s="118"/>
      <c r="H581" s="118"/>
      <c r="I581" s="118"/>
      <c r="J581" s="116"/>
      <c r="K581" s="116"/>
      <c r="L581" s="134"/>
      <c r="M581" s="134"/>
      <c r="N581" s="117"/>
      <c r="O581" s="117"/>
      <c r="P581" s="117"/>
      <c r="Q581" s="166"/>
      <c r="R581" s="168"/>
      <c r="S581" s="119"/>
      <c r="T581" s="134"/>
      <c r="U581" s="133"/>
      <c r="V581" s="126"/>
      <c r="W581" s="164"/>
    </row>
    <row r="582" customFormat="false" ht="14.25" hidden="false" customHeight="false" outlineLevel="0" collapsed="false">
      <c r="A582" s="118"/>
      <c r="B582" s="118"/>
      <c r="C582" s="116"/>
      <c r="D582" s="118"/>
      <c r="E582" s="116"/>
      <c r="F582" s="117"/>
      <c r="G582" s="118"/>
      <c r="H582" s="118"/>
      <c r="I582" s="118"/>
      <c r="J582" s="116"/>
      <c r="K582" s="116"/>
      <c r="L582" s="134"/>
      <c r="M582" s="134"/>
      <c r="N582" s="117"/>
      <c r="O582" s="117"/>
      <c r="P582" s="117"/>
      <c r="Q582" s="166"/>
      <c r="R582" s="168"/>
      <c r="S582" s="119"/>
      <c r="T582" s="134"/>
      <c r="U582" s="133"/>
      <c r="V582" s="126"/>
      <c r="W582" s="164"/>
    </row>
    <row r="583" customFormat="false" ht="14.25" hidden="false" customHeight="false" outlineLevel="0" collapsed="false">
      <c r="A583" s="118"/>
      <c r="B583" s="118"/>
      <c r="C583" s="116"/>
      <c r="D583" s="118"/>
      <c r="E583" s="116"/>
      <c r="F583" s="117"/>
      <c r="G583" s="118"/>
      <c r="H583" s="118"/>
      <c r="I583" s="118"/>
      <c r="J583" s="116"/>
      <c r="K583" s="116"/>
      <c r="L583" s="134"/>
      <c r="M583" s="134"/>
      <c r="N583" s="117"/>
      <c r="O583" s="117"/>
      <c r="P583" s="117"/>
      <c r="Q583" s="166"/>
      <c r="R583" s="168"/>
      <c r="S583" s="119"/>
      <c r="T583" s="134"/>
      <c r="U583" s="133"/>
      <c r="V583" s="126"/>
      <c r="W583" s="164"/>
    </row>
    <row r="584" customFormat="false" ht="14.25" hidden="false" customHeight="false" outlineLevel="0" collapsed="false">
      <c r="A584" s="118"/>
      <c r="B584" s="118"/>
      <c r="C584" s="116"/>
      <c r="D584" s="118"/>
      <c r="E584" s="116"/>
      <c r="F584" s="117"/>
      <c r="G584" s="118"/>
      <c r="H584" s="118"/>
      <c r="I584" s="118"/>
      <c r="J584" s="116"/>
      <c r="K584" s="116"/>
      <c r="L584" s="134"/>
      <c r="M584" s="134"/>
      <c r="N584" s="117"/>
      <c r="O584" s="117"/>
      <c r="P584" s="117"/>
      <c r="Q584" s="166"/>
      <c r="R584" s="168"/>
      <c r="S584" s="119"/>
      <c r="T584" s="134"/>
      <c r="U584" s="133"/>
      <c r="V584" s="126"/>
      <c r="W584" s="164"/>
    </row>
    <row r="585" customFormat="false" ht="14.25" hidden="false" customHeight="false" outlineLevel="0" collapsed="false">
      <c r="A585" s="118"/>
      <c r="B585" s="118"/>
      <c r="C585" s="116"/>
      <c r="D585" s="118"/>
      <c r="E585" s="116"/>
      <c r="F585" s="117"/>
      <c r="G585" s="118"/>
      <c r="H585" s="118"/>
      <c r="I585" s="118"/>
      <c r="J585" s="116"/>
      <c r="K585" s="116"/>
      <c r="L585" s="134"/>
      <c r="M585" s="134"/>
      <c r="N585" s="117"/>
      <c r="O585" s="117"/>
      <c r="P585" s="117"/>
      <c r="Q585" s="166"/>
      <c r="R585" s="168"/>
      <c r="S585" s="119"/>
      <c r="T585" s="134"/>
      <c r="U585" s="133"/>
      <c r="V585" s="126"/>
      <c r="W585" s="164"/>
    </row>
    <row r="586" customFormat="false" ht="14.25" hidden="false" customHeight="false" outlineLevel="0" collapsed="false">
      <c r="A586" s="118"/>
      <c r="B586" s="118"/>
      <c r="C586" s="116"/>
      <c r="D586" s="118"/>
      <c r="E586" s="116"/>
      <c r="F586" s="117"/>
      <c r="G586" s="118"/>
      <c r="H586" s="118"/>
      <c r="I586" s="118"/>
      <c r="J586" s="116"/>
      <c r="K586" s="116"/>
      <c r="L586" s="134"/>
      <c r="M586" s="134"/>
      <c r="N586" s="117"/>
      <c r="O586" s="117"/>
      <c r="P586" s="117"/>
      <c r="Q586" s="166"/>
      <c r="R586" s="168"/>
      <c r="S586" s="119"/>
      <c r="T586" s="134"/>
      <c r="U586" s="133"/>
      <c r="V586" s="126"/>
      <c r="W586" s="164"/>
    </row>
    <row r="587" customFormat="false" ht="14.25" hidden="false" customHeight="false" outlineLevel="0" collapsed="false">
      <c r="A587" s="118"/>
      <c r="B587" s="118"/>
      <c r="C587" s="116"/>
      <c r="D587" s="118"/>
      <c r="E587" s="116"/>
      <c r="F587" s="117"/>
      <c r="G587" s="118"/>
      <c r="H587" s="118"/>
      <c r="I587" s="118"/>
      <c r="J587" s="116"/>
      <c r="K587" s="116"/>
      <c r="L587" s="134"/>
      <c r="M587" s="134"/>
      <c r="N587" s="117"/>
      <c r="O587" s="117"/>
      <c r="P587" s="117"/>
      <c r="Q587" s="166"/>
      <c r="R587" s="168"/>
      <c r="S587" s="119"/>
      <c r="T587" s="134"/>
      <c r="U587" s="133"/>
      <c r="V587" s="126"/>
      <c r="W587" s="164"/>
    </row>
    <row r="588" customFormat="false" ht="14.25" hidden="false" customHeight="false" outlineLevel="0" collapsed="false">
      <c r="A588" s="118"/>
      <c r="B588" s="118"/>
      <c r="C588" s="116"/>
      <c r="D588" s="118"/>
      <c r="E588" s="116"/>
      <c r="F588" s="117"/>
      <c r="G588" s="118"/>
      <c r="H588" s="118"/>
      <c r="I588" s="118"/>
      <c r="J588" s="116"/>
      <c r="K588" s="116"/>
      <c r="L588" s="134"/>
      <c r="M588" s="134"/>
      <c r="N588" s="117"/>
      <c r="O588" s="117"/>
      <c r="P588" s="117"/>
      <c r="Q588" s="166"/>
      <c r="R588" s="168"/>
      <c r="S588" s="119"/>
      <c r="T588" s="134"/>
      <c r="U588" s="133"/>
      <c r="V588" s="126"/>
      <c r="W588" s="164"/>
    </row>
    <row r="589" customFormat="false" ht="14.25" hidden="false" customHeight="false" outlineLevel="0" collapsed="false">
      <c r="A589" s="118"/>
      <c r="B589" s="118"/>
      <c r="C589" s="116"/>
      <c r="D589" s="118"/>
      <c r="E589" s="116"/>
      <c r="F589" s="117"/>
      <c r="G589" s="118"/>
      <c r="H589" s="118"/>
      <c r="I589" s="118"/>
      <c r="J589" s="116"/>
      <c r="K589" s="116"/>
      <c r="L589" s="134"/>
      <c r="M589" s="134"/>
      <c r="N589" s="117"/>
      <c r="O589" s="117"/>
      <c r="P589" s="117"/>
      <c r="Q589" s="166"/>
      <c r="R589" s="168"/>
      <c r="S589" s="119"/>
      <c r="T589" s="134"/>
      <c r="U589" s="133"/>
      <c r="V589" s="126"/>
      <c r="W589" s="164"/>
    </row>
    <row r="590" customFormat="false" ht="14.25" hidden="false" customHeight="false" outlineLevel="0" collapsed="false">
      <c r="A590" s="118"/>
      <c r="B590" s="118"/>
      <c r="C590" s="116"/>
      <c r="D590" s="118"/>
      <c r="E590" s="116"/>
      <c r="F590" s="117"/>
      <c r="G590" s="118"/>
      <c r="H590" s="118"/>
      <c r="I590" s="118"/>
      <c r="J590" s="116"/>
      <c r="K590" s="116"/>
      <c r="L590" s="134"/>
      <c r="M590" s="134"/>
      <c r="N590" s="117"/>
      <c r="O590" s="117"/>
      <c r="P590" s="117"/>
      <c r="Q590" s="166"/>
      <c r="R590" s="168"/>
      <c r="S590" s="119"/>
      <c r="T590" s="134"/>
      <c r="U590" s="133"/>
      <c r="V590" s="126"/>
      <c r="W590" s="164"/>
    </row>
    <row r="591" customFormat="false" ht="14.25" hidden="false" customHeight="false" outlineLevel="0" collapsed="false">
      <c r="A591" s="118"/>
      <c r="B591" s="118"/>
      <c r="C591" s="116"/>
      <c r="D591" s="118"/>
      <c r="E591" s="116"/>
      <c r="F591" s="117"/>
      <c r="G591" s="118"/>
      <c r="H591" s="118"/>
      <c r="I591" s="118"/>
      <c r="J591" s="116"/>
      <c r="K591" s="116"/>
      <c r="L591" s="134"/>
      <c r="M591" s="134"/>
      <c r="N591" s="117"/>
      <c r="O591" s="117"/>
      <c r="P591" s="117"/>
      <c r="Q591" s="166"/>
      <c r="R591" s="168"/>
      <c r="S591" s="119"/>
      <c r="T591" s="134"/>
      <c r="U591" s="133"/>
      <c r="V591" s="126"/>
      <c r="W591" s="164"/>
    </row>
    <row r="592" customFormat="false" ht="14.25" hidden="false" customHeight="false" outlineLevel="0" collapsed="false">
      <c r="A592" s="118"/>
      <c r="B592" s="118"/>
      <c r="C592" s="116"/>
      <c r="D592" s="118"/>
      <c r="E592" s="116"/>
      <c r="F592" s="117"/>
      <c r="G592" s="118"/>
      <c r="H592" s="118"/>
      <c r="I592" s="118"/>
      <c r="J592" s="116"/>
      <c r="K592" s="116"/>
      <c r="L592" s="134"/>
      <c r="M592" s="134"/>
      <c r="N592" s="117"/>
      <c r="O592" s="117"/>
      <c r="P592" s="117"/>
      <c r="Q592" s="166"/>
      <c r="R592" s="168"/>
      <c r="S592" s="119"/>
      <c r="T592" s="134"/>
      <c r="U592" s="133"/>
      <c r="V592" s="126"/>
      <c r="W592" s="164"/>
    </row>
    <row r="593" customFormat="false" ht="14.25" hidden="false" customHeight="false" outlineLevel="0" collapsed="false">
      <c r="A593" s="118"/>
      <c r="B593" s="118"/>
      <c r="C593" s="116"/>
      <c r="D593" s="118"/>
      <c r="E593" s="116"/>
      <c r="F593" s="117"/>
      <c r="G593" s="118"/>
      <c r="H593" s="118"/>
      <c r="I593" s="118"/>
      <c r="J593" s="116"/>
      <c r="K593" s="116"/>
      <c r="L593" s="134"/>
      <c r="M593" s="134"/>
      <c r="N593" s="117"/>
      <c r="O593" s="117"/>
      <c r="P593" s="117"/>
      <c r="Q593" s="166"/>
      <c r="R593" s="168"/>
      <c r="S593" s="119"/>
      <c r="T593" s="134"/>
      <c r="U593" s="133"/>
      <c r="V593" s="126"/>
      <c r="W593" s="164"/>
    </row>
    <row r="594" customFormat="false" ht="14.25" hidden="false" customHeight="false" outlineLevel="0" collapsed="false">
      <c r="A594" s="118"/>
      <c r="B594" s="118"/>
      <c r="C594" s="116"/>
      <c r="D594" s="118"/>
      <c r="E594" s="116"/>
      <c r="F594" s="117"/>
      <c r="G594" s="118"/>
      <c r="H594" s="118"/>
      <c r="I594" s="118"/>
      <c r="J594" s="116"/>
      <c r="K594" s="116"/>
      <c r="L594" s="134"/>
      <c r="M594" s="134"/>
      <c r="N594" s="117"/>
      <c r="O594" s="117"/>
      <c r="P594" s="117"/>
      <c r="Q594" s="166"/>
      <c r="R594" s="168"/>
      <c r="S594" s="119"/>
      <c r="T594" s="134"/>
      <c r="U594" s="133"/>
      <c r="V594" s="126"/>
      <c r="W594" s="164"/>
    </row>
    <row r="595" customFormat="false" ht="14.25" hidden="false" customHeight="false" outlineLevel="0" collapsed="false">
      <c r="A595" s="118"/>
      <c r="B595" s="118"/>
      <c r="C595" s="116"/>
      <c r="D595" s="118"/>
      <c r="E595" s="116"/>
      <c r="F595" s="117"/>
      <c r="G595" s="118"/>
      <c r="H595" s="118"/>
      <c r="I595" s="118"/>
      <c r="J595" s="116"/>
      <c r="K595" s="116"/>
      <c r="L595" s="134"/>
      <c r="M595" s="134"/>
      <c r="N595" s="117"/>
      <c r="O595" s="117"/>
      <c r="P595" s="117"/>
      <c r="Q595" s="166"/>
      <c r="R595" s="168"/>
      <c r="S595" s="119"/>
      <c r="T595" s="134"/>
      <c r="U595" s="133"/>
      <c r="V595" s="126"/>
      <c r="W595" s="164"/>
    </row>
    <row r="596" customFormat="false" ht="14.25" hidden="false" customHeight="false" outlineLevel="0" collapsed="false">
      <c r="A596" s="118"/>
      <c r="B596" s="118"/>
      <c r="C596" s="116"/>
      <c r="D596" s="118"/>
      <c r="E596" s="116"/>
      <c r="F596" s="117"/>
      <c r="G596" s="118"/>
      <c r="H596" s="118"/>
      <c r="I596" s="118"/>
      <c r="J596" s="116"/>
      <c r="K596" s="116"/>
      <c r="L596" s="134"/>
      <c r="M596" s="134"/>
      <c r="N596" s="117"/>
      <c r="O596" s="117"/>
      <c r="P596" s="117"/>
      <c r="Q596" s="166"/>
      <c r="R596" s="168"/>
      <c r="S596" s="119"/>
      <c r="T596" s="134"/>
      <c r="U596" s="133"/>
      <c r="V596" s="126"/>
      <c r="W596" s="164"/>
    </row>
    <row r="597" customFormat="false" ht="14.25" hidden="false" customHeight="false" outlineLevel="0" collapsed="false">
      <c r="A597" s="118"/>
      <c r="B597" s="118"/>
      <c r="C597" s="116"/>
      <c r="D597" s="118"/>
      <c r="E597" s="116"/>
      <c r="F597" s="117"/>
      <c r="G597" s="118"/>
      <c r="H597" s="118"/>
      <c r="I597" s="118"/>
      <c r="J597" s="116"/>
      <c r="K597" s="116"/>
      <c r="L597" s="134"/>
      <c r="M597" s="134"/>
      <c r="N597" s="117"/>
      <c r="O597" s="117"/>
      <c r="P597" s="117"/>
      <c r="Q597" s="166"/>
      <c r="R597" s="168"/>
      <c r="S597" s="119"/>
      <c r="T597" s="134"/>
      <c r="U597" s="133"/>
      <c r="V597" s="126"/>
      <c r="W597" s="164"/>
    </row>
    <row r="598" customFormat="false" ht="14.25" hidden="false" customHeight="false" outlineLevel="0" collapsed="false">
      <c r="A598" s="118"/>
      <c r="B598" s="118"/>
      <c r="C598" s="116"/>
      <c r="D598" s="118"/>
      <c r="E598" s="116"/>
      <c r="F598" s="117"/>
      <c r="G598" s="118"/>
      <c r="H598" s="118"/>
      <c r="I598" s="118"/>
      <c r="J598" s="116"/>
      <c r="K598" s="116"/>
      <c r="L598" s="134"/>
      <c r="M598" s="134"/>
      <c r="N598" s="117"/>
      <c r="O598" s="117"/>
      <c r="P598" s="117"/>
      <c r="Q598" s="166"/>
      <c r="R598" s="168"/>
      <c r="S598" s="119"/>
      <c r="T598" s="134"/>
      <c r="U598" s="133"/>
      <c r="V598" s="126"/>
      <c r="W598" s="164"/>
    </row>
    <row r="599" customFormat="false" ht="14.25" hidden="false" customHeight="false" outlineLevel="0" collapsed="false">
      <c r="A599" s="118"/>
      <c r="B599" s="118"/>
      <c r="C599" s="116"/>
      <c r="D599" s="118"/>
      <c r="E599" s="116"/>
      <c r="F599" s="117"/>
      <c r="G599" s="118"/>
      <c r="H599" s="118"/>
      <c r="I599" s="118"/>
      <c r="J599" s="116"/>
      <c r="K599" s="116"/>
      <c r="L599" s="134"/>
      <c r="M599" s="134"/>
      <c r="N599" s="117"/>
      <c r="O599" s="117"/>
      <c r="P599" s="117"/>
      <c r="Q599" s="166"/>
      <c r="R599" s="168"/>
      <c r="S599" s="119"/>
      <c r="T599" s="134"/>
      <c r="U599" s="133"/>
      <c r="V599" s="126"/>
      <c r="W599" s="164"/>
    </row>
    <row r="600" customFormat="false" ht="14.25" hidden="false" customHeight="false" outlineLevel="0" collapsed="false">
      <c r="A600" s="118"/>
      <c r="B600" s="118"/>
      <c r="C600" s="116"/>
      <c r="D600" s="118"/>
      <c r="E600" s="116"/>
      <c r="F600" s="117"/>
      <c r="G600" s="118"/>
      <c r="H600" s="118"/>
      <c r="I600" s="118"/>
      <c r="J600" s="116"/>
      <c r="K600" s="116"/>
      <c r="L600" s="134"/>
      <c r="M600" s="134"/>
      <c r="N600" s="117"/>
      <c r="O600" s="117"/>
      <c r="P600" s="117"/>
      <c r="Q600" s="166"/>
      <c r="R600" s="168"/>
      <c r="S600" s="119"/>
      <c r="T600" s="134"/>
      <c r="U600" s="133"/>
      <c r="V600" s="126"/>
      <c r="W600" s="164"/>
    </row>
    <row r="601" customFormat="false" ht="14.25" hidden="false" customHeight="false" outlineLevel="0" collapsed="false">
      <c r="A601" s="118"/>
      <c r="B601" s="118"/>
      <c r="C601" s="116"/>
      <c r="D601" s="118"/>
      <c r="E601" s="116"/>
      <c r="F601" s="117"/>
      <c r="G601" s="118"/>
      <c r="H601" s="118"/>
      <c r="I601" s="118"/>
      <c r="J601" s="116"/>
      <c r="K601" s="116"/>
      <c r="L601" s="134"/>
      <c r="M601" s="134"/>
      <c r="N601" s="117"/>
      <c r="O601" s="117"/>
      <c r="P601" s="117"/>
      <c r="Q601" s="166"/>
      <c r="R601" s="168"/>
      <c r="S601" s="119"/>
      <c r="T601" s="134"/>
      <c r="U601" s="133"/>
      <c r="V601" s="126"/>
      <c r="W601" s="164"/>
    </row>
    <row r="602" customFormat="false" ht="14.25" hidden="false" customHeight="false" outlineLevel="0" collapsed="false">
      <c r="A602" s="118"/>
      <c r="B602" s="118"/>
      <c r="C602" s="116"/>
      <c r="D602" s="118"/>
      <c r="E602" s="116"/>
      <c r="F602" s="117"/>
      <c r="G602" s="118"/>
      <c r="H602" s="118"/>
      <c r="I602" s="118"/>
      <c r="J602" s="116"/>
      <c r="K602" s="116"/>
      <c r="L602" s="134"/>
      <c r="M602" s="134"/>
      <c r="N602" s="117"/>
      <c r="O602" s="117"/>
      <c r="P602" s="117"/>
      <c r="Q602" s="166"/>
      <c r="R602" s="168"/>
      <c r="S602" s="119"/>
      <c r="T602" s="134"/>
      <c r="U602" s="133"/>
      <c r="V602" s="126"/>
      <c r="W602" s="164"/>
    </row>
    <row r="603" customFormat="false" ht="14.25" hidden="false" customHeight="false" outlineLevel="0" collapsed="false">
      <c r="A603" s="118"/>
      <c r="B603" s="118"/>
      <c r="C603" s="116"/>
      <c r="D603" s="118"/>
      <c r="E603" s="116"/>
      <c r="F603" s="117"/>
      <c r="G603" s="118"/>
      <c r="H603" s="118"/>
      <c r="I603" s="118"/>
      <c r="J603" s="116"/>
      <c r="K603" s="116"/>
      <c r="L603" s="134"/>
      <c r="M603" s="134"/>
      <c r="N603" s="117"/>
      <c r="O603" s="117"/>
      <c r="P603" s="117"/>
      <c r="Q603" s="166"/>
      <c r="R603" s="168"/>
      <c r="S603" s="119"/>
      <c r="T603" s="134"/>
      <c r="U603" s="133"/>
      <c r="V603" s="126"/>
      <c r="W603" s="164"/>
    </row>
    <row r="604" customFormat="false" ht="14.25" hidden="false" customHeight="false" outlineLevel="0" collapsed="false">
      <c r="A604" s="118"/>
      <c r="B604" s="118"/>
      <c r="C604" s="116"/>
      <c r="D604" s="118"/>
      <c r="E604" s="116"/>
      <c r="F604" s="117"/>
      <c r="G604" s="118"/>
      <c r="H604" s="118"/>
      <c r="I604" s="118"/>
      <c r="J604" s="116"/>
      <c r="K604" s="116"/>
      <c r="L604" s="134"/>
      <c r="M604" s="134"/>
      <c r="N604" s="117"/>
      <c r="O604" s="117"/>
      <c r="P604" s="117"/>
      <c r="Q604" s="166"/>
      <c r="R604" s="168"/>
      <c r="S604" s="119"/>
      <c r="T604" s="134"/>
      <c r="U604" s="133"/>
      <c r="V604" s="126"/>
      <c r="W604" s="164"/>
    </row>
    <row r="605" customFormat="false" ht="14.25" hidden="false" customHeight="false" outlineLevel="0" collapsed="false">
      <c r="A605" s="118"/>
      <c r="B605" s="118"/>
      <c r="C605" s="116"/>
      <c r="D605" s="118"/>
      <c r="E605" s="116"/>
      <c r="F605" s="117"/>
      <c r="G605" s="118"/>
      <c r="H605" s="118"/>
      <c r="I605" s="118"/>
      <c r="J605" s="116"/>
      <c r="K605" s="116"/>
      <c r="L605" s="134"/>
      <c r="M605" s="134"/>
      <c r="N605" s="117"/>
      <c r="O605" s="117"/>
      <c r="P605" s="117"/>
      <c r="Q605" s="166"/>
      <c r="R605" s="168"/>
      <c r="S605" s="119"/>
      <c r="T605" s="134"/>
      <c r="U605" s="133"/>
      <c r="V605" s="126"/>
      <c r="W605" s="164"/>
    </row>
    <row r="606" customFormat="false" ht="14.25" hidden="false" customHeight="false" outlineLevel="0" collapsed="false">
      <c r="A606" s="118"/>
      <c r="B606" s="118"/>
      <c r="C606" s="116"/>
      <c r="D606" s="118"/>
      <c r="E606" s="116"/>
      <c r="F606" s="117"/>
      <c r="G606" s="118"/>
      <c r="H606" s="118"/>
      <c r="I606" s="118"/>
      <c r="J606" s="116"/>
      <c r="K606" s="116"/>
      <c r="L606" s="134"/>
      <c r="M606" s="134"/>
      <c r="N606" s="117"/>
      <c r="O606" s="117"/>
      <c r="P606" s="117"/>
      <c r="Q606" s="166"/>
      <c r="R606" s="168"/>
      <c r="S606" s="119"/>
      <c r="T606" s="134"/>
      <c r="U606" s="133"/>
      <c r="V606" s="126"/>
      <c r="W606" s="164"/>
    </row>
    <row r="607" customFormat="false" ht="14.25" hidden="false" customHeight="false" outlineLevel="0" collapsed="false">
      <c r="A607" s="118"/>
      <c r="B607" s="118"/>
      <c r="C607" s="116"/>
      <c r="D607" s="118"/>
      <c r="E607" s="116"/>
      <c r="F607" s="117"/>
      <c r="G607" s="118"/>
      <c r="H607" s="118"/>
      <c r="I607" s="118"/>
      <c r="J607" s="116"/>
      <c r="K607" s="116"/>
      <c r="L607" s="134"/>
      <c r="M607" s="134"/>
      <c r="N607" s="117"/>
      <c r="O607" s="117"/>
      <c r="P607" s="117"/>
      <c r="Q607" s="166"/>
      <c r="R607" s="168"/>
      <c r="S607" s="119"/>
      <c r="T607" s="134"/>
      <c r="U607" s="133"/>
      <c r="V607" s="126"/>
      <c r="W607" s="164"/>
    </row>
    <row r="608" customFormat="false" ht="14.25" hidden="false" customHeight="false" outlineLevel="0" collapsed="false">
      <c r="A608" s="118"/>
      <c r="B608" s="118"/>
      <c r="C608" s="116"/>
      <c r="D608" s="118"/>
      <c r="E608" s="116"/>
      <c r="F608" s="117"/>
      <c r="G608" s="118"/>
      <c r="H608" s="118"/>
      <c r="I608" s="118"/>
      <c r="J608" s="116"/>
      <c r="K608" s="116"/>
      <c r="L608" s="134"/>
      <c r="M608" s="134"/>
      <c r="N608" s="117"/>
      <c r="O608" s="117"/>
      <c r="P608" s="117"/>
      <c r="Q608" s="166"/>
      <c r="R608" s="168"/>
      <c r="S608" s="119"/>
      <c r="T608" s="134"/>
      <c r="U608" s="133"/>
      <c r="V608" s="126"/>
      <c r="W608" s="164"/>
    </row>
    <row r="609" customFormat="false" ht="14.25" hidden="false" customHeight="false" outlineLevel="0" collapsed="false">
      <c r="A609" s="118"/>
      <c r="B609" s="118"/>
      <c r="C609" s="116"/>
      <c r="D609" s="118"/>
      <c r="E609" s="116"/>
      <c r="F609" s="117"/>
      <c r="G609" s="118"/>
      <c r="H609" s="118"/>
      <c r="I609" s="118"/>
      <c r="J609" s="116"/>
      <c r="K609" s="116"/>
      <c r="L609" s="134"/>
      <c r="M609" s="134"/>
      <c r="N609" s="117"/>
      <c r="O609" s="117"/>
      <c r="P609" s="117"/>
      <c r="Q609" s="166"/>
      <c r="R609" s="168"/>
      <c r="S609" s="119"/>
      <c r="T609" s="134"/>
      <c r="U609" s="133"/>
      <c r="V609" s="126"/>
      <c r="W609" s="164"/>
    </row>
    <row r="610" customFormat="false" ht="14.25" hidden="false" customHeight="false" outlineLevel="0" collapsed="false">
      <c r="A610" s="118"/>
      <c r="B610" s="118"/>
      <c r="C610" s="116"/>
      <c r="D610" s="118"/>
      <c r="E610" s="116"/>
      <c r="F610" s="117"/>
      <c r="G610" s="118"/>
      <c r="H610" s="118"/>
      <c r="I610" s="118"/>
      <c r="J610" s="116"/>
      <c r="K610" s="116"/>
      <c r="L610" s="134"/>
      <c r="M610" s="134"/>
      <c r="N610" s="117"/>
      <c r="O610" s="117"/>
      <c r="P610" s="117"/>
      <c r="Q610" s="166"/>
      <c r="R610" s="168"/>
      <c r="S610" s="119"/>
      <c r="T610" s="134"/>
      <c r="U610" s="133"/>
      <c r="V610" s="126"/>
      <c r="W610" s="164"/>
    </row>
    <row r="611" customFormat="false" ht="14.25" hidden="false" customHeight="false" outlineLevel="0" collapsed="false">
      <c r="A611" s="118"/>
      <c r="B611" s="118"/>
      <c r="C611" s="116"/>
      <c r="D611" s="118"/>
      <c r="E611" s="116"/>
      <c r="F611" s="117"/>
      <c r="G611" s="118"/>
      <c r="H611" s="118"/>
      <c r="I611" s="118"/>
      <c r="J611" s="116"/>
      <c r="K611" s="116"/>
      <c r="L611" s="134"/>
      <c r="M611" s="134"/>
      <c r="N611" s="117"/>
      <c r="O611" s="117"/>
      <c r="P611" s="117"/>
      <c r="Q611" s="166"/>
      <c r="R611" s="168"/>
      <c r="S611" s="119"/>
      <c r="T611" s="134"/>
      <c r="U611" s="133"/>
      <c r="V611" s="126"/>
      <c r="W611" s="164"/>
    </row>
    <row r="612" customFormat="false" ht="14.25" hidden="false" customHeight="false" outlineLevel="0" collapsed="false">
      <c r="A612" s="118"/>
      <c r="B612" s="118"/>
      <c r="C612" s="116"/>
      <c r="D612" s="118"/>
      <c r="E612" s="116"/>
      <c r="F612" s="117"/>
      <c r="G612" s="118"/>
      <c r="H612" s="118"/>
      <c r="I612" s="118"/>
      <c r="J612" s="116"/>
      <c r="K612" s="116"/>
      <c r="L612" s="134"/>
      <c r="M612" s="134"/>
      <c r="N612" s="117"/>
      <c r="O612" s="117"/>
      <c r="P612" s="117"/>
      <c r="Q612" s="166"/>
      <c r="R612" s="168"/>
      <c r="S612" s="119"/>
      <c r="T612" s="134"/>
      <c r="U612" s="133"/>
      <c r="V612" s="126"/>
      <c r="W612" s="164"/>
    </row>
    <row r="613" customFormat="false" ht="14.25" hidden="false" customHeight="false" outlineLevel="0" collapsed="false">
      <c r="A613" s="118"/>
      <c r="B613" s="118"/>
      <c r="C613" s="116"/>
      <c r="D613" s="118"/>
      <c r="E613" s="116"/>
      <c r="F613" s="117"/>
      <c r="G613" s="118"/>
      <c r="H613" s="118"/>
      <c r="I613" s="118"/>
      <c r="J613" s="116"/>
      <c r="K613" s="116"/>
      <c r="L613" s="134"/>
      <c r="M613" s="134"/>
      <c r="N613" s="117"/>
      <c r="O613" s="117"/>
      <c r="P613" s="117"/>
      <c r="Q613" s="166"/>
      <c r="R613" s="168"/>
      <c r="S613" s="119"/>
      <c r="T613" s="134"/>
      <c r="U613" s="133"/>
      <c r="V613" s="126"/>
      <c r="W613" s="164"/>
    </row>
    <row r="614" customFormat="false" ht="14.25" hidden="false" customHeight="false" outlineLevel="0" collapsed="false">
      <c r="A614" s="118"/>
      <c r="B614" s="118"/>
      <c r="C614" s="116"/>
      <c r="D614" s="118"/>
      <c r="E614" s="116"/>
      <c r="F614" s="117"/>
      <c r="G614" s="118"/>
      <c r="H614" s="118"/>
      <c r="I614" s="118"/>
      <c r="J614" s="116"/>
      <c r="K614" s="116"/>
      <c r="L614" s="134"/>
      <c r="M614" s="134"/>
      <c r="N614" s="117"/>
      <c r="O614" s="117"/>
      <c r="P614" s="117"/>
      <c r="Q614" s="166"/>
      <c r="R614" s="168"/>
      <c r="S614" s="119"/>
      <c r="T614" s="134"/>
      <c r="U614" s="133"/>
      <c r="V614" s="126"/>
      <c r="W614" s="164"/>
    </row>
    <row r="615" customFormat="false" ht="14.25" hidden="false" customHeight="false" outlineLevel="0" collapsed="false">
      <c r="A615" s="118"/>
      <c r="B615" s="118"/>
      <c r="C615" s="116"/>
      <c r="D615" s="118"/>
      <c r="E615" s="116"/>
      <c r="F615" s="117"/>
      <c r="G615" s="118"/>
      <c r="H615" s="118"/>
      <c r="I615" s="118"/>
      <c r="J615" s="116"/>
      <c r="K615" s="116"/>
      <c r="L615" s="134"/>
      <c r="M615" s="134"/>
      <c r="N615" s="117"/>
      <c r="O615" s="117"/>
      <c r="P615" s="117"/>
      <c r="Q615" s="166"/>
      <c r="R615" s="168"/>
      <c r="S615" s="119"/>
      <c r="T615" s="134"/>
      <c r="U615" s="133"/>
      <c r="V615" s="126"/>
      <c r="W615" s="164"/>
    </row>
    <row r="616" customFormat="false" ht="14.25" hidden="false" customHeight="false" outlineLevel="0" collapsed="false">
      <c r="A616" s="118"/>
      <c r="B616" s="118"/>
      <c r="C616" s="116"/>
      <c r="D616" s="118"/>
      <c r="E616" s="116"/>
      <c r="F616" s="117"/>
      <c r="G616" s="118"/>
      <c r="H616" s="118"/>
      <c r="I616" s="118"/>
      <c r="J616" s="116"/>
      <c r="K616" s="116"/>
      <c r="L616" s="134"/>
      <c r="M616" s="134"/>
      <c r="N616" s="117"/>
      <c r="O616" s="117"/>
      <c r="P616" s="117"/>
      <c r="Q616" s="166"/>
      <c r="R616" s="168"/>
      <c r="S616" s="119"/>
      <c r="T616" s="134"/>
      <c r="U616" s="133"/>
      <c r="V616" s="126"/>
      <c r="W616" s="164"/>
    </row>
    <row r="617" customFormat="false" ht="14.25" hidden="false" customHeight="false" outlineLevel="0" collapsed="false">
      <c r="A617" s="118"/>
      <c r="B617" s="118"/>
      <c r="C617" s="116"/>
      <c r="D617" s="118"/>
      <c r="E617" s="116"/>
      <c r="F617" s="117"/>
      <c r="G617" s="118"/>
      <c r="H617" s="118"/>
      <c r="I617" s="118"/>
      <c r="J617" s="116"/>
      <c r="K617" s="116"/>
      <c r="L617" s="134"/>
      <c r="M617" s="134"/>
      <c r="N617" s="117"/>
      <c r="O617" s="117"/>
      <c r="P617" s="117"/>
      <c r="Q617" s="166"/>
      <c r="R617" s="168"/>
      <c r="S617" s="119"/>
      <c r="T617" s="134"/>
      <c r="U617" s="133"/>
      <c r="V617" s="126"/>
      <c r="W617" s="164"/>
    </row>
    <row r="618" customFormat="false" ht="14.25" hidden="false" customHeight="false" outlineLevel="0" collapsed="false">
      <c r="A618" s="118"/>
      <c r="B618" s="118"/>
      <c r="C618" s="116"/>
      <c r="D618" s="118"/>
      <c r="E618" s="116"/>
      <c r="F618" s="117"/>
      <c r="G618" s="118"/>
      <c r="H618" s="118"/>
      <c r="I618" s="118"/>
      <c r="J618" s="116"/>
      <c r="K618" s="116"/>
      <c r="L618" s="134"/>
      <c r="M618" s="134"/>
      <c r="N618" s="117"/>
      <c r="O618" s="117"/>
      <c r="P618" s="117"/>
      <c r="Q618" s="166"/>
      <c r="R618" s="168"/>
      <c r="S618" s="119"/>
      <c r="T618" s="134"/>
      <c r="U618" s="133"/>
      <c r="V618" s="126"/>
      <c r="W618" s="164"/>
    </row>
    <row r="619" customFormat="false" ht="14.25" hidden="false" customHeight="false" outlineLevel="0" collapsed="false">
      <c r="A619" s="118"/>
      <c r="B619" s="118"/>
      <c r="C619" s="116"/>
      <c r="D619" s="118"/>
      <c r="E619" s="116"/>
      <c r="F619" s="117"/>
      <c r="G619" s="118"/>
      <c r="H619" s="118"/>
      <c r="I619" s="118"/>
      <c r="J619" s="116"/>
      <c r="K619" s="116"/>
      <c r="L619" s="134"/>
      <c r="M619" s="134"/>
      <c r="N619" s="117"/>
      <c r="O619" s="117"/>
      <c r="P619" s="117"/>
      <c r="Q619" s="166"/>
      <c r="R619" s="168"/>
      <c r="S619" s="119"/>
      <c r="T619" s="134"/>
      <c r="U619" s="133"/>
      <c r="V619" s="126"/>
      <c r="W619" s="164"/>
    </row>
    <row r="620" customFormat="false" ht="14.25" hidden="false" customHeight="false" outlineLevel="0" collapsed="false">
      <c r="A620" s="118"/>
      <c r="B620" s="118"/>
      <c r="C620" s="116"/>
      <c r="D620" s="118"/>
      <c r="E620" s="116"/>
      <c r="F620" s="117"/>
      <c r="G620" s="118"/>
      <c r="H620" s="118"/>
      <c r="I620" s="118"/>
      <c r="J620" s="116"/>
      <c r="K620" s="116"/>
      <c r="L620" s="134"/>
      <c r="M620" s="134"/>
      <c r="N620" s="117"/>
      <c r="O620" s="117"/>
      <c r="P620" s="117"/>
      <c r="Q620" s="166"/>
      <c r="R620" s="168"/>
      <c r="S620" s="119"/>
      <c r="T620" s="134"/>
      <c r="U620" s="133"/>
      <c r="V620" s="126"/>
      <c r="W620" s="164"/>
    </row>
    <row r="621" customFormat="false" ht="14.25" hidden="false" customHeight="false" outlineLevel="0" collapsed="false">
      <c r="A621" s="118"/>
      <c r="B621" s="118"/>
      <c r="C621" s="116"/>
      <c r="D621" s="118"/>
      <c r="E621" s="116"/>
      <c r="F621" s="117"/>
      <c r="G621" s="118"/>
      <c r="H621" s="118"/>
      <c r="I621" s="118"/>
      <c r="J621" s="116"/>
      <c r="K621" s="116"/>
      <c r="L621" s="134"/>
      <c r="M621" s="134"/>
      <c r="N621" s="117"/>
      <c r="O621" s="117"/>
      <c r="P621" s="117"/>
      <c r="Q621" s="166"/>
      <c r="R621" s="168"/>
      <c r="S621" s="119"/>
      <c r="T621" s="134"/>
      <c r="U621" s="133"/>
      <c r="V621" s="126"/>
      <c r="W621" s="164"/>
    </row>
    <row r="622" customFormat="false" ht="14.25" hidden="false" customHeight="false" outlineLevel="0" collapsed="false">
      <c r="A622" s="118"/>
      <c r="B622" s="118"/>
      <c r="C622" s="116"/>
      <c r="D622" s="118"/>
      <c r="E622" s="116"/>
      <c r="F622" s="117"/>
      <c r="G622" s="118"/>
      <c r="H622" s="118"/>
      <c r="I622" s="118"/>
      <c r="J622" s="116"/>
      <c r="K622" s="116"/>
      <c r="L622" s="134"/>
      <c r="M622" s="134"/>
      <c r="N622" s="117"/>
      <c r="O622" s="117"/>
      <c r="P622" s="117"/>
      <c r="Q622" s="166"/>
      <c r="R622" s="168"/>
      <c r="S622" s="119"/>
      <c r="T622" s="134"/>
      <c r="U622" s="133"/>
      <c r="V622" s="126"/>
      <c r="W622" s="164"/>
    </row>
    <row r="623" customFormat="false" ht="14.25" hidden="false" customHeight="false" outlineLevel="0" collapsed="false">
      <c r="A623" s="118"/>
      <c r="B623" s="118"/>
      <c r="C623" s="116"/>
      <c r="D623" s="118"/>
      <c r="E623" s="116"/>
      <c r="F623" s="117"/>
      <c r="G623" s="118"/>
      <c r="H623" s="118"/>
      <c r="I623" s="118"/>
      <c r="J623" s="116"/>
      <c r="K623" s="116"/>
      <c r="L623" s="134"/>
      <c r="M623" s="134"/>
      <c r="N623" s="117"/>
      <c r="O623" s="117"/>
      <c r="P623" s="117"/>
      <c r="Q623" s="166"/>
      <c r="R623" s="168"/>
      <c r="S623" s="119"/>
      <c r="T623" s="134"/>
      <c r="U623" s="133"/>
      <c r="V623" s="126"/>
      <c r="W623" s="164"/>
    </row>
    <row r="624" customFormat="false" ht="14.25" hidden="false" customHeight="false" outlineLevel="0" collapsed="false">
      <c r="A624" s="118"/>
      <c r="B624" s="118"/>
      <c r="C624" s="116"/>
      <c r="D624" s="118"/>
      <c r="E624" s="116"/>
      <c r="F624" s="117"/>
      <c r="G624" s="118"/>
      <c r="H624" s="118"/>
      <c r="I624" s="118"/>
      <c r="J624" s="116"/>
      <c r="K624" s="116"/>
      <c r="L624" s="134"/>
      <c r="M624" s="134"/>
      <c r="N624" s="117"/>
      <c r="O624" s="117"/>
      <c r="P624" s="117"/>
      <c r="Q624" s="166"/>
      <c r="R624" s="168"/>
      <c r="S624" s="119"/>
      <c r="T624" s="134"/>
      <c r="U624" s="133"/>
      <c r="V624" s="126"/>
      <c r="W624" s="164"/>
    </row>
    <row r="625" customFormat="false" ht="14.25" hidden="false" customHeight="false" outlineLevel="0" collapsed="false">
      <c r="A625" s="118"/>
      <c r="B625" s="118"/>
      <c r="C625" s="116"/>
      <c r="D625" s="118"/>
      <c r="E625" s="116"/>
      <c r="F625" s="117"/>
      <c r="G625" s="118"/>
      <c r="H625" s="118"/>
      <c r="I625" s="118"/>
      <c r="J625" s="116"/>
      <c r="K625" s="116"/>
      <c r="L625" s="134"/>
      <c r="M625" s="134"/>
      <c r="N625" s="117"/>
      <c r="O625" s="117"/>
      <c r="P625" s="117"/>
      <c r="Q625" s="166"/>
      <c r="R625" s="168"/>
      <c r="S625" s="119"/>
      <c r="T625" s="134"/>
      <c r="U625" s="133"/>
      <c r="V625" s="126"/>
      <c r="W625" s="164"/>
    </row>
    <row r="626" customFormat="false" ht="14.25" hidden="false" customHeight="false" outlineLevel="0" collapsed="false">
      <c r="A626" s="118"/>
      <c r="B626" s="118"/>
      <c r="C626" s="116"/>
      <c r="D626" s="118"/>
      <c r="E626" s="116"/>
      <c r="F626" s="117"/>
      <c r="G626" s="118"/>
      <c r="H626" s="118"/>
      <c r="I626" s="118"/>
      <c r="J626" s="116"/>
      <c r="K626" s="116"/>
      <c r="L626" s="134"/>
      <c r="M626" s="134"/>
      <c r="N626" s="117"/>
      <c r="O626" s="117"/>
      <c r="P626" s="117"/>
      <c r="Q626" s="166"/>
      <c r="R626" s="168"/>
      <c r="S626" s="119"/>
      <c r="T626" s="134"/>
      <c r="U626" s="133"/>
      <c r="V626" s="126"/>
      <c r="W626" s="164"/>
    </row>
    <row r="627" customFormat="false" ht="14.25" hidden="false" customHeight="false" outlineLevel="0" collapsed="false">
      <c r="A627" s="118"/>
      <c r="B627" s="118"/>
      <c r="C627" s="116"/>
      <c r="D627" s="118"/>
      <c r="E627" s="116"/>
      <c r="F627" s="117"/>
      <c r="G627" s="118"/>
      <c r="H627" s="118"/>
      <c r="I627" s="118"/>
      <c r="J627" s="116"/>
      <c r="K627" s="116"/>
      <c r="L627" s="134"/>
      <c r="M627" s="134"/>
      <c r="N627" s="117"/>
      <c r="O627" s="117"/>
      <c r="P627" s="117"/>
      <c r="Q627" s="166"/>
      <c r="R627" s="168"/>
      <c r="S627" s="119"/>
      <c r="T627" s="134"/>
      <c r="U627" s="133"/>
      <c r="V627" s="126"/>
      <c r="W627" s="164"/>
    </row>
    <row r="628" customFormat="false" ht="14.25" hidden="false" customHeight="false" outlineLevel="0" collapsed="false">
      <c r="A628" s="118"/>
      <c r="B628" s="118"/>
      <c r="C628" s="116"/>
      <c r="D628" s="118"/>
      <c r="E628" s="116"/>
      <c r="F628" s="117"/>
      <c r="G628" s="118"/>
      <c r="H628" s="118"/>
      <c r="I628" s="118"/>
      <c r="J628" s="116"/>
      <c r="K628" s="116"/>
      <c r="L628" s="134"/>
      <c r="M628" s="134"/>
      <c r="N628" s="117"/>
      <c r="O628" s="117"/>
      <c r="P628" s="117"/>
      <c r="Q628" s="166"/>
      <c r="R628" s="168"/>
      <c r="S628" s="119"/>
      <c r="T628" s="134"/>
      <c r="U628" s="133"/>
      <c r="V628" s="126"/>
      <c r="W628" s="164"/>
    </row>
    <row r="629" customFormat="false" ht="14.25" hidden="false" customHeight="false" outlineLevel="0" collapsed="false">
      <c r="A629" s="118"/>
      <c r="B629" s="118"/>
      <c r="C629" s="116"/>
      <c r="D629" s="118"/>
      <c r="E629" s="116"/>
      <c r="F629" s="117"/>
      <c r="G629" s="118"/>
      <c r="H629" s="118"/>
      <c r="I629" s="118"/>
      <c r="J629" s="116"/>
      <c r="K629" s="116"/>
      <c r="L629" s="134"/>
      <c r="M629" s="134"/>
      <c r="N629" s="117"/>
      <c r="O629" s="117"/>
      <c r="P629" s="117"/>
      <c r="Q629" s="166"/>
      <c r="R629" s="168"/>
      <c r="S629" s="119"/>
      <c r="T629" s="134"/>
      <c r="U629" s="133"/>
      <c r="V629" s="126"/>
      <c r="W629" s="164"/>
    </row>
    <row r="630" customFormat="false" ht="14.25" hidden="false" customHeight="false" outlineLevel="0" collapsed="false">
      <c r="A630" s="118"/>
      <c r="B630" s="118"/>
      <c r="C630" s="116"/>
      <c r="D630" s="118"/>
      <c r="E630" s="116"/>
      <c r="F630" s="117"/>
      <c r="G630" s="118"/>
      <c r="H630" s="118"/>
      <c r="I630" s="118"/>
      <c r="J630" s="116"/>
      <c r="K630" s="116"/>
      <c r="L630" s="134"/>
      <c r="M630" s="134"/>
      <c r="N630" s="117"/>
      <c r="O630" s="117"/>
      <c r="P630" s="117"/>
      <c r="Q630" s="166"/>
      <c r="R630" s="168"/>
      <c r="S630" s="119"/>
      <c r="T630" s="134"/>
      <c r="U630" s="133"/>
      <c r="V630" s="126"/>
      <c r="W630" s="164"/>
    </row>
    <row r="631" customFormat="false" ht="14.25" hidden="false" customHeight="false" outlineLevel="0" collapsed="false">
      <c r="A631" s="118"/>
      <c r="B631" s="118"/>
      <c r="C631" s="116"/>
      <c r="D631" s="118"/>
      <c r="E631" s="116"/>
      <c r="F631" s="117"/>
      <c r="G631" s="118"/>
      <c r="H631" s="118"/>
      <c r="I631" s="118"/>
      <c r="J631" s="116"/>
      <c r="K631" s="116"/>
      <c r="L631" s="134"/>
      <c r="M631" s="134"/>
      <c r="N631" s="117"/>
      <c r="O631" s="117"/>
      <c r="P631" s="117"/>
      <c r="Q631" s="166"/>
      <c r="R631" s="168"/>
      <c r="S631" s="119"/>
      <c r="T631" s="134"/>
      <c r="U631" s="133"/>
      <c r="V631" s="126"/>
      <c r="W631" s="164"/>
    </row>
    <row r="632" customFormat="false" ht="14.25" hidden="false" customHeight="false" outlineLevel="0" collapsed="false">
      <c r="A632" s="118"/>
      <c r="B632" s="118"/>
      <c r="C632" s="116"/>
      <c r="D632" s="118"/>
      <c r="E632" s="116"/>
      <c r="F632" s="117"/>
      <c r="G632" s="118"/>
      <c r="H632" s="118"/>
      <c r="I632" s="118"/>
      <c r="J632" s="116"/>
      <c r="K632" s="116"/>
      <c r="L632" s="134"/>
      <c r="M632" s="134"/>
      <c r="N632" s="117"/>
      <c r="O632" s="117"/>
      <c r="P632" s="117"/>
      <c r="Q632" s="166"/>
      <c r="R632" s="168"/>
      <c r="S632" s="119"/>
      <c r="T632" s="134"/>
      <c r="U632" s="133"/>
      <c r="V632" s="126"/>
      <c r="W632" s="164"/>
    </row>
    <row r="633" customFormat="false" ht="14.25" hidden="false" customHeight="false" outlineLevel="0" collapsed="false">
      <c r="A633" s="118"/>
      <c r="B633" s="118"/>
      <c r="C633" s="116"/>
      <c r="D633" s="118"/>
      <c r="E633" s="116"/>
      <c r="F633" s="117"/>
      <c r="G633" s="118"/>
      <c r="H633" s="118"/>
      <c r="I633" s="118"/>
      <c r="J633" s="116"/>
      <c r="K633" s="116"/>
      <c r="L633" s="134"/>
      <c r="M633" s="134"/>
      <c r="N633" s="117"/>
      <c r="O633" s="117"/>
      <c r="P633" s="117"/>
      <c r="Q633" s="166"/>
      <c r="R633" s="168"/>
      <c r="S633" s="119"/>
      <c r="T633" s="134"/>
      <c r="U633" s="133"/>
      <c r="V633" s="126"/>
      <c r="W633" s="164"/>
    </row>
    <row r="634" customFormat="false" ht="14.25" hidden="false" customHeight="false" outlineLevel="0" collapsed="false">
      <c r="A634" s="118"/>
      <c r="B634" s="118"/>
      <c r="C634" s="116"/>
      <c r="D634" s="118"/>
      <c r="E634" s="116"/>
      <c r="F634" s="117"/>
      <c r="G634" s="118"/>
      <c r="H634" s="118"/>
      <c r="I634" s="118"/>
      <c r="J634" s="116"/>
      <c r="K634" s="116"/>
      <c r="L634" s="134"/>
      <c r="M634" s="134"/>
      <c r="N634" s="117"/>
      <c r="O634" s="117"/>
      <c r="P634" s="117"/>
      <c r="Q634" s="166"/>
      <c r="R634" s="168"/>
      <c r="S634" s="119"/>
      <c r="T634" s="134"/>
      <c r="U634" s="133"/>
      <c r="V634" s="126"/>
      <c r="W634" s="164"/>
    </row>
    <row r="635" customFormat="false" ht="14.25" hidden="false" customHeight="false" outlineLevel="0" collapsed="false">
      <c r="A635" s="118"/>
      <c r="B635" s="118"/>
      <c r="C635" s="116"/>
      <c r="D635" s="118"/>
      <c r="E635" s="116"/>
      <c r="F635" s="117"/>
      <c r="G635" s="118"/>
      <c r="H635" s="118"/>
      <c r="I635" s="118"/>
      <c r="J635" s="116"/>
      <c r="K635" s="116"/>
      <c r="L635" s="134"/>
      <c r="M635" s="134"/>
      <c r="N635" s="117"/>
      <c r="O635" s="117"/>
      <c r="P635" s="117"/>
      <c r="Q635" s="166"/>
      <c r="R635" s="168"/>
      <c r="S635" s="119"/>
      <c r="T635" s="134"/>
      <c r="U635" s="133"/>
      <c r="V635" s="126"/>
      <c r="W635" s="164"/>
    </row>
    <row r="636" customFormat="false" ht="14.25" hidden="false" customHeight="false" outlineLevel="0" collapsed="false">
      <c r="A636" s="118"/>
      <c r="B636" s="118"/>
      <c r="C636" s="116"/>
      <c r="D636" s="118"/>
      <c r="E636" s="116"/>
      <c r="F636" s="117"/>
      <c r="G636" s="118"/>
      <c r="H636" s="118"/>
      <c r="I636" s="118"/>
      <c r="J636" s="116"/>
      <c r="K636" s="116"/>
      <c r="L636" s="134"/>
      <c r="M636" s="134"/>
      <c r="N636" s="117"/>
      <c r="O636" s="117"/>
      <c r="P636" s="117"/>
      <c r="Q636" s="166"/>
      <c r="R636" s="168"/>
      <c r="S636" s="119"/>
      <c r="T636" s="134"/>
      <c r="U636" s="133"/>
      <c r="V636" s="126"/>
      <c r="W636" s="164"/>
    </row>
    <row r="637" customFormat="false" ht="14.25" hidden="false" customHeight="false" outlineLevel="0" collapsed="false">
      <c r="A637" s="118"/>
      <c r="B637" s="118"/>
      <c r="C637" s="116"/>
      <c r="D637" s="118"/>
      <c r="E637" s="116"/>
      <c r="F637" s="117"/>
      <c r="G637" s="118"/>
      <c r="H637" s="118"/>
      <c r="I637" s="118"/>
      <c r="J637" s="116"/>
      <c r="K637" s="116"/>
      <c r="L637" s="134"/>
      <c r="M637" s="134"/>
      <c r="N637" s="117"/>
      <c r="O637" s="117"/>
      <c r="P637" s="117"/>
      <c r="Q637" s="166"/>
      <c r="R637" s="168"/>
      <c r="S637" s="119"/>
      <c r="T637" s="134"/>
      <c r="U637" s="133"/>
      <c r="V637" s="126"/>
      <c r="W637" s="164"/>
    </row>
    <row r="638" customFormat="false" ht="14.25" hidden="false" customHeight="false" outlineLevel="0" collapsed="false">
      <c r="A638" s="118"/>
      <c r="B638" s="118"/>
      <c r="C638" s="116"/>
      <c r="D638" s="118"/>
      <c r="E638" s="116"/>
      <c r="F638" s="117"/>
      <c r="G638" s="118"/>
      <c r="H638" s="118"/>
      <c r="I638" s="118"/>
      <c r="J638" s="116"/>
      <c r="K638" s="116"/>
      <c r="L638" s="134"/>
      <c r="M638" s="134"/>
      <c r="N638" s="117"/>
      <c r="O638" s="117"/>
      <c r="P638" s="117"/>
      <c r="Q638" s="166"/>
      <c r="R638" s="168"/>
      <c r="S638" s="119"/>
      <c r="T638" s="134"/>
      <c r="U638" s="133"/>
      <c r="V638" s="126"/>
      <c r="W638" s="164"/>
    </row>
    <row r="639" customFormat="false" ht="14.25" hidden="false" customHeight="false" outlineLevel="0" collapsed="false">
      <c r="A639" s="118"/>
      <c r="B639" s="118"/>
      <c r="C639" s="116"/>
      <c r="D639" s="118"/>
      <c r="E639" s="116"/>
      <c r="F639" s="117"/>
      <c r="G639" s="118"/>
      <c r="H639" s="118"/>
      <c r="I639" s="118"/>
      <c r="J639" s="116"/>
      <c r="K639" s="116"/>
      <c r="L639" s="134"/>
      <c r="M639" s="134"/>
      <c r="N639" s="117"/>
      <c r="O639" s="117"/>
      <c r="P639" s="117"/>
      <c r="Q639" s="166"/>
      <c r="R639" s="168"/>
      <c r="S639" s="119"/>
      <c r="T639" s="134"/>
      <c r="U639" s="133"/>
      <c r="V639" s="126"/>
      <c r="W639" s="164"/>
    </row>
    <row r="640" customFormat="false" ht="14.25" hidden="false" customHeight="false" outlineLevel="0" collapsed="false">
      <c r="A640" s="118"/>
      <c r="B640" s="118"/>
      <c r="C640" s="116"/>
      <c r="D640" s="118"/>
      <c r="E640" s="116"/>
      <c r="F640" s="117"/>
      <c r="G640" s="118"/>
      <c r="H640" s="118"/>
      <c r="I640" s="118"/>
      <c r="J640" s="116"/>
      <c r="K640" s="116"/>
      <c r="L640" s="134"/>
      <c r="M640" s="134"/>
      <c r="N640" s="117"/>
      <c r="O640" s="117"/>
      <c r="P640" s="117"/>
      <c r="Q640" s="166"/>
      <c r="R640" s="168"/>
      <c r="S640" s="119"/>
      <c r="T640" s="134"/>
      <c r="U640" s="133"/>
      <c r="V640" s="126"/>
      <c r="W640" s="164"/>
    </row>
    <row r="641" customFormat="false" ht="14.25" hidden="false" customHeight="false" outlineLevel="0" collapsed="false">
      <c r="A641" s="118"/>
      <c r="B641" s="118"/>
      <c r="C641" s="116"/>
      <c r="D641" s="118"/>
      <c r="E641" s="116"/>
      <c r="F641" s="117"/>
      <c r="G641" s="118"/>
      <c r="H641" s="118"/>
      <c r="I641" s="118"/>
      <c r="J641" s="116"/>
      <c r="K641" s="116"/>
      <c r="L641" s="134"/>
      <c r="M641" s="134"/>
      <c r="N641" s="117"/>
      <c r="O641" s="117"/>
      <c r="P641" s="117"/>
      <c r="Q641" s="166"/>
      <c r="R641" s="168"/>
      <c r="S641" s="119"/>
      <c r="T641" s="134"/>
      <c r="U641" s="133"/>
      <c r="V641" s="126"/>
      <c r="W641" s="164"/>
    </row>
    <row r="642" customFormat="false" ht="14.25" hidden="false" customHeight="false" outlineLevel="0" collapsed="false">
      <c r="A642" s="118"/>
      <c r="B642" s="118"/>
      <c r="C642" s="116"/>
      <c r="D642" s="118"/>
      <c r="E642" s="116"/>
      <c r="F642" s="117"/>
      <c r="G642" s="118"/>
      <c r="H642" s="118"/>
      <c r="I642" s="118"/>
      <c r="J642" s="116"/>
      <c r="K642" s="116"/>
      <c r="L642" s="134"/>
      <c r="M642" s="134"/>
      <c r="N642" s="117"/>
      <c r="O642" s="117"/>
      <c r="P642" s="117"/>
      <c r="Q642" s="166"/>
      <c r="R642" s="168"/>
      <c r="S642" s="119"/>
      <c r="T642" s="134"/>
      <c r="U642" s="133"/>
      <c r="V642" s="126"/>
      <c r="W642" s="164"/>
    </row>
    <row r="643" customFormat="false" ht="14.25" hidden="false" customHeight="false" outlineLevel="0" collapsed="false">
      <c r="A643" s="118"/>
      <c r="B643" s="118"/>
      <c r="C643" s="116"/>
      <c r="D643" s="118"/>
      <c r="E643" s="116"/>
      <c r="F643" s="117"/>
      <c r="G643" s="118"/>
      <c r="H643" s="118"/>
      <c r="I643" s="118"/>
      <c r="J643" s="116"/>
      <c r="K643" s="116"/>
      <c r="L643" s="134"/>
      <c r="M643" s="134"/>
      <c r="N643" s="117"/>
      <c r="O643" s="117"/>
      <c r="P643" s="117"/>
      <c r="Q643" s="166"/>
      <c r="R643" s="168"/>
      <c r="S643" s="119"/>
      <c r="T643" s="134"/>
      <c r="U643" s="133"/>
      <c r="V643" s="126"/>
      <c r="W643" s="164"/>
    </row>
    <row r="644" customFormat="false" ht="14.25" hidden="false" customHeight="false" outlineLevel="0" collapsed="false">
      <c r="A644" s="118"/>
      <c r="B644" s="118"/>
      <c r="C644" s="116"/>
      <c r="D644" s="118"/>
      <c r="E644" s="116"/>
      <c r="F644" s="117"/>
      <c r="G644" s="118"/>
      <c r="H644" s="118"/>
      <c r="I644" s="118"/>
      <c r="J644" s="116"/>
      <c r="K644" s="116"/>
      <c r="L644" s="134"/>
      <c r="M644" s="134"/>
      <c r="N644" s="117"/>
      <c r="O644" s="117"/>
      <c r="P644" s="117"/>
      <c r="Q644" s="166"/>
      <c r="R644" s="168"/>
      <c r="S644" s="119"/>
      <c r="T644" s="134"/>
      <c r="U644" s="133"/>
      <c r="V644" s="126"/>
      <c r="W644" s="164"/>
    </row>
    <row r="645" customFormat="false" ht="14.25" hidden="false" customHeight="false" outlineLevel="0" collapsed="false">
      <c r="A645" s="118"/>
      <c r="B645" s="118"/>
      <c r="C645" s="116"/>
      <c r="D645" s="118"/>
      <c r="E645" s="116"/>
      <c r="F645" s="117"/>
      <c r="G645" s="118"/>
      <c r="H645" s="118"/>
      <c r="I645" s="118"/>
      <c r="J645" s="116"/>
      <c r="K645" s="116"/>
      <c r="L645" s="134"/>
      <c r="M645" s="134"/>
      <c r="N645" s="117"/>
      <c r="O645" s="117"/>
      <c r="P645" s="117"/>
      <c r="Q645" s="166"/>
      <c r="R645" s="168"/>
      <c r="S645" s="119"/>
      <c r="T645" s="134"/>
      <c r="U645" s="133"/>
      <c r="V645" s="126"/>
      <c r="W645" s="164"/>
    </row>
    <row r="646" customFormat="false" ht="14.25" hidden="false" customHeight="false" outlineLevel="0" collapsed="false">
      <c r="A646" s="118"/>
      <c r="B646" s="118"/>
      <c r="C646" s="116"/>
      <c r="D646" s="118"/>
      <c r="E646" s="116"/>
      <c r="F646" s="117"/>
      <c r="G646" s="118"/>
      <c r="H646" s="118"/>
      <c r="I646" s="118"/>
      <c r="J646" s="116"/>
      <c r="K646" s="116"/>
      <c r="L646" s="134"/>
      <c r="M646" s="134"/>
      <c r="N646" s="117"/>
      <c r="O646" s="117"/>
      <c r="P646" s="117"/>
      <c r="Q646" s="166"/>
      <c r="R646" s="168"/>
      <c r="S646" s="119"/>
      <c r="T646" s="134"/>
      <c r="U646" s="133"/>
      <c r="V646" s="126"/>
      <c r="W646" s="164"/>
    </row>
    <row r="647" customFormat="false" ht="14.25" hidden="false" customHeight="false" outlineLevel="0" collapsed="false">
      <c r="A647" s="118"/>
      <c r="B647" s="118"/>
      <c r="C647" s="116"/>
      <c r="D647" s="118"/>
      <c r="E647" s="116"/>
      <c r="F647" s="117"/>
      <c r="G647" s="118"/>
      <c r="H647" s="118"/>
      <c r="I647" s="118"/>
      <c r="J647" s="116"/>
      <c r="K647" s="116"/>
      <c r="L647" s="134"/>
      <c r="M647" s="134"/>
      <c r="N647" s="117"/>
      <c r="O647" s="117"/>
      <c r="P647" s="117"/>
      <c r="Q647" s="166"/>
      <c r="R647" s="168"/>
      <c r="S647" s="119"/>
      <c r="T647" s="134"/>
      <c r="U647" s="133"/>
      <c r="V647" s="126"/>
      <c r="W647" s="164"/>
    </row>
    <row r="648" customFormat="false" ht="14.25" hidden="false" customHeight="false" outlineLevel="0" collapsed="false">
      <c r="A648" s="118"/>
      <c r="B648" s="118"/>
      <c r="C648" s="116"/>
      <c r="D648" s="118"/>
      <c r="E648" s="116"/>
      <c r="F648" s="117"/>
      <c r="G648" s="118"/>
      <c r="H648" s="118"/>
      <c r="I648" s="118"/>
      <c r="J648" s="116"/>
      <c r="K648" s="116"/>
      <c r="L648" s="134"/>
      <c r="M648" s="134"/>
      <c r="N648" s="117"/>
      <c r="O648" s="117"/>
      <c r="P648" s="117"/>
      <c r="Q648" s="166"/>
      <c r="R648" s="168"/>
      <c r="S648" s="119"/>
      <c r="T648" s="134"/>
      <c r="U648" s="133"/>
      <c r="V648" s="126"/>
      <c r="W648" s="164"/>
    </row>
    <row r="649" customFormat="false" ht="14.25" hidden="false" customHeight="false" outlineLevel="0" collapsed="false">
      <c r="A649" s="118"/>
      <c r="B649" s="118"/>
      <c r="C649" s="116"/>
      <c r="D649" s="118"/>
      <c r="E649" s="116"/>
      <c r="F649" s="117"/>
      <c r="G649" s="118"/>
      <c r="H649" s="118"/>
      <c r="I649" s="118"/>
      <c r="J649" s="116"/>
      <c r="K649" s="116"/>
      <c r="L649" s="134"/>
      <c r="M649" s="134"/>
      <c r="N649" s="117"/>
      <c r="O649" s="117"/>
      <c r="P649" s="117"/>
      <c r="Q649" s="166"/>
      <c r="R649" s="168"/>
      <c r="S649" s="119"/>
      <c r="T649" s="134"/>
      <c r="U649" s="133"/>
      <c r="V649" s="126"/>
      <c r="W649" s="164"/>
    </row>
    <row r="650" customFormat="false" ht="14.25" hidden="false" customHeight="false" outlineLevel="0" collapsed="false">
      <c r="A650" s="118"/>
      <c r="B650" s="118"/>
      <c r="C650" s="116"/>
      <c r="D650" s="118"/>
      <c r="E650" s="116"/>
      <c r="F650" s="117"/>
      <c r="G650" s="118"/>
      <c r="H650" s="118"/>
      <c r="I650" s="118"/>
      <c r="J650" s="116"/>
      <c r="K650" s="116"/>
      <c r="L650" s="134"/>
      <c r="M650" s="134"/>
      <c r="N650" s="117"/>
      <c r="O650" s="117"/>
      <c r="P650" s="117"/>
      <c r="Q650" s="166"/>
      <c r="R650" s="168"/>
      <c r="S650" s="119"/>
      <c r="T650" s="134"/>
      <c r="U650" s="133"/>
      <c r="V650" s="126"/>
      <c r="W650" s="164"/>
    </row>
    <row r="651" customFormat="false" ht="14.25" hidden="false" customHeight="false" outlineLevel="0" collapsed="false">
      <c r="A651" s="118"/>
      <c r="B651" s="118"/>
      <c r="C651" s="116"/>
      <c r="D651" s="118"/>
      <c r="E651" s="116"/>
      <c r="F651" s="117"/>
      <c r="G651" s="118"/>
      <c r="H651" s="118"/>
      <c r="I651" s="118"/>
      <c r="J651" s="116"/>
      <c r="K651" s="116"/>
      <c r="L651" s="134"/>
      <c r="M651" s="134"/>
      <c r="N651" s="117"/>
      <c r="O651" s="117"/>
      <c r="P651" s="117"/>
      <c r="Q651" s="166"/>
      <c r="R651" s="168"/>
      <c r="S651" s="119"/>
      <c r="T651" s="134"/>
      <c r="U651" s="133"/>
      <c r="V651" s="126"/>
      <c r="W651" s="164"/>
    </row>
    <row r="652" customFormat="false" ht="14.25" hidden="false" customHeight="false" outlineLevel="0" collapsed="false">
      <c r="A652" s="118"/>
      <c r="B652" s="118"/>
      <c r="C652" s="116"/>
      <c r="D652" s="118"/>
      <c r="E652" s="116"/>
      <c r="F652" s="117"/>
      <c r="G652" s="118"/>
      <c r="H652" s="118"/>
      <c r="I652" s="118"/>
      <c r="J652" s="116"/>
      <c r="K652" s="116"/>
      <c r="L652" s="134"/>
      <c r="M652" s="134"/>
      <c r="N652" s="117"/>
      <c r="O652" s="117"/>
      <c r="P652" s="117"/>
      <c r="Q652" s="166"/>
      <c r="R652" s="168"/>
      <c r="S652" s="119"/>
      <c r="T652" s="134"/>
      <c r="U652" s="133"/>
      <c r="V652" s="126"/>
      <c r="W652" s="164"/>
    </row>
    <row r="653" customFormat="false" ht="14.25" hidden="false" customHeight="false" outlineLevel="0" collapsed="false">
      <c r="A653" s="118"/>
      <c r="B653" s="118"/>
      <c r="C653" s="116"/>
      <c r="D653" s="118"/>
      <c r="E653" s="116"/>
      <c r="F653" s="117"/>
      <c r="G653" s="118"/>
      <c r="H653" s="118"/>
      <c r="I653" s="118"/>
      <c r="J653" s="116"/>
      <c r="K653" s="116"/>
      <c r="L653" s="134"/>
      <c r="M653" s="134"/>
      <c r="N653" s="117"/>
      <c r="O653" s="117"/>
      <c r="P653" s="117"/>
      <c r="Q653" s="166"/>
      <c r="R653" s="168"/>
      <c r="S653" s="119"/>
      <c r="T653" s="134"/>
      <c r="U653" s="133"/>
      <c r="V653" s="126"/>
      <c r="W653" s="164"/>
    </row>
    <row r="654" customFormat="false" ht="14.25" hidden="false" customHeight="false" outlineLevel="0" collapsed="false">
      <c r="A654" s="118"/>
      <c r="B654" s="118"/>
      <c r="C654" s="116"/>
      <c r="D654" s="118"/>
      <c r="E654" s="116"/>
      <c r="F654" s="117"/>
      <c r="G654" s="118"/>
      <c r="H654" s="118"/>
      <c r="I654" s="118"/>
      <c r="J654" s="116"/>
      <c r="K654" s="116"/>
      <c r="L654" s="134"/>
      <c r="M654" s="134"/>
      <c r="N654" s="117"/>
      <c r="O654" s="117"/>
      <c r="P654" s="117"/>
      <c r="Q654" s="166"/>
      <c r="R654" s="168"/>
      <c r="S654" s="119"/>
      <c r="T654" s="134"/>
      <c r="U654" s="133"/>
      <c r="V654" s="126"/>
      <c r="W654" s="164"/>
    </row>
    <row r="655" customFormat="false" ht="14.25" hidden="false" customHeight="false" outlineLevel="0" collapsed="false">
      <c r="A655" s="118"/>
      <c r="B655" s="118"/>
      <c r="C655" s="116"/>
      <c r="D655" s="118"/>
      <c r="E655" s="116"/>
      <c r="F655" s="117"/>
      <c r="G655" s="118"/>
      <c r="H655" s="118"/>
      <c r="I655" s="118"/>
      <c r="J655" s="116"/>
      <c r="K655" s="116"/>
      <c r="L655" s="134"/>
      <c r="M655" s="134"/>
      <c r="N655" s="117"/>
      <c r="O655" s="117"/>
      <c r="P655" s="117"/>
      <c r="Q655" s="166"/>
      <c r="R655" s="168"/>
      <c r="S655" s="119"/>
      <c r="T655" s="134"/>
      <c r="U655" s="133"/>
      <c r="V655" s="126"/>
      <c r="W655" s="164"/>
    </row>
    <row r="656" customFormat="false" ht="14.25" hidden="false" customHeight="false" outlineLevel="0" collapsed="false">
      <c r="A656" s="118"/>
      <c r="B656" s="118"/>
      <c r="C656" s="116"/>
      <c r="D656" s="118"/>
      <c r="E656" s="116"/>
      <c r="F656" s="117"/>
      <c r="G656" s="118"/>
      <c r="H656" s="118"/>
      <c r="I656" s="118"/>
      <c r="J656" s="116"/>
      <c r="K656" s="116"/>
      <c r="L656" s="134"/>
      <c r="M656" s="134"/>
      <c r="N656" s="117"/>
      <c r="O656" s="117"/>
      <c r="P656" s="117"/>
      <c r="Q656" s="166"/>
      <c r="R656" s="168"/>
      <c r="S656" s="119"/>
      <c r="T656" s="134"/>
      <c r="U656" s="133"/>
      <c r="V656" s="126"/>
      <c r="W656" s="164"/>
    </row>
    <row r="657" customFormat="false" ht="14.25" hidden="false" customHeight="false" outlineLevel="0" collapsed="false">
      <c r="A657" s="118"/>
      <c r="B657" s="118"/>
      <c r="C657" s="116"/>
      <c r="D657" s="118"/>
      <c r="E657" s="116"/>
      <c r="F657" s="117"/>
      <c r="G657" s="118"/>
      <c r="H657" s="118"/>
      <c r="I657" s="118"/>
      <c r="J657" s="116"/>
      <c r="K657" s="116"/>
      <c r="L657" s="134"/>
      <c r="M657" s="134"/>
      <c r="N657" s="117"/>
      <c r="O657" s="117"/>
      <c r="P657" s="117"/>
      <c r="Q657" s="166"/>
      <c r="R657" s="168"/>
      <c r="S657" s="119"/>
      <c r="T657" s="134"/>
      <c r="U657" s="133"/>
      <c r="V657" s="126"/>
      <c r="W657" s="164"/>
    </row>
    <row r="658" customFormat="false" ht="14.25" hidden="false" customHeight="false" outlineLevel="0" collapsed="false">
      <c r="A658" s="118"/>
      <c r="B658" s="118"/>
      <c r="C658" s="116"/>
      <c r="D658" s="118"/>
      <c r="E658" s="116"/>
      <c r="F658" s="117"/>
      <c r="G658" s="118"/>
      <c r="H658" s="118"/>
      <c r="I658" s="118"/>
      <c r="J658" s="116"/>
      <c r="K658" s="116"/>
      <c r="L658" s="134"/>
      <c r="M658" s="134"/>
      <c r="N658" s="117"/>
      <c r="O658" s="117"/>
      <c r="P658" s="117"/>
      <c r="Q658" s="166"/>
      <c r="R658" s="168"/>
      <c r="S658" s="119"/>
      <c r="T658" s="134"/>
      <c r="U658" s="133"/>
      <c r="V658" s="126"/>
      <c r="W658" s="164"/>
    </row>
    <row r="659" customFormat="false" ht="14.25" hidden="false" customHeight="false" outlineLevel="0" collapsed="false">
      <c r="A659" s="118"/>
      <c r="B659" s="118"/>
      <c r="C659" s="116"/>
      <c r="D659" s="118"/>
      <c r="E659" s="116"/>
      <c r="F659" s="117"/>
      <c r="G659" s="118"/>
      <c r="H659" s="118"/>
      <c r="I659" s="118"/>
      <c r="J659" s="116"/>
      <c r="K659" s="116"/>
      <c r="L659" s="134"/>
      <c r="M659" s="134"/>
      <c r="N659" s="117"/>
      <c r="O659" s="117"/>
      <c r="P659" s="117"/>
      <c r="Q659" s="166"/>
      <c r="R659" s="168"/>
      <c r="S659" s="119"/>
      <c r="T659" s="134"/>
      <c r="U659" s="133"/>
      <c r="V659" s="126"/>
      <c r="W659" s="164"/>
    </row>
    <row r="660" customFormat="false" ht="14.25" hidden="false" customHeight="false" outlineLevel="0" collapsed="false">
      <c r="A660" s="118"/>
      <c r="B660" s="118"/>
      <c r="C660" s="116"/>
      <c r="D660" s="118"/>
      <c r="E660" s="116"/>
      <c r="F660" s="117"/>
      <c r="G660" s="118"/>
      <c r="H660" s="118"/>
      <c r="I660" s="118"/>
      <c r="J660" s="116"/>
      <c r="K660" s="116"/>
      <c r="L660" s="134"/>
      <c r="M660" s="134"/>
      <c r="N660" s="117"/>
      <c r="O660" s="117"/>
      <c r="P660" s="117"/>
      <c r="Q660" s="166"/>
      <c r="R660" s="168"/>
      <c r="S660" s="119"/>
      <c r="T660" s="134"/>
      <c r="U660" s="133"/>
      <c r="V660" s="126"/>
      <c r="W660" s="164"/>
    </row>
    <row r="661" customFormat="false" ht="14.25" hidden="false" customHeight="false" outlineLevel="0" collapsed="false">
      <c r="A661" s="118"/>
      <c r="B661" s="118"/>
      <c r="C661" s="116"/>
      <c r="D661" s="118"/>
      <c r="E661" s="116"/>
      <c r="F661" s="117"/>
      <c r="G661" s="118"/>
      <c r="H661" s="118"/>
      <c r="I661" s="118"/>
      <c r="J661" s="116"/>
      <c r="K661" s="116"/>
      <c r="L661" s="134"/>
      <c r="M661" s="134"/>
      <c r="N661" s="117"/>
      <c r="O661" s="117"/>
      <c r="P661" s="117"/>
      <c r="Q661" s="166"/>
      <c r="R661" s="168"/>
      <c r="S661" s="119"/>
      <c r="T661" s="134"/>
      <c r="U661" s="133"/>
      <c r="V661" s="126"/>
      <c r="W661" s="164"/>
    </row>
    <row r="662" customFormat="false" ht="14.25" hidden="false" customHeight="false" outlineLevel="0" collapsed="false">
      <c r="A662" s="118"/>
      <c r="B662" s="118"/>
      <c r="C662" s="116"/>
      <c r="D662" s="118"/>
      <c r="E662" s="116"/>
      <c r="F662" s="117"/>
      <c r="G662" s="118"/>
      <c r="H662" s="118"/>
      <c r="I662" s="118"/>
      <c r="J662" s="116"/>
      <c r="K662" s="116"/>
      <c r="L662" s="134"/>
      <c r="M662" s="134"/>
      <c r="N662" s="117"/>
      <c r="O662" s="117"/>
      <c r="P662" s="117"/>
      <c r="Q662" s="166"/>
      <c r="R662" s="168"/>
      <c r="S662" s="119"/>
      <c r="T662" s="134"/>
      <c r="U662" s="133"/>
      <c r="V662" s="126"/>
      <c r="W662" s="164"/>
    </row>
    <row r="663" customFormat="false" ht="14.25" hidden="false" customHeight="false" outlineLevel="0" collapsed="false">
      <c r="A663" s="118"/>
      <c r="B663" s="118"/>
      <c r="C663" s="116"/>
      <c r="D663" s="118"/>
      <c r="E663" s="116"/>
      <c r="F663" s="117"/>
      <c r="G663" s="118"/>
      <c r="H663" s="118"/>
      <c r="I663" s="118"/>
      <c r="J663" s="116"/>
      <c r="K663" s="116"/>
      <c r="L663" s="134"/>
      <c r="M663" s="134"/>
      <c r="N663" s="117"/>
      <c r="O663" s="117"/>
      <c r="P663" s="117"/>
      <c r="Q663" s="166"/>
      <c r="R663" s="168"/>
      <c r="S663" s="119"/>
      <c r="T663" s="134"/>
      <c r="U663" s="133"/>
      <c r="V663" s="126"/>
      <c r="W663" s="164"/>
    </row>
    <row r="664" customFormat="false" ht="14.25" hidden="false" customHeight="false" outlineLevel="0" collapsed="false">
      <c r="A664" s="118"/>
      <c r="B664" s="118"/>
      <c r="C664" s="116"/>
      <c r="D664" s="118"/>
      <c r="E664" s="116"/>
      <c r="F664" s="117"/>
      <c r="G664" s="118"/>
      <c r="H664" s="118"/>
      <c r="I664" s="118"/>
      <c r="J664" s="116"/>
      <c r="K664" s="116"/>
      <c r="L664" s="134"/>
      <c r="M664" s="134"/>
      <c r="N664" s="117"/>
      <c r="O664" s="117"/>
      <c r="P664" s="117"/>
      <c r="Q664" s="166"/>
      <c r="R664" s="168"/>
      <c r="S664" s="119"/>
      <c r="T664" s="134"/>
      <c r="U664" s="133"/>
      <c r="V664" s="126"/>
      <c r="W664" s="164"/>
    </row>
    <row r="665" customFormat="false" ht="14.25" hidden="false" customHeight="false" outlineLevel="0" collapsed="false">
      <c r="A665" s="118"/>
      <c r="B665" s="118"/>
      <c r="C665" s="116"/>
      <c r="D665" s="118"/>
      <c r="E665" s="116"/>
      <c r="F665" s="117"/>
      <c r="G665" s="118"/>
      <c r="H665" s="118"/>
      <c r="I665" s="118"/>
      <c r="J665" s="116"/>
      <c r="K665" s="116"/>
      <c r="L665" s="134"/>
      <c r="M665" s="134"/>
      <c r="N665" s="117"/>
      <c r="O665" s="117"/>
      <c r="P665" s="117"/>
      <c r="Q665" s="166"/>
      <c r="R665" s="168"/>
      <c r="S665" s="119"/>
      <c r="T665" s="134"/>
      <c r="U665" s="133"/>
      <c r="V665" s="126"/>
      <c r="W665" s="164"/>
    </row>
    <row r="666" customFormat="false" ht="14.25" hidden="false" customHeight="false" outlineLevel="0" collapsed="false">
      <c r="A666" s="118"/>
      <c r="B666" s="118"/>
      <c r="C666" s="116"/>
      <c r="D666" s="118"/>
      <c r="E666" s="116"/>
      <c r="F666" s="117"/>
      <c r="G666" s="118"/>
      <c r="H666" s="118"/>
      <c r="I666" s="118"/>
      <c r="J666" s="116"/>
      <c r="K666" s="116"/>
      <c r="L666" s="134"/>
      <c r="M666" s="134"/>
      <c r="N666" s="117"/>
      <c r="O666" s="117"/>
      <c r="P666" s="117"/>
      <c r="Q666" s="166"/>
      <c r="R666" s="168"/>
      <c r="S666" s="119"/>
      <c r="T666" s="134"/>
      <c r="U666" s="133"/>
      <c r="V666" s="126"/>
      <c r="W666" s="164"/>
    </row>
    <row r="667" customFormat="false" ht="14.25" hidden="false" customHeight="false" outlineLevel="0" collapsed="false">
      <c r="A667" s="118"/>
      <c r="B667" s="118"/>
      <c r="C667" s="116"/>
      <c r="D667" s="118"/>
      <c r="E667" s="116"/>
      <c r="F667" s="117"/>
      <c r="G667" s="118"/>
      <c r="H667" s="118"/>
      <c r="I667" s="118"/>
      <c r="J667" s="116"/>
      <c r="K667" s="116"/>
      <c r="L667" s="134"/>
      <c r="M667" s="134"/>
      <c r="N667" s="117"/>
      <c r="O667" s="117"/>
      <c r="P667" s="117"/>
      <c r="Q667" s="166"/>
      <c r="R667" s="168"/>
      <c r="S667" s="119"/>
      <c r="T667" s="134"/>
      <c r="U667" s="133"/>
      <c r="V667" s="126"/>
      <c r="W667" s="164"/>
    </row>
    <row r="668" customFormat="false" ht="14.25" hidden="false" customHeight="false" outlineLevel="0" collapsed="false">
      <c r="A668" s="118"/>
      <c r="B668" s="118"/>
      <c r="C668" s="116"/>
      <c r="D668" s="118"/>
      <c r="E668" s="116"/>
      <c r="F668" s="117"/>
      <c r="G668" s="118"/>
      <c r="H668" s="118"/>
      <c r="I668" s="118"/>
      <c r="J668" s="116"/>
      <c r="K668" s="116"/>
      <c r="L668" s="134"/>
      <c r="M668" s="134"/>
      <c r="N668" s="117"/>
      <c r="O668" s="117"/>
      <c r="P668" s="117"/>
      <c r="Q668" s="166"/>
      <c r="R668" s="168"/>
      <c r="S668" s="119"/>
      <c r="T668" s="134"/>
      <c r="U668" s="133"/>
      <c r="V668" s="126"/>
      <c r="W668" s="164"/>
    </row>
    <row r="669" customFormat="false" ht="14.25" hidden="false" customHeight="false" outlineLevel="0" collapsed="false">
      <c r="A669" s="118"/>
      <c r="B669" s="118"/>
      <c r="C669" s="116"/>
      <c r="D669" s="118"/>
      <c r="E669" s="116"/>
      <c r="F669" s="117"/>
      <c r="G669" s="118"/>
      <c r="H669" s="118"/>
      <c r="I669" s="118"/>
      <c r="J669" s="116"/>
      <c r="K669" s="116"/>
      <c r="L669" s="134"/>
      <c r="M669" s="134"/>
      <c r="N669" s="117"/>
      <c r="O669" s="117"/>
      <c r="P669" s="117"/>
      <c r="Q669" s="166"/>
      <c r="R669" s="168"/>
      <c r="S669" s="119"/>
      <c r="T669" s="134"/>
      <c r="U669" s="133"/>
      <c r="V669" s="126"/>
      <c r="W669" s="164"/>
    </row>
    <row r="670" customFormat="false" ht="14.25" hidden="false" customHeight="false" outlineLevel="0" collapsed="false">
      <c r="A670" s="118"/>
      <c r="B670" s="118"/>
      <c r="C670" s="116"/>
      <c r="D670" s="118"/>
      <c r="E670" s="116"/>
      <c r="F670" s="117"/>
      <c r="G670" s="118"/>
      <c r="H670" s="118"/>
      <c r="I670" s="118"/>
      <c r="J670" s="116"/>
      <c r="K670" s="116"/>
      <c r="L670" s="134"/>
      <c r="M670" s="134"/>
      <c r="N670" s="117"/>
      <c r="O670" s="117"/>
      <c r="P670" s="117"/>
      <c r="Q670" s="166"/>
      <c r="R670" s="168"/>
      <c r="S670" s="119"/>
      <c r="T670" s="134"/>
      <c r="U670" s="133"/>
      <c r="V670" s="126"/>
      <c r="W670" s="164"/>
    </row>
    <row r="671" customFormat="false" ht="14.25" hidden="false" customHeight="false" outlineLevel="0" collapsed="false">
      <c r="A671" s="118"/>
      <c r="B671" s="118"/>
      <c r="C671" s="116"/>
      <c r="D671" s="118"/>
      <c r="E671" s="116"/>
      <c r="F671" s="117"/>
      <c r="G671" s="118"/>
      <c r="H671" s="118"/>
      <c r="I671" s="118"/>
      <c r="J671" s="116"/>
      <c r="K671" s="116"/>
      <c r="L671" s="134"/>
      <c r="M671" s="134"/>
      <c r="N671" s="117"/>
      <c r="O671" s="117"/>
      <c r="P671" s="117"/>
      <c r="Q671" s="166"/>
      <c r="R671" s="168"/>
      <c r="S671" s="119"/>
      <c r="T671" s="134"/>
      <c r="U671" s="133"/>
      <c r="V671" s="126"/>
      <c r="W671" s="164"/>
    </row>
    <row r="672" customFormat="false" ht="14.25" hidden="false" customHeight="false" outlineLevel="0" collapsed="false">
      <c r="A672" s="118"/>
      <c r="B672" s="118"/>
      <c r="C672" s="116"/>
      <c r="D672" s="118"/>
      <c r="E672" s="116"/>
      <c r="F672" s="117"/>
      <c r="G672" s="118"/>
      <c r="H672" s="118"/>
      <c r="I672" s="118"/>
      <c r="J672" s="116"/>
      <c r="K672" s="116"/>
      <c r="L672" s="134"/>
      <c r="M672" s="134"/>
      <c r="N672" s="117"/>
      <c r="O672" s="117"/>
      <c r="P672" s="117"/>
      <c r="Q672" s="166"/>
      <c r="R672" s="168"/>
      <c r="S672" s="119"/>
      <c r="T672" s="134"/>
      <c r="U672" s="133"/>
      <c r="V672" s="126"/>
      <c r="W672" s="164"/>
    </row>
    <row r="673" customFormat="false" ht="14.25" hidden="false" customHeight="false" outlineLevel="0" collapsed="false">
      <c r="A673" s="118"/>
      <c r="B673" s="118"/>
      <c r="C673" s="116"/>
      <c r="D673" s="118"/>
      <c r="E673" s="116"/>
      <c r="F673" s="117"/>
      <c r="G673" s="118"/>
      <c r="H673" s="118"/>
      <c r="I673" s="118"/>
      <c r="J673" s="116"/>
      <c r="K673" s="116"/>
      <c r="L673" s="134"/>
      <c r="M673" s="134"/>
      <c r="N673" s="117"/>
      <c r="O673" s="117"/>
      <c r="P673" s="117"/>
      <c r="Q673" s="166"/>
      <c r="R673" s="168"/>
      <c r="S673" s="119"/>
      <c r="T673" s="134"/>
      <c r="U673" s="133"/>
      <c r="V673" s="126"/>
      <c r="W673" s="164"/>
    </row>
    <row r="674" customFormat="false" ht="14.25" hidden="false" customHeight="false" outlineLevel="0" collapsed="false">
      <c r="A674" s="118"/>
      <c r="B674" s="118"/>
      <c r="C674" s="116"/>
      <c r="D674" s="118"/>
      <c r="E674" s="116"/>
      <c r="F674" s="117"/>
      <c r="G674" s="118"/>
      <c r="H674" s="118"/>
      <c r="I674" s="118"/>
      <c r="J674" s="116"/>
      <c r="K674" s="116"/>
      <c r="L674" s="134"/>
      <c r="M674" s="134"/>
      <c r="N674" s="117"/>
      <c r="O674" s="117"/>
      <c r="P674" s="117"/>
      <c r="Q674" s="166"/>
      <c r="R674" s="168"/>
      <c r="S674" s="119"/>
      <c r="T674" s="134"/>
      <c r="U674" s="133"/>
      <c r="V674" s="126"/>
      <c r="W674" s="164"/>
    </row>
    <row r="675" customFormat="false" ht="14.25" hidden="false" customHeight="false" outlineLevel="0" collapsed="false">
      <c r="A675" s="118"/>
      <c r="B675" s="118"/>
      <c r="C675" s="116"/>
      <c r="D675" s="118"/>
      <c r="E675" s="116"/>
      <c r="F675" s="117"/>
      <c r="G675" s="118"/>
      <c r="H675" s="118"/>
      <c r="I675" s="118"/>
      <c r="J675" s="116"/>
      <c r="K675" s="116"/>
      <c r="L675" s="134"/>
      <c r="M675" s="134"/>
      <c r="N675" s="117"/>
      <c r="O675" s="117"/>
      <c r="P675" s="117"/>
      <c r="Q675" s="166"/>
      <c r="R675" s="168"/>
      <c r="S675" s="119"/>
      <c r="T675" s="134"/>
      <c r="U675" s="133"/>
      <c r="V675" s="126"/>
      <c r="W675" s="164"/>
    </row>
    <row r="676" customFormat="false" ht="14.25" hidden="false" customHeight="false" outlineLevel="0" collapsed="false">
      <c r="A676" s="118"/>
      <c r="B676" s="118"/>
      <c r="C676" s="116"/>
      <c r="D676" s="118"/>
      <c r="E676" s="116"/>
      <c r="F676" s="117"/>
      <c r="G676" s="118"/>
      <c r="H676" s="118"/>
      <c r="I676" s="118"/>
      <c r="J676" s="116"/>
      <c r="K676" s="116"/>
      <c r="L676" s="134"/>
      <c r="M676" s="134"/>
      <c r="N676" s="117"/>
      <c r="O676" s="117"/>
      <c r="P676" s="117"/>
      <c r="Q676" s="166"/>
      <c r="R676" s="168"/>
      <c r="S676" s="119"/>
      <c r="T676" s="134"/>
      <c r="U676" s="133"/>
      <c r="V676" s="126"/>
      <c r="W676" s="164"/>
    </row>
    <row r="677" customFormat="false" ht="14.25" hidden="false" customHeight="false" outlineLevel="0" collapsed="false">
      <c r="A677" s="118"/>
      <c r="B677" s="118"/>
      <c r="C677" s="116"/>
      <c r="D677" s="118"/>
      <c r="E677" s="116"/>
      <c r="F677" s="117"/>
      <c r="G677" s="118"/>
      <c r="H677" s="118"/>
      <c r="I677" s="118"/>
      <c r="J677" s="116"/>
      <c r="K677" s="116"/>
      <c r="L677" s="134"/>
      <c r="M677" s="134"/>
      <c r="N677" s="117"/>
      <c r="O677" s="117"/>
      <c r="P677" s="117"/>
      <c r="Q677" s="166"/>
      <c r="R677" s="168"/>
      <c r="S677" s="119"/>
      <c r="T677" s="134"/>
      <c r="U677" s="133"/>
      <c r="V677" s="126"/>
      <c r="W677" s="164"/>
    </row>
    <row r="678" customFormat="false" ht="14.25" hidden="false" customHeight="false" outlineLevel="0" collapsed="false">
      <c r="A678" s="118"/>
      <c r="B678" s="118"/>
      <c r="C678" s="116"/>
      <c r="D678" s="118"/>
      <c r="E678" s="116"/>
      <c r="F678" s="117"/>
      <c r="G678" s="118"/>
      <c r="H678" s="118"/>
      <c r="I678" s="118"/>
      <c r="J678" s="116"/>
      <c r="K678" s="116"/>
      <c r="L678" s="134"/>
      <c r="M678" s="134"/>
      <c r="N678" s="117"/>
      <c r="O678" s="117"/>
      <c r="P678" s="117"/>
      <c r="Q678" s="166"/>
      <c r="R678" s="168"/>
      <c r="S678" s="119"/>
      <c r="T678" s="134"/>
      <c r="U678" s="133"/>
      <c r="V678" s="126"/>
      <c r="W678" s="164"/>
    </row>
    <row r="679" customFormat="false" ht="14.25" hidden="false" customHeight="false" outlineLevel="0" collapsed="false">
      <c r="A679" s="118"/>
      <c r="B679" s="118"/>
      <c r="C679" s="116"/>
      <c r="D679" s="118"/>
      <c r="E679" s="116"/>
      <c r="F679" s="117"/>
      <c r="G679" s="118"/>
      <c r="H679" s="118"/>
      <c r="I679" s="118"/>
      <c r="J679" s="116"/>
      <c r="K679" s="116"/>
      <c r="L679" s="134"/>
      <c r="M679" s="134"/>
      <c r="N679" s="117"/>
      <c r="O679" s="117"/>
      <c r="P679" s="117"/>
      <c r="Q679" s="166"/>
      <c r="R679" s="168"/>
      <c r="S679" s="119"/>
      <c r="T679" s="134"/>
      <c r="U679" s="133"/>
      <c r="V679" s="126"/>
      <c r="W679" s="164"/>
    </row>
    <row r="680" customFormat="false" ht="14.25" hidden="false" customHeight="false" outlineLevel="0" collapsed="false">
      <c r="A680" s="118"/>
      <c r="B680" s="118"/>
      <c r="C680" s="116"/>
      <c r="D680" s="118"/>
      <c r="E680" s="116"/>
      <c r="F680" s="117"/>
      <c r="G680" s="118"/>
      <c r="H680" s="118"/>
      <c r="I680" s="118"/>
      <c r="J680" s="116"/>
      <c r="K680" s="116"/>
      <c r="L680" s="134"/>
      <c r="M680" s="134"/>
      <c r="N680" s="117"/>
      <c r="O680" s="117"/>
      <c r="P680" s="117"/>
      <c r="Q680" s="166"/>
      <c r="R680" s="168"/>
      <c r="S680" s="119"/>
      <c r="T680" s="134"/>
      <c r="U680" s="133"/>
      <c r="V680" s="126"/>
      <c r="W680" s="164"/>
    </row>
    <row r="681" customFormat="false" ht="14.25" hidden="false" customHeight="false" outlineLevel="0" collapsed="false">
      <c r="A681" s="118"/>
      <c r="B681" s="118"/>
      <c r="C681" s="116"/>
      <c r="D681" s="118"/>
      <c r="E681" s="116"/>
      <c r="F681" s="117"/>
      <c r="G681" s="118"/>
      <c r="H681" s="118"/>
      <c r="I681" s="118"/>
      <c r="J681" s="116"/>
      <c r="K681" s="116"/>
      <c r="L681" s="134"/>
      <c r="M681" s="134"/>
      <c r="N681" s="117"/>
      <c r="O681" s="117"/>
      <c r="P681" s="117"/>
      <c r="Q681" s="166"/>
      <c r="R681" s="168"/>
      <c r="S681" s="119"/>
      <c r="T681" s="134"/>
      <c r="U681" s="133"/>
      <c r="V681" s="126"/>
      <c r="W681" s="164"/>
    </row>
    <row r="682" customFormat="false" ht="14.25" hidden="false" customHeight="false" outlineLevel="0" collapsed="false">
      <c r="A682" s="118"/>
      <c r="B682" s="118"/>
      <c r="C682" s="116"/>
      <c r="D682" s="118"/>
      <c r="E682" s="116"/>
      <c r="F682" s="117"/>
      <c r="G682" s="118"/>
      <c r="H682" s="118"/>
      <c r="I682" s="118"/>
      <c r="J682" s="116"/>
      <c r="K682" s="116"/>
      <c r="L682" s="134"/>
      <c r="M682" s="134"/>
      <c r="N682" s="117"/>
      <c r="O682" s="117"/>
      <c r="P682" s="117"/>
      <c r="Q682" s="166"/>
      <c r="R682" s="168"/>
      <c r="S682" s="119"/>
      <c r="T682" s="134"/>
      <c r="U682" s="133"/>
      <c r="V682" s="126"/>
      <c r="W682" s="164"/>
    </row>
    <row r="683" customFormat="false" ht="14.25" hidden="false" customHeight="false" outlineLevel="0" collapsed="false">
      <c r="A683" s="118"/>
      <c r="B683" s="118"/>
      <c r="C683" s="116"/>
      <c r="D683" s="118"/>
      <c r="E683" s="116"/>
      <c r="F683" s="117"/>
      <c r="G683" s="118"/>
      <c r="H683" s="118"/>
      <c r="I683" s="118"/>
      <c r="J683" s="116"/>
      <c r="K683" s="116"/>
      <c r="L683" s="134"/>
      <c r="M683" s="134"/>
      <c r="N683" s="117"/>
      <c r="O683" s="117"/>
      <c r="P683" s="117"/>
      <c r="Q683" s="166"/>
      <c r="R683" s="168"/>
      <c r="S683" s="119"/>
      <c r="T683" s="134"/>
      <c r="U683" s="133"/>
      <c r="V683" s="126"/>
      <c r="W683" s="164"/>
    </row>
    <row r="684" customFormat="false" ht="14.25" hidden="false" customHeight="false" outlineLevel="0" collapsed="false">
      <c r="A684" s="118"/>
      <c r="B684" s="118"/>
      <c r="C684" s="116"/>
      <c r="D684" s="118"/>
      <c r="E684" s="116"/>
      <c r="F684" s="117"/>
      <c r="G684" s="118"/>
      <c r="H684" s="118"/>
      <c r="I684" s="118"/>
      <c r="J684" s="116"/>
      <c r="K684" s="116"/>
      <c r="L684" s="134"/>
      <c r="M684" s="134"/>
      <c r="N684" s="117"/>
      <c r="O684" s="117"/>
      <c r="P684" s="117"/>
      <c r="Q684" s="166"/>
      <c r="R684" s="168"/>
      <c r="S684" s="119"/>
      <c r="T684" s="134"/>
      <c r="U684" s="133"/>
      <c r="V684" s="126"/>
      <c r="W684" s="164"/>
    </row>
    <row r="685" customFormat="false" ht="14.25" hidden="false" customHeight="false" outlineLevel="0" collapsed="false">
      <c r="A685" s="118"/>
      <c r="B685" s="118"/>
      <c r="C685" s="116"/>
      <c r="D685" s="118"/>
      <c r="E685" s="116"/>
      <c r="F685" s="117"/>
      <c r="G685" s="118"/>
      <c r="H685" s="118"/>
      <c r="I685" s="118"/>
      <c r="J685" s="116"/>
      <c r="K685" s="116"/>
      <c r="L685" s="134"/>
      <c r="M685" s="134"/>
      <c r="N685" s="117"/>
      <c r="O685" s="117"/>
      <c r="P685" s="117"/>
      <c r="Q685" s="166"/>
      <c r="R685" s="168"/>
      <c r="S685" s="119"/>
      <c r="T685" s="134"/>
      <c r="U685" s="133"/>
      <c r="V685" s="126"/>
      <c r="W685" s="164"/>
    </row>
    <row r="686" customFormat="false" ht="14.25" hidden="false" customHeight="false" outlineLevel="0" collapsed="false">
      <c r="A686" s="118"/>
      <c r="B686" s="118"/>
      <c r="C686" s="116"/>
      <c r="D686" s="118"/>
      <c r="E686" s="116"/>
      <c r="F686" s="117"/>
      <c r="G686" s="118"/>
      <c r="H686" s="118"/>
      <c r="I686" s="118"/>
      <c r="J686" s="116"/>
      <c r="K686" s="116"/>
      <c r="L686" s="134"/>
      <c r="M686" s="134"/>
      <c r="N686" s="117"/>
      <c r="O686" s="117"/>
      <c r="P686" s="117"/>
      <c r="Q686" s="166"/>
      <c r="R686" s="168"/>
      <c r="S686" s="119"/>
      <c r="T686" s="134"/>
      <c r="U686" s="133"/>
      <c r="V686" s="126"/>
      <c r="W686" s="164"/>
    </row>
    <row r="687" customFormat="false" ht="14.25" hidden="false" customHeight="false" outlineLevel="0" collapsed="false">
      <c r="A687" s="118"/>
      <c r="B687" s="118"/>
      <c r="C687" s="116"/>
      <c r="D687" s="118"/>
      <c r="E687" s="116"/>
      <c r="F687" s="117"/>
      <c r="G687" s="118"/>
      <c r="H687" s="118"/>
      <c r="I687" s="118"/>
      <c r="J687" s="116"/>
      <c r="K687" s="116"/>
      <c r="L687" s="134"/>
      <c r="M687" s="134"/>
      <c r="N687" s="117"/>
      <c r="O687" s="117"/>
      <c r="P687" s="117"/>
      <c r="Q687" s="166"/>
      <c r="R687" s="168"/>
      <c r="S687" s="119"/>
      <c r="T687" s="134"/>
      <c r="U687" s="133"/>
      <c r="V687" s="126"/>
      <c r="W687" s="164"/>
    </row>
    <row r="688" customFormat="false" ht="14.25" hidden="false" customHeight="false" outlineLevel="0" collapsed="false">
      <c r="A688" s="118"/>
      <c r="B688" s="118"/>
      <c r="C688" s="116"/>
      <c r="D688" s="118"/>
      <c r="E688" s="116"/>
      <c r="F688" s="117"/>
      <c r="G688" s="118"/>
      <c r="H688" s="118"/>
      <c r="I688" s="118"/>
      <c r="J688" s="116"/>
      <c r="K688" s="116"/>
      <c r="L688" s="134"/>
      <c r="M688" s="134"/>
      <c r="N688" s="117"/>
      <c r="O688" s="117"/>
      <c r="P688" s="117"/>
      <c r="Q688" s="166"/>
      <c r="R688" s="168"/>
      <c r="S688" s="119"/>
      <c r="T688" s="134"/>
      <c r="U688" s="133"/>
      <c r="V688" s="126"/>
      <c r="W688" s="164"/>
    </row>
    <row r="689" customFormat="false" ht="14.25" hidden="false" customHeight="false" outlineLevel="0" collapsed="false">
      <c r="A689" s="118"/>
      <c r="B689" s="118"/>
      <c r="C689" s="116"/>
      <c r="D689" s="118"/>
      <c r="E689" s="116"/>
      <c r="F689" s="117"/>
      <c r="G689" s="118"/>
      <c r="H689" s="118"/>
      <c r="I689" s="118"/>
      <c r="J689" s="116"/>
      <c r="K689" s="116"/>
      <c r="L689" s="134"/>
      <c r="M689" s="134"/>
      <c r="N689" s="117"/>
      <c r="O689" s="117"/>
      <c r="P689" s="117"/>
      <c r="Q689" s="166"/>
      <c r="R689" s="168"/>
      <c r="S689" s="119"/>
      <c r="T689" s="134"/>
      <c r="U689" s="133"/>
      <c r="V689" s="126"/>
      <c r="W689" s="164"/>
    </row>
    <row r="690" customFormat="false" ht="14.25" hidden="false" customHeight="false" outlineLevel="0" collapsed="false">
      <c r="A690" s="118"/>
      <c r="B690" s="118"/>
      <c r="C690" s="116"/>
      <c r="D690" s="118"/>
      <c r="E690" s="116"/>
      <c r="F690" s="117"/>
      <c r="G690" s="118"/>
      <c r="H690" s="118"/>
      <c r="I690" s="118"/>
      <c r="J690" s="116"/>
      <c r="K690" s="116"/>
      <c r="L690" s="134"/>
      <c r="M690" s="134"/>
      <c r="N690" s="117"/>
      <c r="O690" s="117"/>
      <c r="P690" s="117"/>
      <c r="Q690" s="166"/>
      <c r="R690" s="168"/>
      <c r="S690" s="119"/>
      <c r="T690" s="134"/>
      <c r="U690" s="133"/>
      <c r="V690" s="126"/>
      <c r="W690" s="164"/>
    </row>
    <row r="691" customFormat="false" ht="14.25" hidden="false" customHeight="false" outlineLevel="0" collapsed="false">
      <c r="A691" s="118"/>
      <c r="B691" s="118"/>
      <c r="C691" s="116"/>
      <c r="D691" s="118"/>
      <c r="E691" s="116"/>
      <c r="F691" s="117"/>
      <c r="G691" s="118"/>
      <c r="H691" s="118"/>
      <c r="I691" s="118"/>
      <c r="J691" s="116"/>
      <c r="K691" s="116"/>
      <c r="L691" s="134"/>
      <c r="M691" s="134"/>
      <c r="N691" s="117"/>
      <c r="O691" s="117"/>
      <c r="P691" s="117"/>
      <c r="Q691" s="166"/>
      <c r="R691" s="168"/>
      <c r="S691" s="119"/>
      <c r="T691" s="134"/>
      <c r="U691" s="133"/>
      <c r="V691" s="126"/>
      <c r="W691" s="164"/>
    </row>
    <row r="692" customFormat="false" ht="14.25" hidden="false" customHeight="false" outlineLevel="0" collapsed="false">
      <c r="A692" s="118"/>
      <c r="B692" s="118"/>
      <c r="C692" s="116"/>
      <c r="D692" s="118"/>
      <c r="E692" s="116"/>
      <c r="F692" s="117"/>
      <c r="G692" s="118"/>
      <c r="H692" s="118"/>
      <c r="I692" s="118"/>
      <c r="J692" s="116"/>
      <c r="K692" s="116"/>
      <c r="L692" s="134"/>
      <c r="M692" s="134"/>
      <c r="N692" s="117"/>
      <c r="O692" s="117"/>
      <c r="P692" s="117"/>
      <c r="Q692" s="166"/>
      <c r="R692" s="168"/>
      <c r="S692" s="119"/>
      <c r="T692" s="134"/>
      <c r="U692" s="133"/>
      <c r="V692" s="126"/>
      <c r="W692" s="164"/>
    </row>
    <row r="693" customFormat="false" ht="14.25" hidden="false" customHeight="false" outlineLevel="0" collapsed="false">
      <c r="A693" s="118"/>
      <c r="B693" s="118"/>
      <c r="C693" s="116"/>
      <c r="D693" s="118"/>
      <c r="E693" s="116"/>
      <c r="F693" s="117"/>
      <c r="G693" s="118"/>
      <c r="H693" s="118"/>
      <c r="I693" s="118"/>
      <c r="J693" s="116"/>
      <c r="K693" s="116"/>
      <c r="L693" s="134"/>
      <c r="M693" s="134"/>
      <c r="N693" s="117"/>
      <c r="O693" s="117"/>
      <c r="P693" s="117"/>
      <c r="Q693" s="166"/>
      <c r="R693" s="168"/>
      <c r="S693" s="119"/>
      <c r="T693" s="134"/>
      <c r="U693" s="133"/>
      <c r="V693" s="126"/>
      <c r="W693" s="164"/>
    </row>
    <row r="694" customFormat="false" ht="14.25" hidden="false" customHeight="false" outlineLevel="0" collapsed="false">
      <c r="A694" s="118"/>
      <c r="B694" s="118"/>
      <c r="C694" s="116"/>
      <c r="D694" s="118"/>
      <c r="E694" s="116"/>
      <c r="F694" s="117"/>
      <c r="G694" s="118"/>
      <c r="H694" s="118"/>
      <c r="I694" s="118"/>
      <c r="J694" s="116"/>
      <c r="K694" s="116"/>
      <c r="L694" s="134"/>
      <c r="M694" s="134"/>
      <c r="N694" s="117"/>
      <c r="O694" s="117"/>
      <c r="P694" s="117"/>
      <c r="Q694" s="166"/>
      <c r="R694" s="168"/>
      <c r="S694" s="119"/>
      <c r="T694" s="134"/>
      <c r="U694" s="133"/>
      <c r="V694" s="126"/>
      <c r="W694" s="164"/>
    </row>
    <row r="695" customFormat="false" ht="14.25" hidden="false" customHeight="false" outlineLevel="0" collapsed="false">
      <c r="A695" s="118"/>
      <c r="B695" s="118"/>
      <c r="C695" s="116"/>
      <c r="D695" s="118"/>
      <c r="E695" s="116"/>
      <c r="F695" s="117"/>
      <c r="G695" s="118"/>
      <c r="H695" s="118"/>
      <c r="I695" s="118"/>
      <c r="J695" s="116"/>
      <c r="K695" s="116"/>
      <c r="L695" s="134"/>
      <c r="M695" s="134"/>
      <c r="N695" s="117"/>
      <c r="O695" s="117"/>
      <c r="P695" s="117"/>
      <c r="Q695" s="166"/>
      <c r="R695" s="168"/>
      <c r="S695" s="119"/>
      <c r="T695" s="134"/>
      <c r="U695" s="133"/>
      <c r="V695" s="126"/>
      <c r="W695" s="164"/>
    </row>
    <row r="696" customFormat="false" ht="14.25" hidden="false" customHeight="false" outlineLevel="0" collapsed="false">
      <c r="A696" s="118"/>
      <c r="B696" s="118"/>
      <c r="C696" s="116"/>
      <c r="D696" s="118"/>
      <c r="E696" s="116"/>
      <c r="F696" s="117"/>
      <c r="G696" s="118"/>
      <c r="H696" s="118"/>
      <c r="I696" s="118"/>
      <c r="J696" s="116"/>
      <c r="K696" s="116"/>
      <c r="L696" s="134"/>
      <c r="M696" s="134"/>
      <c r="N696" s="117"/>
      <c r="O696" s="117"/>
      <c r="P696" s="117"/>
      <c r="Q696" s="166"/>
      <c r="R696" s="168"/>
      <c r="S696" s="119"/>
      <c r="T696" s="134"/>
      <c r="U696" s="133"/>
      <c r="V696" s="126"/>
      <c r="W696" s="164"/>
    </row>
    <row r="697" customFormat="false" ht="14.25" hidden="false" customHeight="false" outlineLevel="0" collapsed="false">
      <c r="A697" s="118"/>
      <c r="B697" s="118"/>
      <c r="C697" s="116"/>
      <c r="D697" s="118"/>
      <c r="E697" s="116"/>
      <c r="F697" s="117"/>
      <c r="G697" s="118"/>
      <c r="H697" s="118"/>
      <c r="I697" s="118"/>
      <c r="J697" s="116"/>
      <c r="K697" s="116"/>
      <c r="L697" s="134"/>
      <c r="M697" s="134"/>
      <c r="N697" s="117"/>
      <c r="O697" s="117"/>
      <c r="P697" s="117"/>
      <c r="Q697" s="166"/>
      <c r="R697" s="168"/>
      <c r="S697" s="119"/>
      <c r="T697" s="134"/>
      <c r="U697" s="133"/>
      <c r="V697" s="126"/>
      <c r="W697" s="164"/>
    </row>
    <row r="698" customFormat="false" ht="14.25" hidden="false" customHeight="false" outlineLevel="0" collapsed="false">
      <c r="A698" s="118"/>
      <c r="B698" s="118"/>
      <c r="C698" s="116"/>
      <c r="D698" s="118"/>
      <c r="E698" s="116"/>
      <c r="F698" s="117"/>
      <c r="G698" s="118"/>
      <c r="H698" s="118"/>
      <c r="I698" s="118"/>
      <c r="J698" s="116"/>
      <c r="K698" s="116"/>
      <c r="L698" s="134"/>
      <c r="M698" s="134"/>
      <c r="N698" s="117"/>
      <c r="O698" s="117"/>
      <c r="P698" s="117"/>
      <c r="Q698" s="166"/>
      <c r="R698" s="168"/>
      <c r="S698" s="119"/>
      <c r="T698" s="134"/>
      <c r="U698" s="133"/>
      <c r="V698" s="126"/>
      <c r="W698" s="164"/>
    </row>
    <row r="699" customFormat="false" ht="14.25" hidden="false" customHeight="false" outlineLevel="0" collapsed="false">
      <c r="A699" s="118"/>
      <c r="B699" s="118"/>
      <c r="C699" s="116"/>
      <c r="D699" s="118"/>
      <c r="E699" s="116"/>
      <c r="F699" s="117"/>
      <c r="G699" s="118"/>
      <c r="H699" s="118"/>
      <c r="I699" s="118"/>
      <c r="J699" s="116"/>
      <c r="K699" s="116"/>
      <c r="L699" s="134"/>
      <c r="M699" s="134"/>
      <c r="N699" s="117"/>
      <c r="O699" s="117"/>
      <c r="P699" s="117"/>
      <c r="Q699" s="166"/>
      <c r="R699" s="168"/>
      <c r="S699" s="119"/>
      <c r="T699" s="134"/>
      <c r="U699" s="133"/>
      <c r="V699" s="126"/>
      <c r="W699" s="164"/>
    </row>
    <row r="700" customFormat="false" ht="14.25" hidden="false" customHeight="false" outlineLevel="0" collapsed="false">
      <c r="A700" s="118"/>
      <c r="B700" s="118"/>
      <c r="C700" s="116"/>
      <c r="D700" s="118"/>
      <c r="E700" s="116"/>
      <c r="F700" s="117"/>
      <c r="G700" s="118"/>
      <c r="H700" s="118"/>
      <c r="I700" s="118"/>
      <c r="J700" s="116"/>
      <c r="K700" s="116"/>
      <c r="L700" s="134"/>
      <c r="M700" s="134"/>
      <c r="N700" s="117"/>
      <c r="O700" s="117"/>
      <c r="P700" s="117"/>
      <c r="Q700" s="166"/>
      <c r="R700" s="168"/>
      <c r="S700" s="119"/>
      <c r="T700" s="134"/>
      <c r="U700" s="133"/>
      <c r="V700" s="126"/>
      <c r="W700" s="164"/>
    </row>
    <row r="701" customFormat="false" ht="14.25" hidden="false" customHeight="false" outlineLevel="0" collapsed="false">
      <c r="A701" s="118"/>
      <c r="B701" s="118"/>
      <c r="C701" s="116"/>
      <c r="D701" s="118"/>
      <c r="E701" s="116"/>
      <c r="F701" s="117"/>
      <c r="G701" s="118"/>
      <c r="H701" s="118"/>
      <c r="I701" s="118"/>
      <c r="J701" s="116"/>
      <c r="K701" s="116"/>
      <c r="L701" s="134"/>
      <c r="M701" s="134"/>
      <c r="N701" s="117"/>
      <c r="O701" s="117"/>
      <c r="P701" s="117"/>
      <c r="Q701" s="166"/>
      <c r="R701" s="168"/>
      <c r="S701" s="119"/>
      <c r="T701" s="134"/>
      <c r="U701" s="133"/>
      <c r="V701" s="126"/>
      <c r="W701" s="164"/>
    </row>
    <row r="702" customFormat="false" ht="14.25" hidden="false" customHeight="false" outlineLevel="0" collapsed="false">
      <c r="A702" s="118"/>
      <c r="B702" s="118"/>
      <c r="C702" s="116"/>
      <c r="D702" s="118"/>
      <c r="E702" s="116"/>
      <c r="F702" s="117"/>
      <c r="G702" s="118"/>
      <c r="H702" s="118"/>
      <c r="I702" s="118"/>
      <c r="J702" s="116"/>
      <c r="K702" s="116"/>
      <c r="L702" s="134"/>
      <c r="M702" s="134"/>
      <c r="N702" s="117"/>
      <c r="O702" s="117"/>
      <c r="P702" s="117"/>
      <c r="Q702" s="166"/>
      <c r="R702" s="168"/>
      <c r="S702" s="119"/>
      <c r="T702" s="134"/>
      <c r="U702" s="133"/>
      <c r="V702" s="126"/>
      <c r="W702" s="164"/>
    </row>
    <row r="703" customFormat="false" ht="14.25" hidden="false" customHeight="false" outlineLevel="0" collapsed="false">
      <c r="A703" s="118"/>
      <c r="B703" s="118"/>
      <c r="C703" s="116"/>
      <c r="D703" s="118"/>
      <c r="E703" s="116"/>
      <c r="F703" s="117"/>
      <c r="G703" s="118"/>
      <c r="H703" s="118"/>
      <c r="I703" s="118"/>
      <c r="J703" s="116"/>
      <c r="K703" s="116"/>
      <c r="L703" s="134"/>
      <c r="M703" s="134"/>
      <c r="N703" s="117"/>
      <c r="O703" s="117"/>
      <c r="P703" s="117"/>
      <c r="Q703" s="166"/>
      <c r="R703" s="168"/>
      <c r="S703" s="119"/>
      <c r="T703" s="134"/>
      <c r="U703" s="133"/>
      <c r="V703" s="126"/>
      <c r="W703" s="164"/>
    </row>
    <row r="704" customFormat="false" ht="14.25" hidden="false" customHeight="false" outlineLevel="0" collapsed="false">
      <c r="A704" s="118"/>
      <c r="B704" s="118"/>
      <c r="C704" s="116"/>
      <c r="D704" s="118"/>
      <c r="E704" s="116"/>
      <c r="F704" s="117"/>
      <c r="G704" s="118"/>
      <c r="H704" s="118"/>
      <c r="I704" s="118"/>
      <c r="J704" s="116"/>
      <c r="K704" s="116"/>
      <c r="L704" s="134"/>
      <c r="M704" s="134"/>
      <c r="N704" s="117"/>
      <c r="O704" s="117"/>
      <c r="P704" s="117"/>
      <c r="Q704" s="166"/>
      <c r="R704" s="168"/>
      <c r="S704" s="119"/>
      <c r="T704" s="134"/>
      <c r="U704" s="133"/>
      <c r="V704" s="126"/>
      <c r="W704" s="164"/>
    </row>
    <row r="705" customFormat="false" ht="14.25" hidden="false" customHeight="false" outlineLevel="0" collapsed="false">
      <c r="A705" s="118"/>
      <c r="B705" s="118"/>
      <c r="C705" s="116"/>
      <c r="D705" s="118"/>
      <c r="E705" s="116"/>
      <c r="F705" s="117"/>
      <c r="G705" s="118"/>
      <c r="H705" s="118"/>
      <c r="I705" s="118"/>
      <c r="J705" s="116"/>
      <c r="K705" s="116"/>
      <c r="L705" s="134"/>
      <c r="M705" s="134"/>
      <c r="N705" s="117"/>
      <c r="O705" s="117"/>
      <c r="P705" s="117"/>
      <c r="Q705" s="166"/>
      <c r="R705" s="168"/>
      <c r="S705" s="119"/>
      <c r="T705" s="134"/>
      <c r="U705" s="133"/>
      <c r="V705" s="126"/>
      <c r="W705" s="164"/>
    </row>
    <row r="706" customFormat="false" ht="14.25" hidden="false" customHeight="false" outlineLevel="0" collapsed="false">
      <c r="A706" s="118"/>
      <c r="B706" s="118"/>
      <c r="C706" s="116"/>
      <c r="D706" s="118"/>
      <c r="E706" s="116"/>
      <c r="F706" s="117"/>
      <c r="G706" s="118"/>
      <c r="H706" s="118"/>
      <c r="I706" s="118"/>
      <c r="J706" s="116"/>
      <c r="K706" s="116"/>
      <c r="L706" s="134"/>
      <c r="M706" s="134"/>
      <c r="N706" s="117"/>
      <c r="O706" s="117"/>
      <c r="P706" s="117"/>
      <c r="Q706" s="166"/>
      <c r="R706" s="168"/>
      <c r="S706" s="119"/>
      <c r="T706" s="134"/>
      <c r="U706" s="133"/>
      <c r="V706" s="126"/>
      <c r="W706" s="164"/>
    </row>
    <row r="707" customFormat="false" ht="14.25" hidden="false" customHeight="false" outlineLevel="0" collapsed="false">
      <c r="A707" s="118"/>
      <c r="B707" s="118"/>
      <c r="C707" s="116"/>
      <c r="D707" s="118"/>
      <c r="E707" s="116"/>
      <c r="F707" s="117"/>
      <c r="G707" s="118"/>
      <c r="H707" s="118"/>
      <c r="I707" s="118"/>
      <c r="J707" s="116"/>
      <c r="K707" s="116"/>
      <c r="L707" s="134"/>
      <c r="M707" s="134"/>
      <c r="N707" s="117"/>
      <c r="O707" s="117"/>
      <c r="P707" s="117"/>
      <c r="Q707" s="166"/>
      <c r="R707" s="168"/>
      <c r="S707" s="119"/>
      <c r="T707" s="134"/>
      <c r="U707" s="133"/>
      <c r="V707" s="126"/>
      <c r="W707" s="164"/>
    </row>
    <row r="708" customFormat="false" ht="14.25" hidden="false" customHeight="false" outlineLevel="0" collapsed="false">
      <c r="A708" s="118"/>
      <c r="B708" s="118"/>
      <c r="C708" s="116"/>
      <c r="D708" s="118"/>
      <c r="E708" s="116"/>
      <c r="F708" s="117"/>
      <c r="G708" s="118"/>
      <c r="H708" s="118"/>
      <c r="I708" s="118"/>
      <c r="J708" s="116"/>
      <c r="K708" s="116"/>
      <c r="L708" s="134"/>
      <c r="M708" s="134"/>
      <c r="N708" s="117"/>
      <c r="O708" s="117"/>
      <c r="P708" s="117"/>
      <c r="Q708" s="166"/>
      <c r="R708" s="168"/>
      <c r="S708" s="119"/>
      <c r="T708" s="134"/>
      <c r="U708" s="133"/>
      <c r="V708" s="126"/>
      <c r="W708" s="164"/>
    </row>
    <row r="709" customFormat="false" ht="14.25" hidden="false" customHeight="false" outlineLevel="0" collapsed="false">
      <c r="A709" s="118"/>
      <c r="B709" s="118"/>
      <c r="C709" s="116"/>
      <c r="D709" s="118"/>
      <c r="E709" s="116"/>
      <c r="F709" s="117"/>
      <c r="G709" s="118"/>
      <c r="H709" s="118"/>
      <c r="I709" s="118"/>
      <c r="J709" s="116"/>
      <c r="K709" s="116"/>
      <c r="L709" s="134"/>
      <c r="M709" s="134"/>
      <c r="N709" s="117"/>
      <c r="O709" s="117"/>
      <c r="P709" s="117"/>
      <c r="Q709" s="166"/>
      <c r="R709" s="168"/>
      <c r="S709" s="119"/>
      <c r="T709" s="134"/>
      <c r="U709" s="133"/>
      <c r="V709" s="126"/>
      <c r="W709" s="164"/>
    </row>
    <row r="710" customFormat="false" ht="14.25" hidden="false" customHeight="false" outlineLevel="0" collapsed="false">
      <c r="A710" s="118"/>
      <c r="B710" s="118"/>
      <c r="C710" s="116"/>
      <c r="D710" s="118"/>
      <c r="E710" s="116"/>
      <c r="F710" s="117"/>
      <c r="G710" s="118"/>
      <c r="H710" s="118"/>
      <c r="I710" s="118"/>
      <c r="J710" s="116"/>
      <c r="K710" s="116"/>
      <c r="L710" s="134"/>
      <c r="M710" s="134"/>
      <c r="N710" s="117"/>
      <c r="O710" s="117"/>
      <c r="P710" s="117"/>
      <c r="Q710" s="166"/>
      <c r="R710" s="168"/>
      <c r="S710" s="119"/>
      <c r="T710" s="134"/>
      <c r="U710" s="133"/>
      <c r="V710" s="126"/>
      <c r="W710" s="164"/>
    </row>
    <row r="711" customFormat="false" ht="14.25" hidden="false" customHeight="false" outlineLevel="0" collapsed="false">
      <c r="A711" s="118"/>
      <c r="B711" s="118"/>
      <c r="C711" s="116"/>
      <c r="D711" s="118"/>
      <c r="E711" s="116"/>
      <c r="F711" s="117"/>
      <c r="G711" s="118"/>
      <c r="H711" s="118"/>
      <c r="I711" s="118"/>
      <c r="J711" s="116"/>
      <c r="K711" s="116"/>
      <c r="L711" s="134"/>
      <c r="M711" s="134"/>
      <c r="N711" s="117"/>
      <c r="O711" s="117"/>
      <c r="P711" s="117"/>
      <c r="Q711" s="166"/>
      <c r="R711" s="168"/>
      <c r="S711" s="119"/>
      <c r="T711" s="134"/>
      <c r="U711" s="133"/>
      <c r="V711" s="126"/>
      <c r="W711" s="164"/>
    </row>
    <row r="712" customFormat="false" ht="14.25" hidden="false" customHeight="false" outlineLevel="0" collapsed="false">
      <c r="A712" s="118"/>
      <c r="B712" s="118"/>
      <c r="C712" s="116"/>
      <c r="D712" s="118"/>
      <c r="E712" s="116"/>
      <c r="F712" s="117"/>
      <c r="G712" s="118"/>
      <c r="H712" s="118"/>
      <c r="I712" s="118"/>
      <c r="J712" s="116"/>
      <c r="K712" s="116"/>
      <c r="L712" s="134"/>
      <c r="M712" s="134"/>
      <c r="N712" s="117"/>
      <c r="O712" s="117"/>
      <c r="P712" s="117"/>
      <c r="Q712" s="166"/>
      <c r="R712" s="168"/>
      <c r="S712" s="119"/>
      <c r="T712" s="134"/>
      <c r="U712" s="133"/>
      <c r="V712" s="126"/>
      <c r="W712" s="164"/>
    </row>
    <row r="713" customFormat="false" ht="14.25" hidden="false" customHeight="false" outlineLevel="0" collapsed="false">
      <c r="A713" s="118"/>
      <c r="B713" s="118"/>
      <c r="C713" s="116"/>
      <c r="D713" s="118"/>
      <c r="E713" s="116"/>
      <c r="F713" s="117"/>
      <c r="G713" s="118"/>
      <c r="H713" s="118"/>
      <c r="I713" s="118"/>
      <c r="J713" s="116"/>
      <c r="K713" s="116"/>
      <c r="L713" s="134"/>
      <c r="M713" s="134"/>
      <c r="N713" s="117"/>
      <c r="O713" s="117"/>
      <c r="P713" s="117"/>
      <c r="Q713" s="166"/>
      <c r="R713" s="168"/>
      <c r="S713" s="119"/>
      <c r="T713" s="134"/>
      <c r="U713" s="133"/>
      <c r="V713" s="126"/>
      <c r="W713" s="164"/>
    </row>
    <row r="714" customFormat="false" ht="14.25" hidden="false" customHeight="false" outlineLevel="0" collapsed="false">
      <c r="A714" s="118"/>
      <c r="B714" s="118"/>
      <c r="C714" s="116"/>
      <c r="D714" s="118"/>
      <c r="E714" s="116"/>
      <c r="F714" s="117"/>
      <c r="G714" s="118"/>
      <c r="H714" s="118"/>
      <c r="I714" s="118"/>
      <c r="J714" s="116"/>
      <c r="K714" s="116"/>
      <c r="L714" s="134"/>
      <c r="M714" s="134"/>
      <c r="N714" s="117"/>
      <c r="O714" s="117"/>
      <c r="P714" s="117"/>
      <c r="Q714" s="166"/>
      <c r="R714" s="168"/>
      <c r="S714" s="119"/>
      <c r="T714" s="134"/>
      <c r="U714" s="133"/>
      <c r="V714" s="126"/>
      <c r="W714" s="164"/>
    </row>
    <row r="715" customFormat="false" ht="14.25" hidden="false" customHeight="false" outlineLevel="0" collapsed="false">
      <c r="A715" s="118"/>
      <c r="B715" s="118"/>
      <c r="C715" s="116"/>
      <c r="D715" s="118"/>
      <c r="E715" s="116"/>
      <c r="F715" s="117"/>
      <c r="G715" s="118"/>
      <c r="H715" s="118"/>
      <c r="I715" s="118"/>
      <c r="J715" s="116"/>
      <c r="K715" s="116"/>
      <c r="L715" s="134"/>
      <c r="M715" s="134"/>
      <c r="N715" s="117"/>
      <c r="O715" s="117"/>
      <c r="P715" s="117"/>
      <c r="Q715" s="166"/>
      <c r="R715" s="168"/>
      <c r="S715" s="119"/>
      <c r="T715" s="134"/>
      <c r="U715" s="133"/>
      <c r="V715" s="126"/>
      <c r="W715" s="164"/>
    </row>
    <row r="716" customFormat="false" ht="14.25" hidden="false" customHeight="false" outlineLevel="0" collapsed="false">
      <c r="A716" s="118"/>
      <c r="B716" s="118"/>
      <c r="C716" s="116"/>
      <c r="D716" s="118"/>
      <c r="E716" s="116"/>
      <c r="F716" s="117"/>
      <c r="G716" s="118"/>
      <c r="H716" s="118"/>
      <c r="I716" s="118"/>
      <c r="J716" s="116"/>
      <c r="K716" s="116"/>
      <c r="L716" s="134"/>
      <c r="M716" s="134"/>
      <c r="N716" s="117"/>
      <c r="O716" s="117"/>
      <c r="P716" s="117"/>
      <c r="Q716" s="166"/>
      <c r="R716" s="168"/>
      <c r="S716" s="119"/>
      <c r="T716" s="134"/>
      <c r="U716" s="133"/>
      <c r="V716" s="126"/>
      <c r="W716" s="164"/>
    </row>
    <row r="717" customFormat="false" ht="14.25" hidden="false" customHeight="false" outlineLevel="0" collapsed="false">
      <c r="A717" s="118"/>
      <c r="B717" s="118"/>
      <c r="C717" s="116"/>
      <c r="D717" s="118"/>
      <c r="E717" s="116"/>
      <c r="F717" s="117"/>
      <c r="G717" s="118"/>
      <c r="H717" s="118"/>
      <c r="I717" s="118"/>
      <c r="J717" s="116"/>
      <c r="K717" s="116"/>
      <c r="L717" s="134"/>
      <c r="M717" s="134"/>
      <c r="N717" s="117"/>
      <c r="O717" s="117"/>
      <c r="P717" s="117"/>
      <c r="Q717" s="166"/>
      <c r="R717" s="168"/>
      <c r="S717" s="119"/>
      <c r="T717" s="134"/>
      <c r="U717" s="133"/>
      <c r="V717" s="126"/>
      <c r="W717" s="164"/>
    </row>
    <row r="718" customFormat="false" ht="14.25" hidden="false" customHeight="false" outlineLevel="0" collapsed="false">
      <c r="A718" s="118"/>
      <c r="B718" s="118"/>
      <c r="C718" s="116"/>
      <c r="D718" s="118"/>
      <c r="E718" s="116"/>
      <c r="F718" s="117"/>
      <c r="G718" s="118"/>
      <c r="H718" s="118"/>
      <c r="I718" s="118"/>
      <c r="J718" s="116"/>
      <c r="K718" s="116"/>
      <c r="L718" s="134"/>
      <c r="M718" s="134"/>
      <c r="N718" s="117"/>
      <c r="O718" s="117"/>
      <c r="P718" s="117"/>
      <c r="Q718" s="166"/>
      <c r="R718" s="168"/>
      <c r="S718" s="119"/>
      <c r="T718" s="134"/>
      <c r="U718" s="133"/>
      <c r="V718" s="126"/>
      <c r="W718" s="164"/>
    </row>
    <row r="719" customFormat="false" ht="14.25" hidden="false" customHeight="false" outlineLevel="0" collapsed="false">
      <c r="A719" s="118"/>
      <c r="B719" s="118"/>
      <c r="C719" s="116"/>
      <c r="D719" s="118"/>
      <c r="E719" s="116"/>
      <c r="F719" s="117"/>
      <c r="G719" s="118"/>
      <c r="H719" s="118"/>
      <c r="I719" s="118"/>
      <c r="J719" s="116"/>
      <c r="K719" s="116"/>
      <c r="L719" s="134"/>
      <c r="M719" s="134"/>
      <c r="N719" s="117"/>
      <c r="O719" s="117"/>
      <c r="P719" s="117"/>
      <c r="Q719" s="166"/>
      <c r="R719" s="168"/>
      <c r="S719" s="119"/>
      <c r="T719" s="134"/>
      <c r="U719" s="133"/>
      <c r="V719" s="126"/>
      <c r="W719" s="164"/>
    </row>
    <row r="720" customFormat="false" ht="14.25" hidden="false" customHeight="false" outlineLevel="0" collapsed="false">
      <c r="A720" s="118"/>
      <c r="B720" s="118"/>
      <c r="C720" s="116"/>
      <c r="D720" s="118"/>
      <c r="E720" s="116"/>
      <c r="F720" s="117"/>
      <c r="G720" s="118"/>
      <c r="H720" s="118"/>
      <c r="I720" s="118"/>
      <c r="J720" s="116"/>
      <c r="K720" s="116"/>
      <c r="L720" s="134"/>
      <c r="M720" s="134"/>
      <c r="N720" s="117"/>
      <c r="O720" s="117"/>
      <c r="P720" s="117"/>
      <c r="Q720" s="166"/>
      <c r="R720" s="168"/>
      <c r="S720" s="119"/>
      <c r="T720" s="134"/>
      <c r="U720" s="133"/>
      <c r="V720" s="126"/>
      <c r="W720" s="164"/>
    </row>
    <row r="721" customFormat="false" ht="14.25" hidden="false" customHeight="false" outlineLevel="0" collapsed="false">
      <c r="A721" s="118"/>
      <c r="B721" s="118"/>
      <c r="C721" s="116"/>
      <c r="D721" s="118"/>
      <c r="E721" s="116"/>
      <c r="F721" s="117"/>
      <c r="G721" s="118"/>
      <c r="H721" s="118"/>
      <c r="I721" s="118"/>
      <c r="J721" s="116"/>
      <c r="K721" s="116"/>
      <c r="L721" s="134"/>
      <c r="M721" s="134"/>
      <c r="N721" s="117"/>
      <c r="O721" s="117"/>
      <c r="P721" s="117"/>
      <c r="Q721" s="166"/>
      <c r="R721" s="168"/>
      <c r="S721" s="119"/>
      <c r="T721" s="134"/>
      <c r="U721" s="133"/>
      <c r="V721" s="126"/>
      <c r="W721" s="164"/>
    </row>
    <row r="722" customFormat="false" ht="14.25" hidden="false" customHeight="false" outlineLevel="0" collapsed="false">
      <c r="A722" s="118"/>
      <c r="B722" s="118"/>
      <c r="C722" s="116"/>
      <c r="D722" s="118"/>
      <c r="E722" s="116"/>
      <c r="F722" s="117"/>
      <c r="G722" s="118"/>
      <c r="H722" s="118"/>
      <c r="I722" s="118"/>
      <c r="J722" s="116"/>
      <c r="K722" s="116"/>
      <c r="L722" s="134"/>
      <c r="M722" s="134"/>
      <c r="N722" s="117"/>
      <c r="O722" s="117"/>
      <c r="P722" s="117"/>
      <c r="Q722" s="166"/>
      <c r="R722" s="168"/>
      <c r="S722" s="119"/>
      <c r="T722" s="134"/>
      <c r="U722" s="133"/>
      <c r="V722" s="126"/>
      <c r="W722" s="164"/>
    </row>
    <row r="723" customFormat="false" ht="14.25" hidden="false" customHeight="false" outlineLevel="0" collapsed="false">
      <c r="A723" s="118"/>
      <c r="B723" s="118"/>
      <c r="C723" s="116"/>
      <c r="D723" s="118"/>
      <c r="E723" s="116"/>
      <c r="F723" s="117"/>
      <c r="G723" s="118"/>
      <c r="H723" s="118"/>
      <c r="I723" s="118"/>
      <c r="J723" s="116"/>
      <c r="K723" s="116"/>
      <c r="L723" s="134"/>
      <c r="M723" s="134"/>
      <c r="N723" s="117"/>
      <c r="O723" s="117"/>
      <c r="P723" s="117"/>
      <c r="Q723" s="166"/>
      <c r="R723" s="168"/>
      <c r="S723" s="119"/>
      <c r="T723" s="134"/>
      <c r="U723" s="133"/>
      <c r="V723" s="126"/>
      <c r="W723" s="164"/>
    </row>
    <row r="724" customFormat="false" ht="14.25" hidden="false" customHeight="false" outlineLevel="0" collapsed="false">
      <c r="A724" s="118"/>
      <c r="B724" s="118"/>
      <c r="C724" s="116"/>
      <c r="D724" s="118"/>
      <c r="E724" s="116"/>
      <c r="F724" s="117"/>
      <c r="G724" s="118"/>
      <c r="H724" s="118"/>
      <c r="I724" s="118"/>
      <c r="J724" s="116"/>
      <c r="K724" s="116"/>
      <c r="L724" s="134"/>
      <c r="M724" s="134"/>
      <c r="N724" s="117"/>
      <c r="O724" s="117"/>
      <c r="P724" s="117"/>
      <c r="Q724" s="166"/>
      <c r="R724" s="168"/>
      <c r="S724" s="119"/>
      <c r="T724" s="134"/>
      <c r="U724" s="133"/>
      <c r="V724" s="126"/>
      <c r="W724" s="164"/>
    </row>
    <row r="725" customFormat="false" ht="14.25" hidden="false" customHeight="false" outlineLevel="0" collapsed="false">
      <c r="A725" s="118"/>
      <c r="B725" s="118"/>
      <c r="C725" s="116"/>
      <c r="D725" s="118"/>
      <c r="E725" s="116"/>
      <c r="F725" s="117"/>
      <c r="G725" s="118"/>
      <c r="H725" s="118"/>
      <c r="I725" s="118"/>
      <c r="J725" s="116"/>
      <c r="K725" s="116"/>
      <c r="L725" s="134"/>
      <c r="M725" s="134"/>
      <c r="N725" s="117"/>
      <c r="O725" s="117"/>
      <c r="P725" s="117"/>
      <c r="Q725" s="166"/>
      <c r="R725" s="168"/>
      <c r="S725" s="119"/>
      <c r="T725" s="134"/>
      <c r="U725" s="133"/>
      <c r="V725" s="126"/>
      <c r="W725" s="164"/>
    </row>
    <row r="726" customFormat="false" ht="14.25" hidden="false" customHeight="false" outlineLevel="0" collapsed="false">
      <c r="A726" s="118"/>
      <c r="B726" s="118"/>
      <c r="C726" s="116"/>
      <c r="D726" s="118"/>
      <c r="E726" s="116"/>
      <c r="F726" s="117"/>
      <c r="G726" s="118"/>
      <c r="H726" s="118"/>
      <c r="I726" s="118"/>
      <c r="J726" s="116"/>
      <c r="K726" s="116"/>
      <c r="L726" s="134"/>
      <c r="M726" s="134"/>
      <c r="N726" s="117"/>
      <c r="O726" s="117"/>
      <c r="P726" s="117"/>
      <c r="Q726" s="166"/>
      <c r="R726" s="168"/>
      <c r="S726" s="119"/>
      <c r="T726" s="134"/>
      <c r="U726" s="133"/>
      <c r="V726" s="126"/>
      <c r="W726" s="164"/>
    </row>
    <row r="727" customFormat="false" ht="14.25" hidden="false" customHeight="false" outlineLevel="0" collapsed="false">
      <c r="A727" s="118"/>
      <c r="B727" s="118"/>
      <c r="C727" s="116"/>
      <c r="D727" s="118"/>
      <c r="E727" s="116"/>
      <c r="F727" s="117"/>
      <c r="G727" s="118"/>
      <c r="H727" s="118"/>
      <c r="I727" s="118"/>
      <c r="J727" s="116"/>
      <c r="K727" s="116"/>
      <c r="L727" s="134"/>
      <c r="M727" s="134"/>
      <c r="N727" s="117"/>
      <c r="O727" s="117"/>
      <c r="P727" s="117"/>
      <c r="Q727" s="166"/>
      <c r="R727" s="168"/>
      <c r="S727" s="119"/>
      <c r="T727" s="134"/>
      <c r="U727" s="133"/>
      <c r="V727" s="126"/>
      <c r="W727" s="164"/>
    </row>
    <row r="728" customFormat="false" ht="14.25" hidden="false" customHeight="false" outlineLevel="0" collapsed="false">
      <c r="A728" s="118"/>
      <c r="B728" s="118"/>
      <c r="C728" s="116"/>
      <c r="D728" s="118"/>
      <c r="E728" s="116"/>
      <c r="F728" s="117"/>
      <c r="G728" s="118"/>
      <c r="H728" s="118"/>
      <c r="I728" s="118"/>
      <c r="J728" s="116"/>
      <c r="K728" s="116"/>
      <c r="L728" s="134"/>
      <c r="M728" s="134"/>
      <c r="N728" s="117"/>
      <c r="O728" s="117"/>
      <c r="P728" s="117"/>
      <c r="Q728" s="166"/>
      <c r="R728" s="168"/>
      <c r="S728" s="119"/>
      <c r="T728" s="134"/>
      <c r="U728" s="133"/>
      <c r="V728" s="126"/>
      <c r="W728" s="164"/>
    </row>
    <row r="729" customFormat="false" ht="14.25" hidden="false" customHeight="false" outlineLevel="0" collapsed="false">
      <c r="A729" s="118"/>
      <c r="B729" s="118"/>
      <c r="C729" s="116"/>
      <c r="D729" s="118"/>
      <c r="E729" s="116"/>
      <c r="F729" s="117"/>
      <c r="G729" s="118"/>
      <c r="H729" s="118"/>
      <c r="I729" s="118"/>
      <c r="J729" s="116"/>
      <c r="K729" s="116"/>
      <c r="L729" s="134"/>
      <c r="M729" s="134"/>
      <c r="N729" s="117"/>
      <c r="O729" s="117"/>
      <c r="P729" s="117"/>
      <c r="Q729" s="166"/>
      <c r="R729" s="168"/>
      <c r="S729" s="119"/>
      <c r="T729" s="134"/>
      <c r="U729" s="133"/>
      <c r="V729" s="126"/>
      <c r="W729" s="164"/>
    </row>
    <row r="730" customFormat="false" ht="14.25" hidden="false" customHeight="false" outlineLevel="0" collapsed="false">
      <c r="A730" s="118"/>
      <c r="B730" s="118"/>
      <c r="C730" s="116"/>
      <c r="D730" s="118"/>
      <c r="E730" s="116"/>
      <c r="F730" s="117"/>
      <c r="G730" s="118"/>
      <c r="H730" s="118"/>
      <c r="I730" s="118"/>
      <c r="J730" s="116"/>
      <c r="K730" s="116"/>
      <c r="L730" s="134"/>
      <c r="M730" s="134"/>
      <c r="N730" s="117"/>
      <c r="O730" s="117"/>
      <c r="P730" s="117"/>
      <c r="Q730" s="166"/>
      <c r="R730" s="168"/>
      <c r="S730" s="119"/>
      <c r="T730" s="134"/>
      <c r="U730" s="133"/>
      <c r="V730" s="126"/>
      <c r="W730" s="164"/>
    </row>
    <row r="731" customFormat="false" ht="14.25" hidden="false" customHeight="false" outlineLevel="0" collapsed="false">
      <c r="A731" s="118"/>
      <c r="B731" s="118"/>
      <c r="C731" s="116"/>
      <c r="D731" s="118"/>
      <c r="E731" s="116"/>
      <c r="F731" s="117"/>
      <c r="G731" s="118"/>
      <c r="H731" s="118"/>
      <c r="I731" s="118"/>
      <c r="J731" s="116"/>
      <c r="K731" s="116"/>
      <c r="L731" s="134"/>
      <c r="M731" s="134"/>
      <c r="N731" s="117"/>
      <c r="O731" s="117"/>
      <c r="P731" s="117"/>
      <c r="Q731" s="166"/>
      <c r="R731" s="168"/>
      <c r="S731" s="119"/>
      <c r="T731" s="134"/>
      <c r="U731" s="133"/>
      <c r="V731" s="126"/>
      <c r="W731" s="164"/>
    </row>
    <row r="732" customFormat="false" ht="14.25" hidden="false" customHeight="false" outlineLevel="0" collapsed="false">
      <c r="A732" s="118"/>
      <c r="B732" s="118"/>
      <c r="C732" s="116"/>
      <c r="D732" s="118"/>
      <c r="E732" s="116"/>
      <c r="F732" s="117"/>
      <c r="G732" s="118"/>
      <c r="H732" s="118"/>
      <c r="I732" s="118"/>
      <c r="J732" s="116"/>
      <c r="K732" s="116"/>
      <c r="L732" s="134"/>
      <c r="M732" s="134"/>
      <c r="N732" s="117"/>
      <c r="O732" s="117"/>
      <c r="P732" s="117"/>
      <c r="Q732" s="166"/>
      <c r="R732" s="168"/>
      <c r="S732" s="119"/>
      <c r="T732" s="134"/>
      <c r="U732" s="133"/>
      <c r="V732" s="126"/>
      <c r="W732" s="164"/>
    </row>
    <row r="733" customFormat="false" ht="14.25" hidden="false" customHeight="false" outlineLevel="0" collapsed="false">
      <c r="A733" s="118"/>
      <c r="B733" s="118"/>
      <c r="C733" s="116"/>
      <c r="D733" s="118"/>
      <c r="E733" s="116"/>
      <c r="F733" s="117"/>
      <c r="G733" s="118"/>
      <c r="H733" s="118"/>
      <c r="I733" s="118"/>
      <c r="J733" s="116"/>
      <c r="K733" s="116"/>
      <c r="L733" s="134"/>
      <c r="M733" s="134"/>
      <c r="N733" s="117"/>
      <c r="O733" s="117"/>
      <c r="P733" s="117"/>
      <c r="Q733" s="166"/>
      <c r="R733" s="168"/>
      <c r="S733" s="119"/>
      <c r="T733" s="134"/>
      <c r="U733" s="133"/>
      <c r="V733" s="126"/>
      <c r="W733" s="164"/>
    </row>
    <row r="734" customFormat="false" ht="14.25" hidden="false" customHeight="false" outlineLevel="0" collapsed="false">
      <c r="A734" s="118"/>
      <c r="B734" s="118"/>
      <c r="C734" s="116"/>
      <c r="D734" s="118"/>
      <c r="E734" s="116"/>
      <c r="F734" s="117"/>
      <c r="G734" s="118"/>
      <c r="H734" s="118"/>
      <c r="I734" s="118"/>
      <c r="J734" s="116"/>
      <c r="K734" s="116"/>
      <c r="L734" s="134"/>
      <c r="M734" s="134"/>
      <c r="N734" s="117"/>
      <c r="O734" s="117"/>
      <c r="P734" s="117"/>
      <c r="Q734" s="166"/>
      <c r="R734" s="168"/>
      <c r="S734" s="119"/>
      <c r="T734" s="134"/>
      <c r="U734" s="133"/>
      <c r="V734" s="126"/>
      <c r="W734" s="164"/>
    </row>
    <row r="735" customFormat="false" ht="14.25" hidden="false" customHeight="false" outlineLevel="0" collapsed="false">
      <c r="A735" s="118"/>
      <c r="B735" s="118"/>
      <c r="C735" s="116"/>
      <c r="D735" s="118"/>
      <c r="E735" s="116"/>
      <c r="F735" s="117"/>
      <c r="G735" s="118"/>
      <c r="H735" s="118"/>
      <c r="I735" s="118"/>
      <c r="J735" s="116"/>
      <c r="K735" s="116"/>
      <c r="L735" s="134"/>
      <c r="M735" s="134"/>
      <c r="N735" s="117"/>
      <c r="O735" s="117"/>
      <c r="P735" s="117"/>
      <c r="Q735" s="166"/>
      <c r="R735" s="168"/>
      <c r="S735" s="119"/>
      <c r="T735" s="134"/>
      <c r="U735" s="133"/>
      <c r="V735" s="126"/>
      <c r="W735" s="164"/>
    </row>
    <row r="736" customFormat="false" ht="14.25" hidden="false" customHeight="false" outlineLevel="0" collapsed="false">
      <c r="A736" s="118"/>
      <c r="B736" s="118"/>
      <c r="C736" s="116"/>
      <c r="D736" s="118"/>
      <c r="E736" s="116"/>
      <c r="F736" s="117"/>
      <c r="G736" s="118"/>
      <c r="H736" s="118"/>
      <c r="I736" s="118"/>
      <c r="J736" s="116"/>
      <c r="K736" s="116"/>
      <c r="L736" s="134"/>
      <c r="M736" s="134"/>
      <c r="N736" s="117"/>
      <c r="O736" s="117"/>
      <c r="P736" s="117"/>
      <c r="Q736" s="166"/>
      <c r="R736" s="168"/>
      <c r="S736" s="119"/>
      <c r="T736" s="134"/>
      <c r="U736" s="133"/>
      <c r="V736" s="126"/>
      <c r="W736" s="164"/>
    </row>
    <row r="737" customFormat="false" ht="14.25" hidden="false" customHeight="false" outlineLevel="0" collapsed="false">
      <c r="A737" s="118"/>
      <c r="B737" s="118"/>
      <c r="C737" s="116"/>
      <c r="D737" s="118"/>
      <c r="E737" s="116"/>
      <c r="F737" s="117"/>
      <c r="G737" s="118"/>
      <c r="H737" s="118"/>
      <c r="I737" s="118"/>
      <c r="J737" s="116"/>
      <c r="K737" s="116"/>
      <c r="L737" s="134"/>
      <c r="M737" s="134"/>
      <c r="N737" s="117"/>
      <c r="O737" s="117"/>
      <c r="P737" s="117"/>
      <c r="Q737" s="166"/>
      <c r="R737" s="168"/>
      <c r="S737" s="119"/>
      <c r="T737" s="134"/>
      <c r="U737" s="133"/>
      <c r="V737" s="126"/>
      <c r="W737" s="164"/>
    </row>
    <row r="738" customFormat="false" ht="14.25" hidden="false" customHeight="false" outlineLevel="0" collapsed="false">
      <c r="A738" s="118"/>
      <c r="B738" s="118"/>
      <c r="C738" s="116"/>
      <c r="D738" s="118"/>
      <c r="E738" s="116"/>
      <c r="F738" s="117"/>
      <c r="G738" s="118"/>
      <c r="H738" s="118"/>
      <c r="I738" s="118"/>
      <c r="J738" s="116"/>
      <c r="K738" s="116"/>
      <c r="L738" s="134"/>
      <c r="M738" s="134"/>
      <c r="N738" s="117"/>
      <c r="O738" s="117"/>
      <c r="P738" s="117"/>
      <c r="Q738" s="166"/>
      <c r="R738" s="168"/>
      <c r="S738" s="119"/>
      <c r="T738" s="134"/>
      <c r="U738" s="133"/>
      <c r="V738" s="126"/>
      <c r="W738" s="164"/>
    </row>
    <row r="739" customFormat="false" ht="14.25" hidden="false" customHeight="false" outlineLevel="0" collapsed="false">
      <c r="A739" s="118"/>
      <c r="B739" s="118"/>
      <c r="C739" s="116"/>
      <c r="D739" s="118"/>
      <c r="E739" s="116"/>
      <c r="F739" s="117"/>
      <c r="G739" s="118"/>
      <c r="H739" s="118"/>
      <c r="I739" s="118"/>
      <c r="J739" s="116"/>
      <c r="K739" s="116"/>
      <c r="L739" s="134"/>
      <c r="M739" s="134"/>
      <c r="N739" s="117"/>
      <c r="O739" s="117"/>
      <c r="P739" s="117"/>
      <c r="Q739" s="166"/>
      <c r="R739" s="168"/>
      <c r="S739" s="119"/>
      <c r="T739" s="134"/>
      <c r="U739" s="133"/>
      <c r="V739" s="126"/>
      <c r="W739" s="164"/>
    </row>
    <row r="740" customFormat="false" ht="14.25" hidden="false" customHeight="false" outlineLevel="0" collapsed="false">
      <c r="A740" s="118"/>
      <c r="B740" s="118"/>
      <c r="C740" s="116"/>
      <c r="D740" s="118"/>
      <c r="E740" s="116"/>
      <c r="F740" s="117"/>
      <c r="G740" s="118"/>
      <c r="H740" s="118"/>
      <c r="I740" s="118"/>
      <c r="J740" s="116"/>
      <c r="K740" s="116"/>
      <c r="L740" s="134"/>
      <c r="M740" s="134"/>
      <c r="N740" s="117"/>
      <c r="O740" s="117"/>
      <c r="P740" s="117"/>
      <c r="Q740" s="166"/>
      <c r="R740" s="168"/>
      <c r="S740" s="119"/>
      <c r="T740" s="134"/>
      <c r="U740" s="133"/>
      <c r="V740" s="126"/>
      <c r="W740" s="164"/>
    </row>
    <row r="741" customFormat="false" ht="14.25" hidden="false" customHeight="false" outlineLevel="0" collapsed="false">
      <c r="A741" s="118"/>
      <c r="B741" s="118"/>
      <c r="C741" s="116"/>
      <c r="D741" s="118"/>
      <c r="E741" s="116"/>
      <c r="F741" s="117"/>
      <c r="G741" s="118"/>
      <c r="H741" s="118"/>
      <c r="I741" s="118"/>
      <c r="J741" s="116"/>
      <c r="K741" s="116"/>
      <c r="L741" s="134"/>
      <c r="M741" s="134"/>
      <c r="N741" s="117"/>
      <c r="O741" s="117"/>
      <c r="P741" s="117"/>
      <c r="Q741" s="166"/>
      <c r="R741" s="168"/>
      <c r="S741" s="119"/>
      <c r="T741" s="134"/>
      <c r="U741" s="133"/>
      <c r="V741" s="126"/>
      <c r="W741" s="164"/>
    </row>
    <row r="742" customFormat="false" ht="14.25" hidden="false" customHeight="false" outlineLevel="0" collapsed="false">
      <c r="A742" s="118"/>
      <c r="B742" s="118"/>
      <c r="C742" s="116"/>
      <c r="D742" s="118"/>
      <c r="E742" s="116"/>
      <c r="F742" s="117"/>
      <c r="G742" s="118"/>
      <c r="H742" s="118"/>
      <c r="I742" s="118"/>
      <c r="J742" s="116"/>
      <c r="K742" s="116"/>
      <c r="L742" s="134"/>
      <c r="M742" s="134"/>
      <c r="N742" s="117"/>
      <c r="O742" s="117"/>
      <c r="P742" s="117"/>
      <c r="Q742" s="166"/>
      <c r="R742" s="168"/>
      <c r="S742" s="119"/>
      <c r="T742" s="134"/>
      <c r="U742" s="133"/>
      <c r="V742" s="126"/>
      <c r="W742" s="164"/>
    </row>
    <row r="743" customFormat="false" ht="14.25" hidden="false" customHeight="false" outlineLevel="0" collapsed="false">
      <c r="A743" s="118"/>
      <c r="B743" s="118"/>
      <c r="C743" s="116"/>
      <c r="D743" s="118"/>
      <c r="E743" s="116"/>
      <c r="F743" s="117"/>
      <c r="G743" s="118"/>
      <c r="H743" s="118"/>
      <c r="I743" s="118"/>
      <c r="J743" s="116"/>
      <c r="K743" s="116"/>
      <c r="L743" s="134"/>
      <c r="M743" s="134"/>
      <c r="N743" s="117"/>
      <c r="O743" s="117"/>
      <c r="P743" s="117"/>
      <c r="Q743" s="166"/>
      <c r="R743" s="168"/>
      <c r="S743" s="119"/>
      <c r="T743" s="134"/>
      <c r="U743" s="133"/>
      <c r="V743" s="126"/>
      <c r="W743" s="164"/>
    </row>
    <row r="744" customFormat="false" ht="14.25" hidden="false" customHeight="false" outlineLevel="0" collapsed="false">
      <c r="A744" s="118"/>
      <c r="B744" s="118"/>
      <c r="C744" s="116"/>
      <c r="D744" s="118"/>
      <c r="E744" s="116"/>
      <c r="F744" s="117"/>
      <c r="G744" s="118"/>
      <c r="H744" s="118"/>
      <c r="I744" s="118"/>
      <c r="J744" s="116"/>
      <c r="K744" s="116"/>
      <c r="L744" s="134"/>
      <c r="M744" s="134"/>
      <c r="N744" s="117"/>
      <c r="O744" s="117"/>
      <c r="P744" s="117"/>
      <c r="Q744" s="166"/>
      <c r="R744" s="168"/>
      <c r="S744" s="119"/>
      <c r="T744" s="134"/>
      <c r="U744" s="133"/>
      <c r="V744" s="126"/>
      <c r="W744" s="164"/>
    </row>
    <row r="745" customFormat="false" ht="14.25" hidden="false" customHeight="false" outlineLevel="0" collapsed="false">
      <c r="A745" s="118"/>
      <c r="B745" s="118"/>
      <c r="C745" s="116"/>
      <c r="D745" s="118"/>
      <c r="E745" s="116"/>
      <c r="F745" s="117"/>
      <c r="G745" s="118"/>
      <c r="H745" s="118"/>
      <c r="I745" s="118"/>
      <c r="J745" s="116"/>
      <c r="K745" s="116"/>
      <c r="L745" s="134"/>
      <c r="M745" s="134"/>
      <c r="N745" s="117"/>
      <c r="O745" s="117"/>
      <c r="P745" s="117"/>
      <c r="Q745" s="166"/>
      <c r="R745" s="168"/>
      <c r="S745" s="119"/>
      <c r="T745" s="134"/>
      <c r="U745" s="133"/>
      <c r="V745" s="126"/>
      <c r="W745" s="164"/>
    </row>
    <row r="746" customFormat="false" ht="14.25" hidden="false" customHeight="false" outlineLevel="0" collapsed="false">
      <c r="A746" s="118"/>
      <c r="B746" s="118"/>
      <c r="C746" s="116"/>
      <c r="D746" s="118"/>
      <c r="E746" s="116"/>
      <c r="F746" s="117"/>
      <c r="G746" s="118"/>
      <c r="H746" s="118"/>
      <c r="I746" s="118"/>
      <c r="J746" s="116"/>
      <c r="K746" s="116"/>
      <c r="L746" s="134"/>
      <c r="M746" s="134"/>
      <c r="N746" s="117"/>
      <c r="O746" s="117"/>
      <c r="P746" s="117"/>
      <c r="Q746" s="166"/>
      <c r="R746" s="168"/>
      <c r="S746" s="119"/>
      <c r="T746" s="134"/>
      <c r="U746" s="133"/>
      <c r="V746" s="126"/>
      <c r="W746" s="164"/>
    </row>
    <row r="747" customFormat="false" ht="14.25" hidden="false" customHeight="false" outlineLevel="0" collapsed="false">
      <c r="A747" s="118"/>
      <c r="B747" s="118"/>
      <c r="C747" s="116"/>
      <c r="D747" s="118"/>
      <c r="E747" s="116"/>
      <c r="F747" s="117"/>
      <c r="G747" s="118"/>
      <c r="H747" s="118"/>
      <c r="I747" s="118"/>
      <c r="J747" s="116"/>
      <c r="K747" s="116"/>
      <c r="L747" s="134"/>
      <c r="M747" s="134"/>
      <c r="N747" s="117"/>
      <c r="O747" s="117"/>
      <c r="P747" s="117"/>
      <c r="Q747" s="166"/>
      <c r="R747" s="168"/>
      <c r="S747" s="119"/>
      <c r="T747" s="134"/>
      <c r="U747" s="133"/>
      <c r="V747" s="126"/>
      <c r="W747" s="164"/>
    </row>
    <row r="748" customFormat="false" ht="14.25" hidden="false" customHeight="false" outlineLevel="0" collapsed="false">
      <c r="A748" s="118"/>
      <c r="B748" s="118"/>
      <c r="C748" s="116"/>
      <c r="D748" s="118"/>
      <c r="E748" s="116"/>
      <c r="F748" s="117"/>
      <c r="G748" s="118"/>
      <c r="H748" s="118"/>
      <c r="I748" s="118"/>
      <c r="J748" s="116"/>
      <c r="K748" s="116"/>
      <c r="L748" s="134"/>
      <c r="M748" s="134"/>
      <c r="N748" s="117"/>
      <c r="O748" s="117"/>
      <c r="P748" s="117"/>
      <c r="Q748" s="166"/>
      <c r="R748" s="168"/>
      <c r="S748" s="119"/>
      <c r="T748" s="134"/>
      <c r="U748" s="133"/>
      <c r="V748" s="126"/>
      <c r="W748" s="164"/>
    </row>
    <row r="749" customFormat="false" ht="14.25" hidden="false" customHeight="false" outlineLevel="0" collapsed="false">
      <c r="A749" s="118"/>
      <c r="B749" s="118"/>
      <c r="C749" s="116"/>
      <c r="D749" s="118"/>
      <c r="E749" s="116"/>
      <c r="F749" s="117"/>
      <c r="G749" s="118"/>
      <c r="H749" s="118"/>
      <c r="I749" s="118"/>
      <c r="J749" s="116"/>
      <c r="K749" s="116"/>
      <c r="L749" s="134"/>
      <c r="M749" s="134"/>
      <c r="N749" s="117"/>
      <c r="O749" s="117"/>
      <c r="P749" s="117"/>
      <c r="Q749" s="166"/>
      <c r="R749" s="168"/>
      <c r="S749" s="119"/>
      <c r="T749" s="134"/>
      <c r="U749" s="133"/>
      <c r="V749" s="126"/>
      <c r="W749" s="164"/>
    </row>
    <row r="750" customFormat="false" ht="14.25" hidden="false" customHeight="false" outlineLevel="0" collapsed="false">
      <c r="A750" s="118"/>
      <c r="B750" s="118"/>
      <c r="C750" s="116"/>
      <c r="D750" s="118"/>
      <c r="E750" s="116"/>
      <c r="F750" s="117"/>
      <c r="G750" s="118"/>
      <c r="H750" s="118"/>
      <c r="I750" s="118"/>
      <c r="J750" s="116"/>
      <c r="K750" s="116"/>
      <c r="L750" s="134"/>
      <c r="M750" s="134"/>
      <c r="N750" s="117"/>
      <c r="O750" s="117"/>
      <c r="P750" s="117"/>
      <c r="Q750" s="166"/>
      <c r="R750" s="168"/>
      <c r="S750" s="119"/>
      <c r="T750" s="134"/>
      <c r="U750" s="133"/>
      <c r="V750" s="126"/>
      <c r="W750" s="164"/>
    </row>
    <row r="751" customFormat="false" ht="14.25" hidden="false" customHeight="false" outlineLevel="0" collapsed="false">
      <c r="A751" s="118"/>
      <c r="B751" s="118"/>
      <c r="C751" s="116"/>
      <c r="D751" s="118"/>
      <c r="E751" s="116"/>
      <c r="F751" s="117"/>
      <c r="G751" s="118"/>
      <c r="H751" s="118"/>
      <c r="I751" s="118"/>
      <c r="J751" s="116"/>
      <c r="K751" s="116"/>
      <c r="L751" s="134"/>
      <c r="M751" s="134"/>
      <c r="N751" s="117"/>
      <c r="O751" s="117"/>
      <c r="P751" s="117"/>
      <c r="Q751" s="166"/>
      <c r="R751" s="168"/>
      <c r="S751" s="119"/>
      <c r="T751" s="134"/>
      <c r="U751" s="133"/>
      <c r="V751" s="126"/>
      <c r="W751" s="164"/>
    </row>
    <row r="752" customFormat="false" ht="14.25" hidden="false" customHeight="false" outlineLevel="0" collapsed="false">
      <c r="A752" s="118"/>
      <c r="B752" s="118"/>
      <c r="C752" s="116"/>
      <c r="D752" s="118"/>
      <c r="E752" s="116"/>
      <c r="F752" s="117"/>
      <c r="G752" s="118"/>
      <c r="H752" s="118"/>
      <c r="I752" s="118"/>
      <c r="J752" s="116"/>
      <c r="K752" s="116"/>
      <c r="L752" s="134"/>
      <c r="M752" s="134"/>
      <c r="N752" s="117"/>
      <c r="O752" s="117"/>
      <c r="P752" s="117"/>
      <c r="Q752" s="166"/>
      <c r="R752" s="168"/>
      <c r="S752" s="119"/>
      <c r="T752" s="134"/>
      <c r="U752" s="133"/>
      <c r="V752" s="126"/>
      <c r="W752" s="164"/>
    </row>
    <row r="753" customFormat="false" ht="14.25" hidden="false" customHeight="false" outlineLevel="0" collapsed="false">
      <c r="A753" s="118"/>
      <c r="B753" s="118"/>
      <c r="C753" s="116"/>
      <c r="D753" s="118"/>
      <c r="E753" s="116"/>
      <c r="F753" s="117"/>
      <c r="G753" s="118"/>
      <c r="H753" s="118"/>
      <c r="I753" s="118"/>
      <c r="J753" s="116"/>
      <c r="K753" s="116"/>
      <c r="L753" s="134"/>
      <c r="M753" s="134"/>
      <c r="N753" s="117"/>
      <c r="O753" s="117"/>
      <c r="P753" s="117"/>
      <c r="Q753" s="166"/>
      <c r="R753" s="168"/>
      <c r="S753" s="119"/>
      <c r="T753" s="134"/>
      <c r="U753" s="133"/>
      <c r="V753" s="126"/>
      <c r="W753" s="164"/>
    </row>
    <row r="754" customFormat="false" ht="14.25" hidden="false" customHeight="false" outlineLevel="0" collapsed="false">
      <c r="A754" s="118"/>
      <c r="B754" s="118"/>
      <c r="C754" s="116"/>
      <c r="D754" s="118"/>
      <c r="E754" s="116"/>
      <c r="F754" s="117"/>
      <c r="G754" s="118"/>
      <c r="H754" s="118"/>
      <c r="I754" s="118"/>
      <c r="J754" s="116"/>
      <c r="K754" s="116"/>
      <c r="L754" s="134"/>
      <c r="M754" s="134"/>
      <c r="N754" s="117"/>
      <c r="O754" s="117"/>
      <c r="P754" s="117"/>
      <c r="Q754" s="166"/>
      <c r="R754" s="168"/>
      <c r="S754" s="119"/>
      <c r="T754" s="134"/>
      <c r="U754" s="133"/>
      <c r="V754" s="126"/>
      <c r="W754" s="164"/>
    </row>
    <row r="755" customFormat="false" ht="14.25" hidden="false" customHeight="false" outlineLevel="0" collapsed="false">
      <c r="A755" s="118"/>
      <c r="B755" s="118"/>
      <c r="C755" s="116"/>
      <c r="D755" s="118"/>
      <c r="E755" s="116"/>
      <c r="F755" s="117"/>
      <c r="G755" s="118"/>
      <c r="H755" s="118"/>
      <c r="I755" s="118"/>
      <c r="J755" s="116"/>
      <c r="K755" s="116"/>
      <c r="L755" s="134"/>
      <c r="M755" s="134"/>
      <c r="N755" s="117"/>
      <c r="O755" s="117"/>
      <c r="P755" s="117"/>
      <c r="Q755" s="166"/>
      <c r="R755" s="168"/>
      <c r="S755" s="119"/>
      <c r="T755" s="134"/>
      <c r="U755" s="133"/>
      <c r="V755" s="126"/>
      <c r="W755" s="164"/>
    </row>
    <row r="756" customFormat="false" ht="14.25" hidden="false" customHeight="false" outlineLevel="0" collapsed="false">
      <c r="A756" s="118"/>
      <c r="B756" s="118"/>
      <c r="C756" s="116"/>
      <c r="D756" s="118"/>
      <c r="E756" s="116"/>
      <c r="F756" s="117"/>
      <c r="G756" s="118"/>
      <c r="H756" s="118"/>
      <c r="I756" s="118"/>
      <c r="J756" s="116"/>
      <c r="K756" s="116"/>
      <c r="L756" s="134"/>
      <c r="M756" s="134"/>
      <c r="N756" s="117"/>
      <c r="O756" s="117"/>
      <c r="P756" s="117"/>
      <c r="Q756" s="166"/>
      <c r="R756" s="168"/>
      <c r="S756" s="119"/>
      <c r="T756" s="134"/>
      <c r="U756" s="133"/>
      <c r="V756" s="126"/>
      <c r="W756" s="164"/>
    </row>
    <row r="757" customFormat="false" ht="14.25" hidden="false" customHeight="false" outlineLevel="0" collapsed="false">
      <c r="A757" s="118"/>
      <c r="B757" s="118"/>
      <c r="C757" s="116"/>
      <c r="D757" s="118"/>
      <c r="E757" s="116"/>
      <c r="F757" s="117"/>
      <c r="G757" s="118"/>
      <c r="H757" s="118"/>
      <c r="I757" s="118"/>
      <c r="J757" s="116"/>
      <c r="K757" s="116"/>
      <c r="L757" s="134"/>
      <c r="M757" s="134"/>
      <c r="N757" s="117"/>
      <c r="O757" s="117"/>
      <c r="P757" s="117"/>
      <c r="Q757" s="166"/>
      <c r="R757" s="168"/>
      <c r="S757" s="119"/>
      <c r="T757" s="134"/>
      <c r="U757" s="133"/>
      <c r="V757" s="126"/>
      <c r="W757" s="164"/>
    </row>
    <row r="758" customFormat="false" ht="14.25" hidden="false" customHeight="false" outlineLevel="0" collapsed="false">
      <c r="A758" s="118"/>
      <c r="B758" s="118"/>
      <c r="C758" s="116"/>
      <c r="D758" s="118"/>
      <c r="E758" s="116"/>
      <c r="F758" s="117"/>
      <c r="G758" s="118"/>
      <c r="H758" s="118"/>
      <c r="I758" s="118"/>
      <c r="J758" s="116"/>
      <c r="K758" s="116"/>
      <c r="L758" s="134"/>
      <c r="M758" s="134"/>
      <c r="N758" s="117"/>
      <c r="O758" s="117"/>
      <c r="P758" s="117"/>
      <c r="Q758" s="166"/>
      <c r="R758" s="168"/>
      <c r="S758" s="119"/>
      <c r="T758" s="134"/>
      <c r="U758" s="133"/>
      <c r="V758" s="126"/>
      <c r="W758" s="164"/>
    </row>
    <row r="759" customFormat="false" ht="14.25" hidden="false" customHeight="false" outlineLevel="0" collapsed="false">
      <c r="A759" s="118"/>
      <c r="B759" s="118"/>
      <c r="C759" s="116"/>
      <c r="D759" s="118"/>
      <c r="E759" s="116"/>
      <c r="F759" s="117"/>
      <c r="G759" s="118"/>
      <c r="H759" s="118"/>
      <c r="I759" s="118"/>
      <c r="J759" s="116"/>
      <c r="K759" s="116"/>
      <c r="L759" s="134"/>
      <c r="M759" s="134"/>
      <c r="N759" s="117"/>
      <c r="O759" s="117"/>
      <c r="P759" s="117"/>
      <c r="Q759" s="166"/>
      <c r="R759" s="168"/>
      <c r="S759" s="119"/>
      <c r="T759" s="134"/>
      <c r="U759" s="133"/>
      <c r="V759" s="126"/>
      <c r="W759" s="164"/>
    </row>
    <row r="760" customFormat="false" ht="14.25" hidden="false" customHeight="false" outlineLevel="0" collapsed="false">
      <c r="A760" s="118"/>
      <c r="B760" s="118"/>
      <c r="C760" s="116"/>
      <c r="D760" s="118"/>
      <c r="E760" s="116"/>
      <c r="F760" s="117"/>
      <c r="G760" s="118"/>
      <c r="H760" s="118"/>
      <c r="I760" s="118"/>
      <c r="J760" s="116"/>
      <c r="K760" s="116"/>
      <c r="L760" s="134"/>
      <c r="M760" s="134"/>
      <c r="N760" s="117"/>
      <c r="O760" s="117"/>
      <c r="P760" s="117"/>
      <c r="Q760" s="166"/>
      <c r="R760" s="168"/>
      <c r="S760" s="119"/>
      <c r="T760" s="134"/>
      <c r="U760" s="133"/>
      <c r="V760" s="126"/>
      <c r="W760" s="164"/>
    </row>
    <row r="761" customFormat="false" ht="14.25" hidden="false" customHeight="false" outlineLevel="0" collapsed="false">
      <c r="A761" s="118"/>
      <c r="B761" s="118"/>
      <c r="C761" s="116"/>
      <c r="D761" s="118"/>
      <c r="E761" s="116"/>
      <c r="F761" s="117"/>
      <c r="G761" s="118"/>
      <c r="H761" s="118"/>
      <c r="I761" s="118"/>
      <c r="J761" s="116"/>
      <c r="K761" s="116"/>
      <c r="L761" s="134"/>
      <c r="M761" s="134"/>
      <c r="N761" s="117"/>
      <c r="O761" s="117"/>
      <c r="P761" s="117"/>
      <c r="Q761" s="166"/>
      <c r="R761" s="168"/>
      <c r="S761" s="119"/>
      <c r="T761" s="134"/>
      <c r="U761" s="133"/>
      <c r="V761" s="126"/>
      <c r="W761" s="164"/>
    </row>
    <row r="762" customFormat="false" ht="14.25" hidden="false" customHeight="false" outlineLevel="0" collapsed="false">
      <c r="A762" s="118"/>
      <c r="B762" s="118"/>
      <c r="C762" s="116"/>
      <c r="D762" s="118"/>
      <c r="E762" s="116"/>
      <c r="F762" s="117"/>
      <c r="G762" s="118"/>
      <c r="H762" s="118"/>
      <c r="I762" s="118"/>
      <c r="J762" s="116"/>
      <c r="K762" s="116"/>
      <c r="L762" s="134"/>
      <c r="M762" s="134"/>
      <c r="N762" s="117"/>
      <c r="O762" s="117"/>
      <c r="P762" s="117"/>
      <c r="Q762" s="166"/>
      <c r="R762" s="168"/>
      <c r="S762" s="119"/>
      <c r="T762" s="134"/>
      <c r="U762" s="133"/>
      <c r="V762" s="126"/>
      <c r="W762" s="164"/>
    </row>
    <row r="763" customFormat="false" ht="14.25" hidden="false" customHeight="false" outlineLevel="0" collapsed="false">
      <c r="A763" s="118"/>
      <c r="B763" s="118"/>
      <c r="C763" s="116"/>
      <c r="D763" s="118"/>
      <c r="E763" s="116"/>
      <c r="F763" s="117"/>
      <c r="G763" s="118"/>
      <c r="H763" s="118"/>
      <c r="I763" s="118"/>
      <c r="J763" s="116"/>
      <c r="K763" s="116"/>
      <c r="L763" s="134"/>
      <c r="M763" s="134"/>
      <c r="N763" s="117"/>
      <c r="O763" s="117"/>
      <c r="P763" s="117"/>
      <c r="Q763" s="166"/>
      <c r="R763" s="168"/>
      <c r="S763" s="119"/>
      <c r="T763" s="134"/>
      <c r="U763" s="133"/>
      <c r="V763" s="126"/>
      <c r="W763" s="164"/>
    </row>
    <row r="764" customFormat="false" ht="14.25" hidden="false" customHeight="false" outlineLevel="0" collapsed="false">
      <c r="A764" s="118"/>
      <c r="B764" s="118"/>
      <c r="C764" s="116"/>
      <c r="D764" s="118"/>
      <c r="E764" s="116"/>
      <c r="F764" s="117"/>
      <c r="G764" s="118"/>
      <c r="H764" s="118"/>
      <c r="I764" s="118"/>
      <c r="J764" s="116"/>
      <c r="K764" s="116"/>
      <c r="L764" s="134"/>
      <c r="M764" s="134"/>
      <c r="N764" s="117"/>
      <c r="O764" s="117"/>
      <c r="P764" s="117"/>
      <c r="Q764" s="166"/>
      <c r="R764" s="168"/>
      <c r="S764" s="119"/>
      <c r="T764" s="134"/>
      <c r="U764" s="133"/>
      <c r="V764" s="126"/>
      <c r="W764" s="164"/>
    </row>
    <row r="765" customFormat="false" ht="14.25" hidden="false" customHeight="false" outlineLevel="0" collapsed="false">
      <c r="A765" s="118"/>
      <c r="B765" s="118"/>
      <c r="C765" s="116"/>
      <c r="D765" s="118"/>
      <c r="E765" s="116"/>
      <c r="F765" s="117"/>
      <c r="G765" s="118"/>
      <c r="H765" s="118"/>
      <c r="I765" s="118"/>
      <c r="J765" s="116"/>
      <c r="K765" s="116"/>
      <c r="L765" s="134"/>
      <c r="M765" s="134"/>
      <c r="N765" s="117"/>
      <c r="O765" s="117"/>
      <c r="P765" s="117"/>
      <c r="Q765" s="166"/>
      <c r="R765" s="168"/>
      <c r="S765" s="119"/>
      <c r="T765" s="134"/>
      <c r="U765" s="133"/>
      <c r="V765" s="126"/>
      <c r="W765" s="164"/>
    </row>
    <row r="766" customFormat="false" ht="14.25" hidden="false" customHeight="false" outlineLevel="0" collapsed="false">
      <c r="A766" s="118"/>
      <c r="B766" s="118"/>
      <c r="C766" s="116"/>
      <c r="D766" s="118"/>
      <c r="E766" s="116"/>
      <c r="F766" s="117"/>
      <c r="G766" s="118"/>
      <c r="H766" s="118"/>
      <c r="I766" s="118"/>
      <c r="J766" s="116"/>
      <c r="K766" s="116"/>
      <c r="L766" s="134"/>
      <c r="M766" s="134"/>
      <c r="N766" s="117"/>
      <c r="O766" s="117"/>
      <c r="P766" s="117"/>
      <c r="Q766" s="166"/>
      <c r="R766" s="168"/>
      <c r="S766" s="119"/>
      <c r="T766" s="134"/>
      <c r="U766" s="133"/>
      <c r="V766" s="126"/>
      <c r="W766" s="164"/>
    </row>
    <row r="767" customFormat="false" ht="14.25" hidden="false" customHeight="false" outlineLevel="0" collapsed="false">
      <c r="A767" s="118"/>
      <c r="B767" s="118"/>
      <c r="C767" s="116"/>
      <c r="D767" s="118"/>
      <c r="E767" s="116"/>
      <c r="F767" s="117"/>
      <c r="G767" s="118"/>
      <c r="H767" s="118"/>
      <c r="I767" s="118"/>
      <c r="J767" s="116"/>
      <c r="K767" s="116"/>
      <c r="L767" s="134"/>
      <c r="M767" s="134"/>
      <c r="N767" s="117"/>
      <c r="O767" s="117"/>
      <c r="P767" s="117"/>
      <c r="Q767" s="166"/>
      <c r="R767" s="168"/>
      <c r="S767" s="119"/>
      <c r="T767" s="134"/>
      <c r="U767" s="133"/>
      <c r="V767" s="126"/>
      <c r="W767" s="164"/>
    </row>
    <row r="768" customFormat="false" ht="14.25" hidden="false" customHeight="false" outlineLevel="0" collapsed="false">
      <c r="A768" s="118"/>
      <c r="B768" s="118"/>
      <c r="C768" s="116"/>
      <c r="D768" s="118"/>
      <c r="E768" s="116"/>
      <c r="F768" s="117"/>
      <c r="G768" s="118"/>
      <c r="H768" s="118"/>
      <c r="I768" s="118"/>
      <c r="J768" s="116"/>
      <c r="K768" s="116"/>
      <c r="L768" s="134"/>
      <c r="M768" s="134"/>
      <c r="N768" s="117"/>
      <c r="O768" s="117"/>
      <c r="P768" s="117"/>
      <c r="Q768" s="166"/>
      <c r="R768" s="168"/>
      <c r="S768" s="119"/>
      <c r="T768" s="134"/>
      <c r="U768" s="133"/>
      <c r="V768" s="126"/>
      <c r="W768" s="164"/>
    </row>
    <row r="769" customFormat="false" ht="14.25" hidden="false" customHeight="false" outlineLevel="0" collapsed="false">
      <c r="A769" s="118"/>
      <c r="B769" s="118"/>
      <c r="C769" s="116"/>
      <c r="D769" s="118"/>
      <c r="E769" s="116"/>
      <c r="F769" s="117"/>
      <c r="G769" s="118"/>
      <c r="H769" s="118"/>
      <c r="I769" s="118"/>
      <c r="J769" s="116"/>
      <c r="K769" s="116"/>
      <c r="L769" s="134"/>
      <c r="M769" s="134"/>
      <c r="N769" s="117"/>
      <c r="O769" s="117"/>
      <c r="P769" s="117"/>
      <c r="Q769" s="166"/>
      <c r="R769" s="168"/>
      <c r="S769" s="119"/>
      <c r="T769" s="134"/>
      <c r="U769" s="133"/>
      <c r="V769" s="126"/>
      <c r="W769" s="164"/>
    </row>
    <row r="770" customFormat="false" ht="14.25" hidden="false" customHeight="false" outlineLevel="0" collapsed="false">
      <c r="A770" s="118"/>
      <c r="B770" s="118"/>
      <c r="C770" s="116"/>
      <c r="D770" s="118"/>
      <c r="E770" s="116"/>
      <c r="F770" s="117"/>
      <c r="G770" s="118"/>
      <c r="H770" s="118"/>
      <c r="I770" s="118"/>
      <c r="J770" s="116"/>
      <c r="K770" s="116"/>
      <c r="L770" s="134"/>
      <c r="M770" s="134"/>
      <c r="N770" s="117"/>
      <c r="O770" s="117"/>
      <c r="P770" s="117"/>
      <c r="Q770" s="166"/>
      <c r="R770" s="168"/>
      <c r="S770" s="119"/>
      <c r="T770" s="134"/>
      <c r="U770" s="133"/>
      <c r="V770" s="126"/>
      <c r="W770" s="164"/>
    </row>
    <row r="771" customFormat="false" ht="14.25" hidden="false" customHeight="false" outlineLevel="0" collapsed="false">
      <c r="A771" s="118"/>
      <c r="B771" s="118"/>
      <c r="C771" s="116"/>
      <c r="D771" s="118"/>
      <c r="E771" s="116"/>
      <c r="F771" s="117"/>
      <c r="G771" s="118"/>
      <c r="H771" s="118"/>
      <c r="I771" s="118"/>
      <c r="J771" s="116"/>
      <c r="K771" s="116"/>
      <c r="L771" s="134"/>
      <c r="M771" s="134"/>
      <c r="N771" s="117"/>
      <c r="O771" s="117"/>
      <c r="P771" s="117"/>
      <c r="Q771" s="166"/>
      <c r="R771" s="168"/>
      <c r="S771" s="119"/>
      <c r="T771" s="134"/>
      <c r="U771" s="133"/>
      <c r="V771" s="126"/>
      <c r="W771" s="164"/>
    </row>
    <row r="772" customFormat="false" ht="14.25" hidden="false" customHeight="false" outlineLevel="0" collapsed="false">
      <c r="A772" s="118"/>
      <c r="B772" s="118"/>
      <c r="C772" s="116"/>
      <c r="D772" s="118"/>
      <c r="E772" s="116"/>
      <c r="F772" s="117"/>
      <c r="G772" s="118"/>
      <c r="H772" s="118"/>
      <c r="I772" s="118"/>
      <c r="J772" s="116"/>
      <c r="K772" s="116"/>
      <c r="L772" s="134"/>
      <c r="M772" s="134"/>
      <c r="N772" s="117"/>
      <c r="O772" s="117"/>
      <c r="P772" s="117"/>
      <c r="Q772" s="166"/>
      <c r="R772" s="168"/>
      <c r="S772" s="119"/>
      <c r="T772" s="134"/>
      <c r="U772" s="133"/>
      <c r="V772" s="126"/>
      <c r="W772" s="164"/>
    </row>
    <row r="773" customFormat="false" ht="14.25" hidden="false" customHeight="false" outlineLevel="0" collapsed="false">
      <c r="A773" s="118"/>
      <c r="B773" s="118"/>
      <c r="C773" s="116"/>
      <c r="D773" s="118"/>
      <c r="E773" s="116"/>
      <c r="F773" s="117"/>
      <c r="G773" s="118"/>
      <c r="H773" s="118"/>
      <c r="I773" s="118"/>
      <c r="J773" s="116"/>
      <c r="K773" s="116"/>
      <c r="L773" s="134"/>
      <c r="M773" s="134"/>
      <c r="N773" s="117"/>
      <c r="O773" s="117"/>
      <c r="P773" s="117"/>
      <c r="Q773" s="166"/>
      <c r="R773" s="168"/>
      <c r="S773" s="119"/>
      <c r="T773" s="134"/>
      <c r="U773" s="133"/>
      <c r="V773" s="126"/>
      <c r="W773" s="164"/>
    </row>
    <row r="774" customFormat="false" ht="14.25" hidden="false" customHeight="false" outlineLevel="0" collapsed="false">
      <c r="A774" s="118"/>
      <c r="B774" s="118"/>
      <c r="C774" s="116"/>
      <c r="D774" s="118"/>
      <c r="E774" s="116"/>
      <c r="F774" s="117"/>
      <c r="G774" s="118"/>
      <c r="H774" s="118"/>
      <c r="I774" s="118"/>
      <c r="J774" s="116"/>
      <c r="K774" s="116"/>
      <c r="L774" s="134"/>
      <c r="M774" s="134"/>
      <c r="N774" s="117"/>
      <c r="O774" s="117"/>
      <c r="P774" s="117"/>
      <c r="Q774" s="166"/>
      <c r="R774" s="168"/>
      <c r="S774" s="119"/>
      <c r="T774" s="134"/>
      <c r="U774" s="133"/>
      <c r="V774" s="126"/>
      <c r="W774" s="164"/>
    </row>
    <row r="775" customFormat="false" ht="14.25" hidden="false" customHeight="false" outlineLevel="0" collapsed="false">
      <c r="A775" s="118"/>
      <c r="B775" s="118"/>
      <c r="C775" s="116"/>
      <c r="D775" s="118"/>
      <c r="E775" s="116"/>
      <c r="F775" s="117"/>
      <c r="G775" s="118"/>
      <c r="H775" s="118"/>
      <c r="I775" s="118"/>
      <c r="J775" s="116"/>
      <c r="K775" s="116"/>
      <c r="L775" s="134"/>
      <c r="M775" s="134"/>
      <c r="N775" s="117"/>
      <c r="O775" s="117"/>
      <c r="P775" s="117"/>
      <c r="Q775" s="166"/>
      <c r="R775" s="168"/>
      <c r="S775" s="119"/>
      <c r="T775" s="134"/>
      <c r="U775" s="133"/>
      <c r="V775" s="126"/>
      <c r="W775" s="164"/>
    </row>
    <row r="776" customFormat="false" ht="14.25" hidden="false" customHeight="false" outlineLevel="0" collapsed="false">
      <c r="A776" s="118"/>
      <c r="B776" s="118"/>
      <c r="C776" s="116"/>
      <c r="D776" s="118"/>
      <c r="E776" s="116"/>
      <c r="F776" s="117"/>
      <c r="G776" s="118"/>
      <c r="H776" s="118"/>
      <c r="I776" s="118"/>
      <c r="J776" s="116"/>
      <c r="K776" s="116"/>
      <c r="L776" s="134"/>
      <c r="M776" s="134"/>
      <c r="N776" s="117"/>
      <c r="O776" s="117"/>
      <c r="P776" s="117"/>
      <c r="Q776" s="166"/>
      <c r="R776" s="168"/>
      <c r="S776" s="119"/>
      <c r="T776" s="134"/>
      <c r="U776" s="133"/>
      <c r="V776" s="126"/>
      <c r="W776" s="164"/>
    </row>
    <row r="777" customFormat="false" ht="14.25" hidden="false" customHeight="false" outlineLevel="0" collapsed="false">
      <c r="A777" s="118"/>
      <c r="B777" s="118"/>
      <c r="C777" s="116"/>
      <c r="D777" s="118"/>
      <c r="E777" s="116"/>
      <c r="F777" s="117"/>
      <c r="G777" s="118"/>
      <c r="H777" s="118"/>
      <c r="I777" s="118"/>
      <c r="J777" s="116"/>
      <c r="K777" s="116"/>
      <c r="L777" s="134"/>
      <c r="M777" s="134"/>
      <c r="N777" s="117"/>
      <c r="O777" s="117"/>
      <c r="P777" s="117"/>
      <c r="Q777" s="166"/>
      <c r="R777" s="168"/>
      <c r="S777" s="119"/>
      <c r="T777" s="134"/>
      <c r="U777" s="133"/>
      <c r="V777" s="126"/>
      <c r="W777" s="164"/>
    </row>
    <row r="778" customFormat="false" ht="14.25" hidden="false" customHeight="false" outlineLevel="0" collapsed="false">
      <c r="A778" s="118"/>
      <c r="B778" s="118"/>
      <c r="C778" s="116"/>
      <c r="D778" s="118"/>
      <c r="E778" s="116"/>
      <c r="F778" s="117"/>
      <c r="G778" s="118"/>
      <c r="H778" s="118"/>
      <c r="I778" s="118"/>
      <c r="J778" s="116"/>
      <c r="K778" s="116"/>
      <c r="L778" s="134"/>
      <c r="M778" s="134"/>
      <c r="N778" s="117"/>
      <c r="O778" s="117"/>
      <c r="P778" s="117"/>
      <c r="Q778" s="166"/>
      <c r="R778" s="168"/>
      <c r="S778" s="119"/>
      <c r="T778" s="134"/>
      <c r="U778" s="133"/>
      <c r="V778" s="126"/>
      <c r="W778" s="164"/>
    </row>
    <row r="779" customFormat="false" ht="14.25" hidden="false" customHeight="false" outlineLevel="0" collapsed="false">
      <c r="A779" s="118"/>
      <c r="B779" s="118"/>
      <c r="C779" s="116"/>
      <c r="D779" s="118"/>
      <c r="E779" s="116"/>
      <c r="F779" s="117"/>
      <c r="G779" s="118"/>
      <c r="H779" s="118"/>
      <c r="I779" s="118"/>
      <c r="J779" s="116"/>
      <c r="K779" s="116"/>
      <c r="L779" s="134"/>
      <c r="M779" s="134"/>
      <c r="N779" s="117"/>
      <c r="O779" s="117"/>
      <c r="P779" s="117"/>
      <c r="Q779" s="166"/>
      <c r="R779" s="168"/>
      <c r="S779" s="119"/>
      <c r="T779" s="134"/>
      <c r="U779" s="133"/>
      <c r="V779" s="126"/>
      <c r="W779" s="164"/>
    </row>
    <row r="780" customFormat="false" ht="14.25" hidden="false" customHeight="false" outlineLevel="0" collapsed="false">
      <c r="A780" s="118"/>
      <c r="B780" s="118"/>
      <c r="C780" s="116"/>
      <c r="D780" s="118"/>
      <c r="E780" s="116"/>
      <c r="F780" s="117"/>
      <c r="G780" s="118"/>
      <c r="H780" s="118"/>
      <c r="I780" s="118"/>
      <c r="J780" s="116"/>
      <c r="K780" s="116"/>
      <c r="L780" s="134"/>
      <c r="M780" s="134"/>
      <c r="N780" s="117"/>
      <c r="O780" s="117"/>
      <c r="P780" s="117"/>
      <c r="Q780" s="166"/>
      <c r="R780" s="168"/>
      <c r="S780" s="119"/>
      <c r="T780" s="134"/>
      <c r="U780" s="133"/>
      <c r="V780" s="126"/>
      <c r="W780" s="164"/>
    </row>
    <row r="781" customFormat="false" ht="14.25" hidden="false" customHeight="false" outlineLevel="0" collapsed="false">
      <c r="A781" s="118"/>
      <c r="B781" s="118"/>
      <c r="C781" s="116"/>
      <c r="D781" s="118"/>
      <c r="E781" s="116"/>
      <c r="F781" s="117"/>
      <c r="G781" s="118"/>
      <c r="H781" s="118"/>
      <c r="I781" s="118"/>
      <c r="J781" s="116"/>
      <c r="K781" s="116"/>
      <c r="L781" s="134"/>
      <c r="M781" s="134"/>
      <c r="N781" s="117"/>
      <c r="O781" s="117"/>
      <c r="P781" s="117"/>
      <c r="Q781" s="166"/>
      <c r="R781" s="168"/>
      <c r="S781" s="119"/>
      <c r="T781" s="134"/>
      <c r="U781" s="133"/>
      <c r="V781" s="126"/>
      <c r="W781" s="164"/>
    </row>
    <row r="782" customFormat="false" ht="14.25" hidden="false" customHeight="false" outlineLevel="0" collapsed="false">
      <c r="A782" s="118"/>
      <c r="B782" s="118"/>
      <c r="C782" s="116"/>
      <c r="D782" s="118"/>
      <c r="E782" s="116"/>
      <c r="F782" s="117"/>
      <c r="G782" s="118"/>
      <c r="H782" s="118"/>
      <c r="I782" s="118"/>
      <c r="J782" s="116"/>
      <c r="K782" s="116"/>
      <c r="L782" s="134"/>
      <c r="M782" s="134"/>
      <c r="N782" s="117"/>
      <c r="O782" s="117"/>
      <c r="P782" s="117"/>
      <c r="Q782" s="166"/>
      <c r="R782" s="168"/>
      <c r="S782" s="119"/>
      <c r="T782" s="134"/>
      <c r="U782" s="133"/>
      <c r="V782" s="126"/>
      <c r="W782" s="164"/>
    </row>
    <row r="783" customFormat="false" ht="14.25" hidden="false" customHeight="false" outlineLevel="0" collapsed="false">
      <c r="A783" s="118"/>
      <c r="B783" s="118"/>
      <c r="C783" s="116"/>
      <c r="D783" s="118"/>
      <c r="E783" s="116"/>
      <c r="F783" s="117"/>
      <c r="G783" s="118"/>
      <c r="H783" s="118"/>
      <c r="I783" s="118"/>
      <c r="J783" s="116"/>
      <c r="K783" s="116"/>
      <c r="L783" s="134"/>
      <c r="M783" s="134"/>
      <c r="N783" s="117"/>
      <c r="O783" s="117"/>
      <c r="P783" s="117"/>
      <c r="Q783" s="166"/>
      <c r="R783" s="168"/>
      <c r="S783" s="119"/>
      <c r="T783" s="134"/>
      <c r="U783" s="133"/>
      <c r="V783" s="126"/>
      <c r="W783" s="164"/>
    </row>
    <row r="784" customFormat="false" ht="14.25" hidden="false" customHeight="false" outlineLevel="0" collapsed="false">
      <c r="A784" s="118"/>
      <c r="B784" s="118"/>
      <c r="C784" s="116"/>
      <c r="D784" s="118"/>
      <c r="E784" s="116"/>
      <c r="F784" s="117"/>
      <c r="G784" s="118"/>
      <c r="H784" s="118"/>
      <c r="I784" s="118"/>
      <c r="J784" s="116"/>
      <c r="K784" s="116"/>
      <c r="L784" s="134"/>
      <c r="M784" s="134"/>
      <c r="N784" s="117"/>
      <c r="O784" s="117"/>
      <c r="P784" s="117"/>
      <c r="Q784" s="166"/>
      <c r="R784" s="168"/>
      <c r="S784" s="119"/>
      <c r="T784" s="134"/>
      <c r="U784" s="133"/>
      <c r="V784" s="126"/>
      <c r="W784" s="164"/>
    </row>
    <row r="785" customFormat="false" ht="14.25" hidden="false" customHeight="false" outlineLevel="0" collapsed="false">
      <c r="A785" s="118"/>
      <c r="B785" s="118"/>
      <c r="C785" s="116"/>
      <c r="D785" s="118"/>
      <c r="E785" s="116"/>
      <c r="F785" s="117"/>
      <c r="G785" s="118"/>
      <c r="H785" s="118"/>
      <c r="I785" s="118"/>
      <c r="J785" s="116"/>
      <c r="K785" s="116"/>
      <c r="L785" s="134"/>
      <c r="M785" s="134"/>
      <c r="N785" s="117"/>
      <c r="O785" s="117"/>
      <c r="P785" s="117"/>
      <c r="Q785" s="166"/>
      <c r="R785" s="168"/>
      <c r="S785" s="119"/>
      <c r="T785" s="134"/>
      <c r="U785" s="133"/>
      <c r="V785" s="126"/>
      <c r="W785" s="164"/>
    </row>
    <row r="786" customFormat="false" ht="14.25" hidden="false" customHeight="false" outlineLevel="0" collapsed="false">
      <c r="A786" s="118"/>
      <c r="B786" s="118"/>
      <c r="C786" s="116"/>
      <c r="D786" s="118"/>
      <c r="E786" s="116"/>
      <c r="F786" s="117"/>
      <c r="G786" s="118"/>
      <c r="H786" s="118"/>
      <c r="I786" s="118"/>
      <c r="J786" s="116"/>
      <c r="K786" s="116"/>
      <c r="L786" s="134"/>
      <c r="M786" s="134"/>
      <c r="N786" s="117"/>
      <c r="O786" s="117"/>
      <c r="P786" s="117"/>
      <c r="Q786" s="166"/>
      <c r="R786" s="168"/>
      <c r="S786" s="119"/>
      <c r="T786" s="134"/>
      <c r="U786" s="133"/>
      <c r="V786" s="126"/>
      <c r="W786" s="164"/>
    </row>
    <row r="787" customFormat="false" ht="14.25" hidden="false" customHeight="false" outlineLevel="0" collapsed="false">
      <c r="A787" s="118"/>
      <c r="B787" s="118"/>
      <c r="C787" s="116"/>
      <c r="D787" s="118"/>
      <c r="E787" s="116"/>
      <c r="F787" s="117"/>
      <c r="G787" s="118"/>
      <c r="H787" s="118"/>
      <c r="I787" s="118"/>
      <c r="J787" s="116"/>
      <c r="K787" s="116"/>
      <c r="L787" s="134"/>
      <c r="M787" s="134"/>
      <c r="N787" s="117"/>
      <c r="O787" s="117"/>
      <c r="P787" s="117"/>
      <c r="Q787" s="166"/>
      <c r="R787" s="168"/>
      <c r="S787" s="119"/>
      <c r="T787" s="134"/>
      <c r="U787" s="133"/>
      <c r="V787" s="126"/>
      <c r="W787" s="164"/>
    </row>
    <row r="788" customFormat="false" ht="14.25" hidden="false" customHeight="false" outlineLevel="0" collapsed="false">
      <c r="A788" s="118"/>
      <c r="B788" s="118"/>
      <c r="C788" s="116"/>
      <c r="D788" s="118"/>
      <c r="E788" s="116"/>
      <c r="F788" s="117"/>
      <c r="G788" s="118"/>
      <c r="H788" s="118"/>
      <c r="I788" s="118"/>
      <c r="J788" s="116"/>
      <c r="K788" s="116"/>
      <c r="L788" s="134"/>
      <c r="M788" s="134"/>
      <c r="N788" s="117"/>
      <c r="O788" s="117"/>
      <c r="P788" s="117"/>
      <c r="Q788" s="166"/>
      <c r="R788" s="168"/>
      <c r="S788" s="119"/>
      <c r="T788" s="134"/>
      <c r="U788" s="133"/>
      <c r="V788" s="126"/>
      <c r="W788" s="164"/>
    </row>
    <row r="789" customFormat="false" ht="14.25" hidden="false" customHeight="false" outlineLevel="0" collapsed="false">
      <c r="A789" s="118"/>
      <c r="B789" s="118"/>
      <c r="C789" s="116"/>
      <c r="D789" s="118"/>
      <c r="E789" s="116"/>
      <c r="F789" s="117"/>
      <c r="G789" s="118"/>
      <c r="H789" s="118"/>
      <c r="I789" s="118"/>
      <c r="J789" s="116"/>
      <c r="K789" s="116"/>
      <c r="L789" s="134"/>
      <c r="M789" s="134"/>
      <c r="N789" s="117"/>
      <c r="O789" s="117"/>
      <c r="P789" s="117"/>
      <c r="Q789" s="166"/>
      <c r="R789" s="168"/>
      <c r="S789" s="119"/>
      <c r="T789" s="134"/>
      <c r="U789" s="133"/>
      <c r="V789" s="126"/>
      <c r="W789" s="164"/>
    </row>
    <row r="790" customFormat="false" ht="14.25" hidden="false" customHeight="false" outlineLevel="0" collapsed="false">
      <c r="A790" s="118"/>
      <c r="B790" s="118"/>
      <c r="C790" s="116"/>
      <c r="D790" s="118"/>
      <c r="E790" s="116"/>
      <c r="F790" s="117"/>
      <c r="G790" s="118"/>
      <c r="H790" s="118"/>
      <c r="I790" s="118"/>
      <c r="J790" s="116"/>
      <c r="K790" s="116"/>
      <c r="L790" s="134"/>
      <c r="M790" s="134"/>
      <c r="N790" s="117"/>
      <c r="O790" s="117"/>
      <c r="P790" s="117"/>
      <c r="Q790" s="166"/>
      <c r="R790" s="168"/>
      <c r="S790" s="119"/>
      <c r="T790" s="134"/>
      <c r="U790" s="133"/>
      <c r="V790" s="126"/>
      <c r="W790" s="164"/>
    </row>
    <row r="791" customFormat="false" ht="14.25" hidden="false" customHeight="false" outlineLevel="0" collapsed="false">
      <c r="A791" s="118"/>
      <c r="B791" s="118"/>
      <c r="C791" s="116"/>
      <c r="D791" s="118"/>
      <c r="E791" s="116"/>
      <c r="F791" s="117"/>
      <c r="G791" s="118"/>
      <c r="H791" s="118"/>
      <c r="I791" s="118"/>
      <c r="J791" s="116"/>
      <c r="K791" s="116"/>
      <c r="L791" s="134"/>
      <c r="M791" s="134"/>
      <c r="N791" s="117"/>
      <c r="O791" s="117"/>
      <c r="P791" s="117"/>
      <c r="Q791" s="166"/>
      <c r="R791" s="168"/>
      <c r="S791" s="119"/>
      <c r="T791" s="134"/>
      <c r="U791" s="133"/>
      <c r="V791" s="126"/>
      <c r="W791" s="164"/>
    </row>
    <row r="792" customFormat="false" ht="14.25" hidden="false" customHeight="false" outlineLevel="0" collapsed="false">
      <c r="A792" s="118"/>
      <c r="B792" s="118"/>
      <c r="C792" s="116"/>
      <c r="D792" s="118"/>
      <c r="E792" s="116"/>
      <c r="F792" s="117"/>
      <c r="G792" s="118"/>
      <c r="H792" s="118"/>
      <c r="I792" s="118"/>
      <c r="J792" s="116"/>
      <c r="K792" s="116"/>
      <c r="L792" s="134"/>
      <c r="M792" s="134"/>
      <c r="N792" s="117"/>
      <c r="O792" s="117"/>
      <c r="P792" s="117"/>
      <c r="Q792" s="166"/>
      <c r="R792" s="168"/>
      <c r="S792" s="119"/>
      <c r="T792" s="134"/>
      <c r="U792" s="133"/>
      <c r="V792" s="126"/>
      <c r="W792" s="164"/>
    </row>
    <row r="793" customFormat="false" ht="14.25" hidden="false" customHeight="false" outlineLevel="0" collapsed="false">
      <c r="A793" s="118"/>
      <c r="B793" s="118"/>
      <c r="C793" s="116"/>
      <c r="D793" s="118"/>
      <c r="E793" s="116"/>
      <c r="F793" s="117"/>
      <c r="G793" s="118"/>
      <c r="H793" s="118"/>
      <c r="I793" s="118"/>
      <c r="J793" s="116"/>
      <c r="K793" s="116"/>
      <c r="L793" s="134"/>
      <c r="M793" s="134"/>
      <c r="N793" s="117"/>
      <c r="O793" s="117"/>
      <c r="P793" s="117"/>
      <c r="Q793" s="166"/>
      <c r="R793" s="168"/>
      <c r="S793" s="119"/>
      <c r="T793" s="134"/>
      <c r="U793" s="133"/>
      <c r="V793" s="126"/>
      <c r="W793" s="164"/>
    </row>
    <row r="794" customFormat="false" ht="14.25" hidden="false" customHeight="false" outlineLevel="0" collapsed="false">
      <c r="A794" s="118"/>
      <c r="B794" s="118"/>
      <c r="C794" s="116"/>
      <c r="D794" s="118"/>
      <c r="E794" s="116"/>
      <c r="F794" s="117"/>
      <c r="G794" s="118"/>
      <c r="H794" s="118"/>
      <c r="I794" s="118"/>
      <c r="J794" s="116"/>
      <c r="K794" s="116"/>
      <c r="L794" s="134"/>
      <c r="M794" s="134"/>
      <c r="N794" s="117"/>
      <c r="O794" s="117"/>
      <c r="P794" s="117"/>
      <c r="Q794" s="166"/>
      <c r="R794" s="168"/>
      <c r="S794" s="119"/>
      <c r="T794" s="134"/>
      <c r="U794" s="133"/>
      <c r="V794" s="126"/>
      <c r="W794" s="164"/>
    </row>
    <row r="795" customFormat="false" ht="14.25" hidden="false" customHeight="false" outlineLevel="0" collapsed="false">
      <c r="A795" s="118"/>
      <c r="B795" s="118"/>
      <c r="C795" s="116"/>
      <c r="D795" s="118"/>
      <c r="E795" s="116"/>
      <c r="F795" s="117"/>
      <c r="G795" s="118"/>
      <c r="H795" s="118"/>
      <c r="I795" s="118"/>
      <c r="J795" s="116"/>
      <c r="K795" s="116"/>
      <c r="L795" s="134"/>
      <c r="M795" s="134"/>
      <c r="N795" s="117"/>
      <c r="O795" s="117"/>
      <c r="P795" s="117"/>
      <c r="Q795" s="166"/>
      <c r="R795" s="168"/>
      <c r="S795" s="119"/>
      <c r="T795" s="134"/>
      <c r="U795" s="133"/>
      <c r="V795" s="126"/>
      <c r="W795" s="164"/>
    </row>
    <row r="796" customFormat="false" ht="14.25" hidden="false" customHeight="false" outlineLevel="0" collapsed="false">
      <c r="A796" s="118"/>
      <c r="B796" s="118"/>
      <c r="C796" s="116"/>
      <c r="D796" s="118"/>
      <c r="E796" s="116"/>
      <c r="F796" s="117"/>
      <c r="G796" s="118"/>
      <c r="H796" s="118"/>
      <c r="I796" s="118"/>
      <c r="J796" s="116"/>
      <c r="K796" s="116"/>
      <c r="L796" s="134"/>
      <c r="M796" s="134"/>
      <c r="N796" s="117"/>
      <c r="O796" s="117"/>
      <c r="P796" s="117"/>
      <c r="Q796" s="166"/>
      <c r="R796" s="168"/>
      <c r="S796" s="119"/>
      <c r="T796" s="134"/>
      <c r="U796" s="133"/>
      <c r="V796" s="126"/>
      <c r="W796" s="164"/>
    </row>
    <row r="797" customFormat="false" ht="14.25" hidden="false" customHeight="false" outlineLevel="0" collapsed="false">
      <c r="A797" s="118"/>
      <c r="B797" s="118"/>
      <c r="C797" s="116"/>
      <c r="D797" s="118"/>
      <c r="E797" s="116"/>
      <c r="F797" s="117"/>
      <c r="G797" s="118"/>
      <c r="H797" s="118"/>
      <c r="I797" s="118"/>
      <c r="J797" s="116"/>
      <c r="K797" s="116"/>
      <c r="L797" s="134"/>
      <c r="M797" s="134"/>
      <c r="N797" s="117"/>
      <c r="O797" s="117"/>
      <c r="P797" s="117"/>
      <c r="Q797" s="166"/>
      <c r="R797" s="168"/>
      <c r="S797" s="119"/>
      <c r="T797" s="134"/>
      <c r="U797" s="133"/>
      <c r="V797" s="126"/>
      <c r="W797" s="164"/>
    </row>
    <row r="798" customFormat="false" ht="14.25" hidden="false" customHeight="false" outlineLevel="0" collapsed="false">
      <c r="A798" s="118"/>
      <c r="B798" s="118"/>
      <c r="C798" s="116"/>
      <c r="D798" s="118"/>
      <c r="E798" s="116"/>
      <c r="F798" s="117"/>
      <c r="G798" s="118"/>
      <c r="H798" s="118"/>
      <c r="I798" s="118"/>
      <c r="J798" s="116"/>
      <c r="K798" s="116"/>
      <c r="L798" s="134"/>
      <c r="M798" s="134"/>
      <c r="N798" s="117"/>
      <c r="O798" s="117"/>
      <c r="P798" s="117"/>
      <c r="Q798" s="166"/>
      <c r="R798" s="168"/>
      <c r="S798" s="119"/>
      <c r="T798" s="134"/>
      <c r="U798" s="133"/>
      <c r="V798" s="126"/>
      <c r="W798" s="164"/>
    </row>
    <row r="799" customFormat="false" ht="14.25" hidden="false" customHeight="false" outlineLevel="0" collapsed="false">
      <c r="A799" s="118"/>
      <c r="B799" s="118"/>
      <c r="C799" s="116"/>
      <c r="D799" s="118"/>
      <c r="E799" s="116"/>
      <c r="F799" s="117"/>
      <c r="G799" s="118"/>
      <c r="H799" s="118"/>
      <c r="I799" s="118"/>
      <c r="J799" s="116"/>
      <c r="K799" s="116"/>
      <c r="L799" s="134"/>
      <c r="M799" s="134"/>
      <c r="N799" s="117"/>
      <c r="O799" s="117"/>
      <c r="P799" s="117"/>
      <c r="Q799" s="166"/>
      <c r="R799" s="168"/>
      <c r="S799" s="119"/>
      <c r="T799" s="134"/>
      <c r="U799" s="133"/>
      <c r="V799" s="126"/>
      <c r="W799" s="164"/>
    </row>
    <row r="800" customFormat="false" ht="14.25" hidden="false" customHeight="false" outlineLevel="0" collapsed="false">
      <c r="A800" s="118"/>
      <c r="B800" s="118"/>
      <c r="C800" s="116"/>
      <c r="D800" s="118"/>
      <c r="E800" s="116"/>
      <c r="F800" s="117"/>
      <c r="G800" s="118"/>
      <c r="H800" s="118"/>
      <c r="I800" s="118"/>
      <c r="J800" s="116"/>
      <c r="K800" s="116"/>
      <c r="L800" s="134"/>
      <c r="M800" s="134"/>
      <c r="N800" s="117"/>
      <c r="O800" s="117"/>
      <c r="P800" s="117"/>
      <c r="Q800" s="166"/>
      <c r="R800" s="168"/>
      <c r="S800" s="119"/>
      <c r="T800" s="134"/>
      <c r="U800" s="133"/>
      <c r="V800" s="126"/>
      <c r="W800" s="164"/>
    </row>
    <row r="801" customFormat="false" ht="14.25" hidden="false" customHeight="false" outlineLevel="0" collapsed="false">
      <c r="A801" s="118"/>
      <c r="B801" s="118"/>
      <c r="C801" s="116"/>
      <c r="D801" s="118"/>
      <c r="E801" s="116"/>
      <c r="F801" s="117"/>
      <c r="G801" s="118"/>
      <c r="H801" s="118"/>
      <c r="I801" s="118"/>
      <c r="J801" s="116"/>
      <c r="K801" s="116"/>
      <c r="L801" s="134"/>
      <c r="M801" s="134"/>
      <c r="N801" s="117"/>
      <c r="O801" s="117"/>
      <c r="P801" s="117"/>
      <c r="Q801" s="166"/>
      <c r="R801" s="168"/>
      <c r="S801" s="119"/>
      <c r="T801" s="134"/>
      <c r="U801" s="133"/>
      <c r="V801" s="126"/>
      <c r="W801" s="164"/>
    </row>
    <row r="802" customFormat="false" ht="14.25" hidden="false" customHeight="false" outlineLevel="0" collapsed="false">
      <c r="A802" s="118"/>
      <c r="B802" s="118"/>
      <c r="C802" s="116"/>
      <c r="D802" s="118"/>
      <c r="E802" s="116"/>
      <c r="F802" s="117"/>
      <c r="G802" s="118"/>
      <c r="H802" s="118"/>
      <c r="I802" s="118"/>
      <c r="J802" s="116"/>
      <c r="K802" s="116"/>
      <c r="L802" s="134"/>
      <c r="M802" s="134"/>
      <c r="N802" s="117"/>
      <c r="O802" s="117"/>
      <c r="P802" s="117"/>
      <c r="Q802" s="166"/>
      <c r="R802" s="168"/>
      <c r="S802" s="119"/>
      <c r="T802" s="134"/>
      <c r="U802" s="133"/>
      <c r="V802" s="126"/>
      <c r="W802" s="164"/>
    </row>
    <row r="803" customFormat="false" ht="14.25" hidden="false" customHeight="false" outlineLevel="0" collapsed="false">
      <c r="A803" s="118"/>
      <c r="B803" s="118"/>
      <c r="C803" s="116"/>
      <c r="D803" s="118"/>
      <c r="E803" s="116"/>
      <c r="F803" s="117"/>
      <c r="G803" s="118"/>
      <c r="H803" s="118"/>
      <c r="I803" s="118"/>
      <c r="J803" s="116"/>
      <c r="K803" s="116"/>
      <c r="L803" s="134"/>
      <c r="M803" s="134"/>
      <c r="N803" s="117"/>
      <c r="O803" s="117"/>
      <c r="P803" s="117"/>
      <c r="Q803" s="166"/>
      <c r="R803" s="168"/>
      <c r="S803" s="119"/>
      <c r="T803" s="134"/>
      <c r="U803" s="133"/>
      <c r="V803" s="126"/>
      <c r="W803" s="164"/>
    </row>
    <row r="804" customFormat="false" ht="14.25" hidden="false" customHeight="false" outlineLevel="0" collapsed="false">
      <c r="A804" s="118"/>
      <c r="B804" s="118"/>
      <c r="C804" s="116"/>
      <c r="D804" s="118"/>
      <c r="E804" s="116"/>
      <c r="F804" s="117"/>
      <c r="G804" s="118"/>
      <c r="H804" s="118"/>
      <c r="I804" s="118"/>
      <c r="J804" s="116"/>
      <c r="K804" s="116"/>
      <c r="L804" s="134"/>
      <c r="M804" s="134"/>
      <c r="N804" s="117"/>
      <c r="O804" s="117"/>
      <c r="P804" s="117"/>
      <c r="Q804" s="166"/>
      <c r="R804" s="168"/>
      <c r="S804" s="119"/>
      <c r="T804" s="134"/>
      <c r="U804" s="133"/>
      <c r="V804" s="126"/>
      <c r="W804" s="164"/>
    </row>
    <row r="805" customFormat="false" ht="14.25" hidden="false" customHeight="false" outlineLevel="0" collapsed="false">
      <c r="A805" s="118"/>
      <c r="B805" s="118"/>
      <c r="C805" s="116"/>
      <c r="D805" s="118"/>
      <c r="E805" s="116"/>
      <c r="F805" s="117"/>
      <c r="G805" s="118"/>
      <c r="H805" s="118"/>
      <c r="I805" s="118"/>
      <c r="J805" s="116"/>
      <c r="K805" s="116"/>
      <c r="L805" s="134"/>
      <c r="M805" s="134"/>
      <c r="N805" s="117"/>
      <c r="O805" s="117"/>
      <c r="P805" s="117"/>
      <c r="Q805" s="166"/>
      <c r="R805" s="168"/>
      <c r="S805" s="119"/>
      <c r="T805" s="134"/>
      <c r="U805" s="133"/>
      <c r="V805" s="126"/>
      <c r="W805" s="164"/>
    </row>
    <row r="806" customFormat="false" ht="14.25" hidden="false" customHeight="false" outlineLevel="0" collapsed="false">
      <c r="A806" s="118"/>
      <c r="B806" s="118"/>
      <c r="C806" s="116"/>
      <c r="D806" s="118"/>
      <c r="E806" s="116"/>
      <c r="F806" s="117"/>
      <c r="G806" s="118"/>
      <c r="H806" s="118"/>
      <c r="I806" s="118"/>
      <c r="J806" s="116"/>
      <c r="K806" s="116"/>
      <c r="L806" s="134"/>
      <c r="M806" s="134"/>
      <c r="N806" s="117"/>
      <c r="O806" s="117"/>
      <c r="P806" s="117"/>
      <c r="Q806" s="166"/>
      <c r="R806" s="168"/>
      <c r="S806" s="119"/>
      <c r="T806" s="134"/>
      <c r="U806" s="133"/>
      <c r="V806" s="126"/>
      <c r="W806" s="164"/>
    </row>
    <row r="807" customFormat="false" ht="14.25" hidden="false" customHeight="false" outlineLevel="0" collapsed="false">
      <c r="A807" s="118"/>
      <c r="B807" s="118"/>
      <c r="C807" s="116"/>
      <c r="D807" s="118"/>
      <c r="E807" s="116"/>
      <c r="F807" s="117"/>
      <c r="G807" s="118"/>
      <c r="H807" s="118"/>
      <c r="I807" s="118"/>
      <c r="J807" s="116"/>
      <c r="K807" s="116"/>
      <c r="L807" s="134"/>
      <c r="M807" s="134"/>
      <c r="N807" s="117"/>
      <c r="O807" s="117"/>
      <c r="P807" s="117"/>
      <c r="Q807" s="166"/>
      <c r="R807" s="168"/>
      <c r="S807" s="119"/>
      <c r="T807" s="134"/>
      <c r="U807" s="133"/>
      <c r="V807" s="126"/>
      <c r="W807" s="164"/>
    </row>
    <row r="808" customFormat="false" ht="14.25" hidden="false" customHeight="false" outlineLevel="0" collapsed="false">
      <c r="A808" s="118"/>
      <c r="B808" s="118"/>
      <c r="C808" s="116"/>
      <c r="D808" s="118"/>
      <c r="E808" s="116"/>
      <c r="F808" s="117"/>
      <c r="G808" s="118"/>
      <c r="H808" s="118"/>
      <c r="I808" s="118"/>
      <c r="J808" s="116"/>
      <c r="K808" s="116"/>
      <c r="L808" s="134"/>
      <c r="M808" s="134"/>
      <c r="N808" s="117"/>
      <c r="O808" s="117"/>
      <c r="P808" s="117"/>
      <c r="Q808" s="166"/>
      <c r="R808" s="168"/>
      <c r="S808" s="119"/>
      <c r="T808" s="134"/>
      <c r="U808" s="133"/>
      <c r="V808" s="126"/>
      <c r="W808" s="164"/>
    </row>
    <row r="809" customFormat="false" ht="14.25" hidden="false" customHeight="false" outlineLevel="0" collapsed="false">
      <c r="A809" s="118"/>
      <c r="B809" s="118"/>
      <c r="C809" s="116"/>
      <c r="D809" s="118"/>
      <c r="E809" s="116"/>
      <c r="F809" s="117"/>
      <c r="G809" s="118"/>
      <c r="H809" s="118"/>
      <c r="I809" s="118"/>
      <c r="J809" s="116"/>
      <c r="K809" s="116"/>
      <c r="L809" s="134"/>
      <c r="M809" s="134"/>
      <c r="N809" s="117"/>
      <c r="O809" s="117"/>
      <c r="P809" s="117"/>
      <c r="Q809" s="166"/>
      <c r="R809" s="168"/>
      <c r="S809" s="119"/>
      <c r="T809" s="134"/>
      <c r="U809" s="133"/>
      <c r="V809" s="126"/>
      <c r="W809" s="164"/>
    </row>
    <row r="810" customFormat="false" ht="14.25" hidden="false" customHeight="false" outlineLevel="0" collapsed="false">
      <c r="A810" s="118"/>
      <c r="B810" s="118"/>
      <c r="C810" s="116"/>
      <c r="D810" s="118"/>
      <c r="E810" s="116"/>
      <c r="F810" s="117"/>
      <c r="G810" s="118"/>
      <c r="H810" s="118"/>
      <c r="I810" s="118"/>
      <c r="J810" s="116"/>
      <c r="K810" s="116"/>
      <c r="L810" s="134"/>
      <c r="M810" s="134"/>
      <c r="N810" s="117"/>
      <c r="O810" s="117"/>
      <c r="P810" s="117"/>
      <c r="Q810" s="166"/>
      <c r="R810" s="168"/>
      <c r="S810" s="119"/>
      <c r="T810" s="134"/>
      <c r="U810" s="133"/>
      <c r="V810" s="126"/>
      <c r="W810" s="164"/>
    </row>
    <row r="811" customFormat="false" ht="14.25" hidden="false" customHeight="false" outlineLevel="0" collapsed="false">
      <c r="A811" s="118"/>
      <c r="B811" s="118"/>
      <c r="C811" s="116"/>
      <c r="D811" s="118"/>
      <c r="E811" s="116"/>
      <c r="F811" s="117"/>
      <c r="G811" s="118"/>
      <c r="H811" s="118"/>
      <c r="I811" s="118"/>
      <c r="J811" s="116"/>
      <c r="K811" s="116"/>
      <c r="L811" s="134"/>
      <c r="M811" s="134"/>
      <c r="N811" s="117"/>
      <c r="O811" s="117"/>
      <c r="P811" s="117"/>
      <c r="Q811" s="166"/>
      <c r="R811" s="168"/>
      <c r="S811" s="119"/>
      <c r="T811" s="134"/>
      <c r="U811" s="133"/>
      <c r="V811" s="126"/>
      <c r="W811" s="164"/>
    </row>
    <row r="812" customFormat="false" ht="14.25" hidden="false" customHeight="false" outlineLevel="0" collapsed="false">
      <c r="A812" s="118"/>
      <c r="B812" s="118"/>
      <c r="C812" s="116"/>
      <c r="D812" s="118"/>
      <c r="E812" s="116"/>
      <c r="F812" s="117"/>
      <c r="G812" s="118"/>
      <c r="H812" s="118"/>
      <c r="I812" s="118"/>
      <c r="J812" s="116"/>
      <c r="K812" s="116"/>
      <c r="L812" s="134"/>
      <c r="M812" s="134"/>
      <c r="N812" s="117"/>
      <c r="O812" s="117"/>
      <c r="P812" s="117"/>
      <c r="Q812" s="166"/>
      <c r="R812" s="168"/>
      <c r="S812" s="119"/>
      <c r="T812" s="134"/>
      <c r="U812" s="133"/>
      <c r="V812" s="126"/>
      <c r="W812" s="164"/>
    </row>
    <row r="813" customFormat="false" ht="14.25" hidden="false" customHeight="false" outlineLevel="0" collapsed="false">
      <c r="A813" s="118"/>
      <c r="B813" s="118"/>
      <c r="C813" s="116"/>
      <c r="D813" s="118"/>
      <c r="E813" s="116"/>
      <c r="F813" s="117"/>
      <c r="G813" s="118"/>
      <c r="H813" s="118"/>
      <c r="I813" s="118"/>
      <c r="J813" s="116"/>
      <c r="K813" s="116"/>
      <c r="L813" s="134"/>
      <c r="M813" s="134"/>
      <c r="N813" s="117"/>
      <c r="O813" s="117"/>
      <c r="P813" s="117"/>
      <c r="Q813" s="166"/>
      <c r="R813" s="168"/>
      <c r="S813" s="119"/>
      <c r="T813" s="134"/>
      <c r="U813" s="133"/>
      <c r="V813" s="126"/>
      <c r="W813" s="164"/>
    </row>
  </sheetData>
  <conditionalFormatting sqref="E360:E633 E280:E358">
    <cfRule type="duplicateValues" priority="2" aboveAverage="0" equalAverage="0" bottom="0" percent="0" rank="0" text="" dxfId="42"/>
  </conditionalFormatting>
  <conditionalFormatting sqref="E280:E633">
    <cfRule type="duplicateValues" priority="3" aboveAverage="0" equalAverage="0" bottom="0" percent="0" rank="0" text="" dxfId="43"/>
    <cfRule type="duplicateValues" priority="4" aboveAverage="0" equalAverage="0" bottom="0" percent="0" rank="0" text="" dxfId="44"/>
  </conditionalFormatting>
  <conditionalFormatting sqref="E634:E693">
    <cfRule type="duplicateValues" priority="5" aboveAverage="0" equalAverage="0" bottom="0" percent="0" rank="0" text="" dxfId="45"/>
  </conditionalFormatting>
  <conditionalFormatting sqref="E634:E693">
    <cfRule type="duplicateValues" priority="6" aboveAverage="0" equalAverage="0" bottom="0" percent="0" rank="0" text="" dxfId="46"/>
    <cfRule type="duplicateValues" priority="7" aboveAverage="0" equalAverage="0" bottom="0" percent="0" rank="0" text="" dxfId="47"/>
  </conditionalFormatting>
  <conditionalFormatting sqref="E694:E753">
    <cfRule type="duplicateValues" priority="8" aboveAverage="0" equalAverage="0" bottom="0" percent="0" rank="0" text="" dxfId="48"/>
  </conditionalFormatting>
  <conditionalFormatting sqref="E694:E753">
    <cfRule type="duplicateValues" priority="9" aboveAverage="0" equalAverage="0" bottom="0" percent="0" rank="0" text="" dxfId="49"/>
    <cfRule type="duplicateValues" priority="10" aboveAverage="0" equalAverage="0" bottom="0" percent="0" rank="0" text="" dxfId="50"/>
  </conditionalFormatting>
  <conditionalFormatting sqref="E754:E813">
    <cfRule type="duplicateValues" priority="11" aboveAverage="0" equalAverage="0" bottom="0" percent="0" rank="0" text="" dxfId="51"/>
  </conditionalFormatting>
  <conditionalFormatting sqref="E754:E813">
    <cfRule type="duplicateValues" priority="12" aboveAverage="0" equalAverage="0" bottom="0" percent="0" rank="0" text="" dxfId="52"/>
    <cfRule type="duplicateValues" priority="13" aboveAverage="0" equalAverage="0" bottom="0" percent="0" rank="0" text="" dxfId="53"/>
  </conditionalFormatting>
  <conditionalFormatting sqref="E41:E159 E1:E39">
    <cfRule type="duplicateValues" priority="14" aboveAverage="0" equalAverage="0" bottom="0" percent="0" rank="0" text="" dxfId="54"/>
  </conditionalFormatting>
  <conditionalFormatting sqref="E41:E159 E1:E39">
    <cfRule type="duplicateValues" priority="15" aboveAverage="0" equalAverage="0" bottom="0" percent="0" rank="0" text="" dxfId="55"/>
    <cfRule type="duplicateValues" priority="16" aboveAverage="0" equalAverage="0" bottom="0" percent="0" rank="0" text="" dxfId="56"/>
  </conditionalFormatting>
  <conditionalFormatting sqref="E40">
    <cfRule type="duplicateValues" priority="17" aboveAverage="0" equalAverage="0" bottom="0" percent="0" rank="0" text="" dxfId="57"/>
  </conditionalFormatting>
  <conditionalFormatting sqref="E40">
    <cfRule type="duplicateValues" priority="18" aboveAverage="0" equalAverage="0" bottom="0" percent="0" rank="0" text="" dxfId="58"/>
    <cfRule type="duplicateValues" priority="19" aboveAverage="0" equalAverage="0" bottom="0" percent="0" rank="0" text="" dxfId="59"/>
  </conditionalFormatting>
  <conditionalFormatting sqref="E160:E219">
    <cfRule type="duplicateValues" priority="20" aboveAverage="0" equalAverage="0" bottom="0" percent="0" rank="0" text="" dxfId="60"/>
  </conditionalFormatting>
  <conditionalFormatting sqref="E160:E219">
    <cfRule type="duplicateValues" priority="21" aboveAverage="0" equalAverage="0" bottom="0" percent="0" rank="0" text="" dxfId="61"/>
    <cfRule type="duplicateValues" priority="22" aboveAverage="0" equalAverage="0" bottom="0" percent="0" rank="0" text="" dxfId="62"/>
  </conditionalFormatting>
  <conditionalFormatting sqref="E220:E279">
    <cfRule type="duplicateValues" priority="23" aboveAverage="0" equalAverage="0" bottom="0" percent="0" rank="0" text="" dxfId="63"/>
  </conditionalFormatting>
  <conditionalFormatting sqref="E220:E279">
    <cfRule type="duplicateValues" priority="24" aboveAverage="0" equalAverage="0" bottom="0" percent="0" rank="0" text="" dxfId="64"/>
    <cfRule type="duplicateValues" priority="25" aboveAverage="0" equalAverage="0" bottom="0" percent="0" rank="0" text="" dxfId="65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9921875" defaultRowHeight="14.25" zeroHeight="false" outlineLevelRow="0" outlineLevelCol="0"/>
  <cols>
    <col collapsed="false" customWidth="true" hidden="false" outlineLevel="0" max="1" min="1" style="0" width="31"/>
  </cols>
  <sheetData>
    <row r="1" customFormat="false" ht="14.25" hidden="false" customHeight="false" outlineLevel="0" collapsed="false">
      <c r="A1" s="0" t="s">
        <v>126</v>
      </c>
    </row>
    <row r="2" customFormat="false" ht="14.25" hidden="false" customHeight="false" outlineLevel="0" collapsed="false">
      <c r="A2" s="0" t="s">
        <v>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808080"/>
    <pageSetUpPr fitToPage="false"/>
  </sheetPr>
  <dimension ref="A1:D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9921875" defaultRowHeight="14.2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44.74"/>
    <col collapsed="false" customWidth="true" hidden="false" outlineLevel="0" max="3" min="3" style="0" width="11.5"/>
    <col collapsed="false" customWidth="true" hidden="false" outlineLevel="0" max="4" min="4" style="0" width="47.5"/>
  </cols>
  <sheetData>
    <row r="1" customFormat="false" ht="28.5" hidden="false" customHeight="true" outlineLevel="0" collapsed="false">
      <c r="B1" s="41" t="s">
        <v>50</v>
      </c>
      <c r="C1" s="41"/>
      <c r="D1" s="41"/>
    </row>
    <row r="2" customFormat="false" ht="15" hidden="false" customHeight="false" outlineLevel="0" collapsed="false">
      <c r="B2" s="42"/>
      <c r="C2" s="42"/>
      <c r="D2" s="42"/>
    </row>
    <row r="3" customFormat="false" ht="36" hidden="false" customHeight="true" outlineLevel="0" collapsed="false">
      <c r="B3" s="43" t="s">
        <v>51</v>
      </c>
      <c r="C3" s="43"/>
      <c r="D3" s="43"/>
    </row>
    <row r="4" customFormat="false" ht="30.75" hidden="false" customHeight="false" outlineLevel="0" collapsed="false">
      <c r="A4" s="44" t="s">
        <v>45</v>
      </c>
      <c r="B4" s="44" t="s">
        <v>52</v>
      </c>
      <c r="C4" s="44" t="s">
        <v>53</v>
      </c>
      <c r="D4" s="44" t="s">
        <v>54</v>
      </c>
    </row>
    <row r="5" customFormat="false" ht="23.25" hidden="false" customHeight="false" outlineLevel="0" collapsed="false">
      <c r="A5" s="45"/>
      <c r="B5" s="46" t="s">
        <v>55</v>
      </c>
      <c r="C5" s="46"/>
      <c r="D5" s="46"/>
    </row>
    <row r="6" customFormat="false" ht="37.5" hidden="false" customHeight="true" outlineLevel="0" collapsed="false">
      <c r="A6" s="45" t="n">
        <v>1</v>
      </c>
      <c r="B6" s="46" t="s">
        <v>56</v>
      </c>
      <c r="C6" s="46"/>
      <c r="D6" s="46"/>
    </row>
    <row r="7" customFormat="false" ht="37.5" hidden="false" customHeight="true" outlineLevel="0" collapsed="false">
      <c r="A7" s="45" t="n">
        <v>2</v>
      </c>
      <c r="B7" s="46" t="s">
        <v>57</v>
      </c>
      <c r="C7" s="46"/>
      <c r="D7" s="46"/>
    </row>
    <row r="8" customFormat="false" ht="37.5" hidden="false" customHeight="true" outlineLevel="0" collapsed="false">
      <c r="A8" s="45" t="n">
        <v>3</v>
      </c>
      <c r="B8" s="46" t="s">
        <v>58</v>
      </c>
      <c r="C8" s="46"/>
      <c r="D8" s="46"/>
    </row>
    <row r="9" customFormat="false" ht="37.5" hidden="false" customHeight="true" outlineLevel="0" collapsed="false">
      <c r="A9" s="45" t="n">
        <v>4</v>
      </c>
      <c r="B9" s="46" t="s">
        <v>59</v>
      </c>
      <c r="C9" s="46"/>
      <c r="D9" s="46"/>
    </row>
    <row r="10" customFormat="false" ht="37.5" hidden="false" customHeight="true" outlineLevel="0" collapsed="false">
      <c r="A10" s="45" t="n">
        <v>5</v>
      </c>
      <c r="B10" s="46" t="s">
        <v>60</v>
      </c>
      <c r="C10" s="46"/>
      <c r="D10" s="46"/>
    </row>
    <row r="11" customFormat="false" ht="37.5" hidden="false" customHeight="true" outlineLevel="0" collapsed="false">
      <c r="A11" s="45" t="n">
        <v>6</v>
      </c>
      <c r="B11" s="46" t="s">
        <v>61</v>
      </c>
      <c r="C11" s="46"/>
      <c r="D11" s="46"/>
    </row>
    <row r="12" customFormat="false" ht="37.5" hidden="false" customHeight="true" outlineLevel="0" collapsed="false">
      <c r="A12" s="45" t="n">
        <v>7</v>
      </c>
      <c r="B12" s="46" t="s">
        <v>62</v>
      </c>
      <c r="C12" s="46"/>
      <c r="D12" s="46"/>
    </row>
    <row r="13" customFormat="false" ht="37.5" hidden="false" customHeight="true" outlineLevel="0" collapsed="false">
      <c r="A13" s="45" t="n">
        <v>8</v>
      </c>
      <c r="B13" s="46" t="s">
        <v>63</v>
      </c>
      <c r="C13" s="46"/>
      <c r="D13" s="46"/>
    </row>
    <row r="14" customFormat="false" ht="37.5" hidden="false" customHeight="true" outlineLevel="0" collapsed="false">
      <c r="A14" s="45" t="n">
        <v>9</v>
      </c>
      <c r="B14" s="46" t="s">
        <v>64</v>
      </c>
      <c r="C14" s="46"/>
      <c r="D14" s="46"/>
    </row>
    <row r="15" customFormat="false" ht="37.5" hidden="false" customHeight="true" outlineLevel="0" collapsed="false">
      <c r="A15" s="45" t="n">
        <v>10</v>
      </c>
      <c r="B15" s="46" t="s">
        <v>65</v>
      </c>
      <c r="C15" s="46"/>
      <c r="D15" s="46"/>
    </row>
    <row r="16" customFormat="false" ht="37.5" hidden="false" customHeight="true" outlineLevel="0" collapsed="false">
      <c r="A16" s="45" t="n">
        <v>12</v>
      </c>
      <c r="B16" s="46" t="s">
        <v>66</v>
      </c>
      <c r="C16" s="46"/>
      <c r="D16" s="46"/>
    </row>
  </sheetData>
  <mergeCells count="3">
    <mergeCell ref="B1:D1"/>
    <mergeCell ref="B2:D2"/>
    <mergeCell ref="B3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9519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37109375" defaultRowHeight="18" zeroHeight="false" outlineLevelRow="0" outlineLevelCol="0"/>
  <cols>
    <col collapsed="false" customWidth="true" hidden="false" outlineLevel="0" max="1" min="1" style="47" width="5.13"/>
    <col collapsed="false" customWidth="true" hidden="false" outlineLevel="0" max="2" min="2" style="48" width="17.12"/>
    <col collapsed="false" customWidth="true" hidden="false" outlineLevel="0" max="3" min="3" style="48" width="16.38"/>
    <col collapsed="false" customWidth="true" hidden="false" outlineLevel="0" max="4" min="4" style="48" width="15.38"/>
    <col collapsed="false" customWidth="true" hidden="false" outlineLevel="0" max="5" min="5" style="48" width="16.75"/>
    <col collapsed="false" customWidth="true" hidden="false" outlineLevel="0" max="6" min="6" style="48" width="16.25"/>
    <col collapsed="false" customWidth="true" hidden="false" outlineLevel="0" max="7" min="7" style="48" width="20.25"/>
    <col collapsed="false" customWidth="true" hidden="false" outlineLevel="0" max="8" min="8" style="48" width="21.75"/>
    <col collapsed="false" customWidth="true" hidden="false" outlineLevel="0" max="9" min="9" style="48" width="16.62"/>
    <col collapsed="false" customWidth="true" hidden="false" outlineLevel="0" max="10" min="10" style="48" width="25.5"/>
    <col collapsed="false" customWidth="true" hidden="false" outlineLevel="0" max="11" min="11" style="48" width="13.87"/>
    <col collapsed="false" customWidth="true" hidden="false" outlineLevel="0" max="13" min="12" style="48" width="27.62"/>
    <col collapsed="false" customWidth="true" hidden="false" outlineLevel="0" max="14" min="14" style="48" width="42.51"/>
    <col collapsed="false" customWidth="true" hidden="false" outlineLevel="0" max="15" min="15" style="48" width="27.62"/>
    <col collapsed="false" customWidth="true" hidden="false" outlineLevel="0" max="16" min="16" style="48" width="19.62"/>
    <col collapsed="false" customWidth="true" hidden="false" outlineLevel="0" max="21" min="17" style="47" width="20.62"/>
    <col collapsed="false" customWidth="true" hidden="true" outlineLevel="0" max="22" min="22" style="49" width="4"/>
    <col collapsed="false" customWidth="true" hidden="false" outlineLevel="0" max="23" min="23" style="49" width="20.62"/>
    <col collapsed="false" customWidth="true" hidden="false" outlineLevel="0" max="24" min="24" style="47" width="14.13"/>
    <col collapsed="false" customWidth="false" hidden="false" outlineLevel="0" max="1024" min="25" style="47" width="11.38"/>
  </cols>
  <sheetData>
    <row r="1" customFormat="false" ht="18" hidden="false" customHeight="true" outlineLevel="0" collapsed="false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customFormat="false" ht="18" hidden="false" customHeight="true" outlineLevel="0" collapsed="false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customFormat="false" ht="18" hidden="false" customHeight="true" outlineLevel="0" collapsed="false">
      <c r="B3" s="51" t="str">
        <f aca="false">SolCotizacion!B3</f>
        <v>Versión: 5</v>
      </c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customFormat="false" ht="18" hidden="false" customHeight="true" outlineLevel="0" collapsed="false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customFormat="false" ht="6" hidden="false" customHeight="true" outlineLevel="0" collapsed="false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customFormat="false" ht="15" hidden="false" customHeight="true" outlineLevel="0" collapsed="false">
      <c r="B6" s="54" t="s">
        <v>3</v>
      </c>
      <c r="C6" s="54"/>
      <c r="D6" s="54"/>
      <c r="E6" s="55" t="s">
        <v>4</v>
      </c>
      <c r="F6" s="55"/>
      <c r="G6" s="55"/>
      <c r="H6" s="55"/>
      <c r="I6" s="55"/>
      <c r="J6" s="51"/>
      <c r="K6" s="56" t="s">
        <v>5</v>
      </c>
      <c r="L6" s="56"/>
      <c r="M6" s="55" t="s">
        <v>6</v>
      </c>
      <c r="N6" s="55"/>
      <c r="O6" s="55"/>
      <c r="P6" s="55"/>
    </row>
    <row r="7" customFormat="false" ht="6" hidden="false" customHeight="true" outlineLevel="0" collapsed="false">
      <c r="B7" s="57"/>
      <c r="C7" s="57"/>
      <c r="D7" s="57"/>
      <c r="E7" s="51"/>
      <c r="F7" s="51"/>
      <c r="G7" s="51"/>
      <c r="H7" s="51"/>
      <c r="I7" s="51"/>
      <c r="J7" s="51"/>
      <c r="K7" s="58"/>
      <c r="L7" s="59"/>
      <c r="M7" s="51"/>
      <c r="N7" s="51"/>
      <c r="O7" s="51"/>
      <c r="P7" s="51"/>
    </row>
    <row r="8" customFormat="false" ht="18" hidden="false" customHeight="true" outlineLevel="0" collapsed="false">
      <c r="B8" s="54" t="s">
        <v>7</v>
      </c>
      <c r="C8" s="54"/>
      <c r="D8" s="54"/>
      <c r="E8" s="55" t="s">
        <v>8</v>
      </c>
      <c r="F8" s="55"/>
      <c r="G8" s="55"/>
      <c r="H8" s="55"/>
      <c r="I8" s="55"/>
      <c r="J8" s="51"/>
      <c r="K8" s="56" t="s">
        <v>9</v>
      </c>
      <c r="L8" s="56"/>
      <c r="M8" s="55" t="s">
        <v>10</v>
      </c>
      <c r="N8" s="55"/>
      <c r="O8" s="55"/>
      <c r="P8" s="55"/>
    </row>
    <row r="9" customFormat="false" ht="6" hidden="false" customHeight="true" outlineLevel="0" collapsed="false">
      <c r="B9" s="57"/>
      <c r="C9" s="57"/>
      <c r="D9" s="57"/>
      <c r="E9" s="51"/>
      <c r="F9" s="51"/>
      <c r="G9" s="51"/>
      <c r="H9" s="51"/>
      <c r="I9" s="51"/>
      <c r="J9" s="51"/>
      <c r="K9" s="58"/>
      <c r="L9" s="59"/>
      <c r="M9" s="51"/>
      <c r="N9" s="51"/>
      <c r="O9" s="51"/>
      <c r="P9" s="51"/>
    </row>
    <row r="10" customFormat="false" ht="18" hidden="false" customHeight="true" outlineLevel="0" collapsed="false">
      <c r="B10" s="54" t="s">
        <v>11</v>
      </c>
      <c r="C10" s="54"/>
      <c r="D10" s="54"/>
      <c r="E10" s="55" t="s">
        <v>12</v>
      </c>
      <c r="F10" s="55"/>
      <c r="G10" s="55"/>
      <c r="H10" s="55"/>
      <c r="I10" s="55"/>
      <c r="J10" s="51"/>
      <c r="K10" s="56" t="s">
        <v>13</v>
      </c>
      <c r="L10" s="56"/>
      <c r="M10" s="55" t="s">
        <v>14</v>
      </c>
      <c r="N10" s="55"/>
      <c r="O10" s="55"/>
      <c r="P10" s="55"/>
    </row>
    <row r="11" customFormat="false" ht="6" hidden="false" customHeight="true" outlineLevel="0" collapsed="false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customFormat="false" ht="18" hidden="false" customHeight="true" outlineLevel="0" collapsed="false">
      <c r="B12" s="54" t="s">
        <v>15</v>
      </c>
      <c r="C12" s="54"/>
      <c r="D12" s="54"/>
      <c r="E12" s="55" t="s">
        <v>16</v>
      </c>
      <c r="F12" s="55"/>
      <c r="G12" s="55"/>
      <c r="H12" s="55"/>
      <c r="I12" s="55"/>
      <c r="J12" s="51"/>
      <c r="K12" s="51"/>
      <c r="L12" s="51"/>
      <c r="M12" s="51"/>
      <c r="N12" s="51"/>
      <c r="O12" s="51"/>
      <c r="P12" s="51"/>
    </row>
    <row r="13" customFormat="false" ht="4.5" hidden="false" customHeight="true" outlineLevel="0" collapsed="false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="60" customFormat="true" ht="4.5" hidden="false" customHeight="true" outlineLevel="0" collapsed="false">
      <c r="B14" s="57"/>
      <c r="C14" s="57"/>
      <c r="D14" s="57"/>
      <c r="E14" s="61"/>
      <c r="F14" s="61"/>
      <c r="G14" s="61"/>
      <c r="H14" s="61"/>
      <c r="I14" s="61"/>
      <c r="J14" s="62"/>
      <c r="K14" s="62"/>
      <c r="L14" s="62"/>
      <c r="M14" s="62"/>
      <c r="N14" s="62"/>
      <c r="O14" s="62"/>
      <c r="P14" s="62"/>
      <c r="V14" s="63"/>
      <c r="W14" s="63"/>
    </row>
    <row r="15" customFormat="false" ht="4.5" hidden="false" customHeight="true" outlineLevel="0" collapsed="false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customFormat="false" ht="30.75" hidden="false" customHeight="true" outlineLevel="0" collapsed="false">
      <c r="B16" s="53" t="s">
        <v>17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customFormat="false" ht="6" hidden="false" customHeight="true" outlineLevel="0" collapsed="false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customFormat="false" ht="32.25" hidden="false" customHeight="true" outlineLevel="0" collapsed="false">
      <c r="B18" s="64" t="s">
        <v>18</v>
      </c>
      <c r="C18" s="64"/>
      <c r="D18" s="64"/>
      <c r="E18" s="65" t="s">
        <v>19</v>
      </c>
      <c r="F18" s="65"/>
      <c r="G18" s="65"/>
      <c r="H18" s="51"/>
      <c r="I18" s="66" t="s">
        <v>20</v>
      </c>
      <c r="J18" s="65" t="n">
        <f aca="false">SolCotizacion!J18</f>
        <v>3640</v>
      </c>
      <c r="K18" s="65"/>
      <c r="L18" s="51"/>
      <c r="M18" s="66" t="s">
        <v>67</v>
      </c>
      <c r="N18" s="67" t="n">
        <f aca="false">SolCotizacion!N18</f>
        <v>44153</v>
      </c>
      <c r="O18" s="51"/>
      <c r="P18" s="51"/>
    </row>
    <row r="19" customFormat="false" ht="6" hidden="false" customHeight="true" outlineLevel="0" collapsed="false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customFormat="false" ht="29.25" hidden="false" customHeight="true" outlineLevel="0" collapsed="false">
      <c r="B20" s="64" t="s">
        <v>23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customFormat="false" ht="9" hidden="false" customHeight="true" outlineLevel="0" collapsed="false">
      <c r="A21" s="49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customFormat="false" ht="33.75" hidden="false" customHeight="true" outlineLevel="0" collapsed="false">
      <c r="A22" s="49" t="s">
        <v>24</v>
      </c>
      <c r="B22" s="68" t="str">
        <f aca="false">SolCotizacion!B22</f>
        <v>G-Suite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customFormat="false" ht="5.25" hidden="false" customHeight="true" outlineLevel="0" collapsed="false">
      <c r="A23" s="4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customFormat="false" ht="23.25" hidden="false" customHeight="true" outlineLevel="0" collapsed="false">
      <c r="A24" s="49"/>
      <c r="B24" s="70" t="s">
        <v>25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customFormat="false" ht="25.5" hidden="false" customHeight="true" outlineLevel="0" collapsed="false">
      <c r="A25" s="49"/>
      <c r="B25" s="71" t="n">
        <v>1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customFormat="false" ht="9" hidden="false" customHeight="true" outlineLevel="0" collapsed="false">
      <c r="A26" s="49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customFormat="false" ht="33.75" hidden="false" customHeight="true" outlineLevel="0" collapsed="false">
      <c r="A27" s="49"/>
      <c r="B27" s="64" t="s">
        <v>26</v>
      </c>
      <c r="C27" s="64" t="s">
        <v>27</v>
      </c>
      <c r="D27" s="64"/>
      <c r="E27" s="72" t="s">
        <v>28</v>
      </c>
      <c r="F27" s="72"/>
      <c r="G27" s="72"/>
      <c r="H27" s="72"/>
      <c r="I27" s="64" t="s">
        <v>29</v>
      </c>
      <c r="J27" s="64" t="s">
        <v>30</v>
      </c>
      <c r="K27" s="64" t="s">
        <v>31</v>
      </c>
      <c r="L27" s="64" t="s">
        <v>32</v>
      </c>
      <c r="M27" s="64" t="s">
        <v>33</v>
      </c>
      <c r="N27" s="64" t="s">
        <v>34</v>
      </c>
      <c r="O27" s="64" t="s">
        <v>35</v>
      </c>
      <c r="P27" s="64" t="s">
        <v>36</v>
      </c>
      <c r="Q27" s="73" t="s">
        <v>68</v>
      </c>
      <c r="R27" s="73" t="s">
        <v>69</v>
      </c>
      <c r="S27" s="73" t="s">
        <v>70</v>
      </c>
      <c r="T27" s="73" t="s">
        <v>71</v>
      </c>
      <c r="U27" s="73" t="s">
        <v>72</v>
      </c>
    </row>
    <row r="28" s="1" customFormat="true" ht="33.75" hidden="false" customHeight="true" outlineLevel="0" collapsed="false">
      <c r="A28" s="49" t="s">
        <v>73</v>
      </c>
      <c r="B28" s="74" t="n">
        <v>1</v>
      </c>
      <c r="C28" s="75" t="s">
        <v>37</v>
      </c>
      <c r="D28" s="75"/>
      <c r="E28" s="75" t="s">
        <v>74</v>
      </c>
      <c r="F28" s="75"/>
      <c r="G28" s="75"/>
      <c r="H28" s="75"/>
      <c r="I28" s="75" t="s">
        <v>75</v>
      </c>
      <c r="J28" s="75" t="s">
        <v>30</v>
      </c>
      <c r="K28" s="75" t="s">
        <v>76</v>
      </c>
      <c r="L28" s="75" t="s">
        <v>77</v>
      </c>
      <c r="M28" s="75" t="s">
        <v>77</v>
      </c>
      <c r="N28" s="75" t="s">
        <v>37</v>
      </c>
      <c r="O28" s="75" t="s">
        <v>78</v>
      </c>
      <c r="P28" s="75" t="n">
        <v>114</v>
      </c>
      <c r="Q28" s="76" t="n">
        <f aca="false">IFERROR(VLOOKUP("ITO Software"&amp;$V28&amp;$C28,temp!$A:$Y,19,0)*$J$18,VLOOKUP("Catalogo principal"&amp;$V28&amp;$C28,temp!$A:$Y,19,0)*$J$18)</f>
        <v>524160</v>
      </c>
      <c r="R28" s="76" t="n">
        <f aca="false">ROUND(Q28/(1-(VLOOKUP("Total porcentaje:",$F:$H,3))),2)</f>
        <v>524160</v>
      </c>
      <c r="S28" s="76" t="n">
        <f aca="false">ROUND(P28*R28,2)</f>
        <v>59754240</v>
      </c>
      <c r="T28" s="76" t="n">
        <f aca="false">IFERROR(ROUND(S28*IF(VLOOKUP("ITO Software"&amp;$V28&amp;$C28,Consolidado!$A:$U,21,0)=1,19%,0),2),ROUND(S28*IF(VLOOKUP("Catalogo principal"&amp;$V28&amp;$C28,Consolidado!$A:$U,21,0)=1,19%,0),2))</f>
        <v>0</v>
      </c>
      <c r="U28" s="76" t="n">
        <f aca="false">S28+T28</f>
        <v>59754240</v>
      </c>
      <c r="V28" s="1" t="str">
        <f aca="false">IFERROR(VLOOKUP($C28&amp;$E$18,Consolidado!$B:$U,5,0),VLOOKUP($C28&amp;"Canal",Consolidado!$B:$U,5,0))</f>
        <v>G-Suite</v>
      </c>
    </row>
    <row r="29" s="1" customFormat="true" ht="33.75" hidden="false" customHeight="true" outlineLevel="0" collapsed="false">
      <c r="A29" s="49" t="s">
        <v>79</v>
      </c>
      <c r="B29" s="74" t="n">
        <v>2</v>
      </c>
      <c r="C29" s="75" t="s">
        <v>38</v>
      </c>
      <c r="D29" s="75"/>
      <c r="E29" s="75" t="s">
        <v>80</v>
      </c>
      <c r="F29" s="75"/>
      <c r="G29" s="75"/>
      <c r="H29" s="75"/>
      <c r="I29" s="75" t="s">
        <v>75</v>
      </c>
      <c r="J29" s="75" t="s">
        <v>30</v>
      </c>
      <c r="K29" s="75" t="s">
        <v>76</v>
      </c>
      <c r="L29" s="75" t="s">
        <v>77</v>
      </c>
      <c r="M29" s="75" t="s">
        <v>77</v>
      </c>
      <c r="N29" s="75" t="s">
        <v>38</v>
      </c>
      <c r="O29" s="75" t="s">
        <v>81</v>
      </c>
      <c r="P29" s="75" t="n">
        <v>114</v>
      </c>
      <c r="Q29" s="76" t="n">
        <f aca="false">IFERROR(VLOOKUP("ITO Software"&amp;$V29&amp;$C29,temp!$A:$Y,19,0)*$J$18,VLOOKUP("Catalogo principal"&amp;$V29&amp;$C29,temp!$A:$Y,19,0)*$J$18)</f>
        <v>43680</v>
      </c>
      <c r="R29" s="76" t="n">
        <f aca="false">ROUND(Q29/(1-(VLOOKUP("Total porcentaje:",$F:$H,3))),2)</f>
        <v>43680</v>
      </c>
      <c r="S29" s="76" t="n">
        <f aca="false">ROUND(P29*R29,2)</f>
        <v>4979520</v>
      </c>
      <c r="T29" s="76" t="n">
        <f aca="false">IFERROR(ROUND(S29*IF(VLOOKUP("ITO Software"&amp;$V29&amp;$C29,Consolidado!$A:$U,21,0)=1,19%,0),2),ROUND(S29*IF(VLOOKUP("Catalogo principal"&amp;$V29&amp;$C29,Consolidado!$A:$U,21,0)=1,19%,0),2))</f>
        <v>0</v>
      </c>
      <c r="U29" s="76" t="n">
        <f aca="false">S29+T29</f>
        <v>4979520</v>
      </c>
      <c r="V29" s="1" t="str">
        <f aca="false">IFERROR(VLOOKUP($C29&amp;$E$18,Consolidado!$B:$U,5,0),VLOOKUP($C29&amp;"Canal",Consolidado!$B:$U,5,0))</f>
        <v>G-Suite</v>
      </c>
    </row>
    <row r="30" s="1" customFormat="true" ht="33.75" hidden="false" customHeight="true" outlineLevel="0" collapsed="false">
      <c r="A30" s="49" t="s">
        <v>79</v>
      </c>
      <c r="B30" s="74" t="n">
        <v>3</v>
      </c>
      <c r="C30" s="75" t="s">
        <v>38</v>
      </c>
      <c r="D30" s="75"/>
      <c r="E30" s="75" t="s">
        <v>80</v>
      </c>
      <c r="F30" s="75"/>
      <c r="G30" s="75"/>
      <c r="H30" s="75"/>
      <c r="I30" s="75" t="s">
        <v>75</v>
      </c>
      <c r="J30" s="75" t="s">
        <v>30</v>
      </c>
      <c r="K30" s="75" t="s">
        <v>76</v>
      </c>
      <c r="L30" s="75" t="s">
        <v>77</v>
      </c>
      <c r="M30" s="75" t="s">
        <v>77</v>
      </c>
      <c r="N30" s="75" t="s">
        <v>38</v>
      </c>
      <c r="O30" s="75" t="s">
        <v>81</v>
      </c>
      <c r="P30" s="75" t="n">
        <v>114</v>
      </c>
      <c r="Q30" s="76" t="n">
        <f aca="false">IFERROR(VLOOKUP("ITO Software"&amp;$V30&amp;$C30,temp!$A:$Y,19,0)*$J$18,VLOOKUP("Catalogo principal"&amp;$V30&amp;$C30,temp!$A:$Y,19,0)*$J$18)</f>
        <v>43680</v>
      </c>
      <c r="R30" s="76" t="n">
        <f aca="false">ROUND(Q30/(1-(VLOOKUP("Total porcentaje:",$F:$H,3))),2)</f>
        <v>43680</v>
      </c>
      <c r="S30" s="76" t="n">
        <f aca="false">ROUND(P30*R30,2)</f>
        <v>4979520</v>
      </c>
      <c r="T30" s="76" t="n">
        <f aca="false">IFERROR(ROUND(S30*IF(VLOOKUP("ITO Software"&amp;$V30&amp;$C30,Consolidado!$A:$U,21,0)=1,19%,0),2),ROUND(S30*IF(VLOOKUP("Catalogo principal"&amp;$V30&amp;$C30,Consolidado!$A:$U,21,0)=1,19%,0),2))</f>
        <v>0</v>
      </c>
      <c r="U30" s="76" t="n">
        <f aca="false">S30+T30</f>
        <v>4979520</v>
      </c>
      <c r="V30" s="1" t="str">
        <f aca="false">IFERROR(VLOOKUP($C30&amp;$E$18,Consolidado!$B:$U,5,0),VLOOKUP($C30&amp;"Canal",Consolidado!$B:$U,5,0))</f>
        <v>G-Suite</v>
      </c>
    </row>
    <row r="31" s="1" customFormat="true" ht="33.75" hidden="false" customHeight="true" outlineLevel="0" collapsed="false">
      <c r="A31" s="49" t="s">
        <v>79</v>
      </c>
      <c r="B31" s="74" t="n">
        <v>4</v>
      </c>
      <c r="C31" s="75" t="s">
        <v>38</v>
      </c>
      <c r="D31" s="75"/>
      <c r="E31" s="75" t="s">
        <v>80</v>
      </c>
      <c r="F31" s="75"/>
      <c r="G31" s="75"/>
      <c r="H31" s="75"/>
      <c r="I31" s="75" t="s">
        <v>75</v>
      </c>
      <c r="J31" s="75" t="s">
        <v>30</v>
      </c>
      <c r="K31" s="75" t="s">
        <v>76</v>
      </c>
      <c r="L31" s="75" t="s">
        <v>77</v>
      </c>
      <c r="M31" s="75" t="s">
        <v>77</v>
      </c>
      <c r="N31" s="75" t="s">
        <v>38</v>
      </c>
      <c r="O31" s="75" t="s">
        <v>81</v>
      </c>
      <c r="P31" s="75" t="n">
        <v>114</v>
      </c>
      <c r="Q31" s="76" t="n">
        <f aca="false">IFERROR(VLOOKUP("ITO Software"&amp;$V31&amp;$C31,temp!$A:$Y,19,0)*$J$18,VLOOKUP("Catalogo principal"&amp;$V31&amp;$C31,temp!$A:$Y,19,0)*$J$18)</f>
        <v>43680</v>
      </c>
      <c r="R31" s="76" t="n">
        <f aca="false">ROUND(Q31/(1-(VLOOKUP("Total porcentaje:",$F:$H,3))),2)</f>
        <v>43680</v>
      </c>
      <c r="S31" s="76" t="n">
        <f aca="false">ROUND(P31*R31,2)</f>
        <v>4979520</v>
      </c>
      <c r="T31" s="76" t="n">
        <f aca="false">IFERROR(ROUND(S31*IF(VLOOKUP("ITO Software"&amp;$V31&amp;$C31,Consolidado!$A:$U,21,0)=1,19%,0),2),ROUND(S31*IF(VLOOKUP("Catalogo principal"&amp;$V31&amp;$C31,Consolidado!$A:$U,21,0)=1,19%,0),2))</f>
        <v>0</v>
      </c>
      <c r="U31" s="76" t="n">
        <f aca="false">S31+T31</f>
        <v>4979520</v>
      </c>
      <c r="V31" s="1" t="str">
        <f aca="false">IFERROR(VLOOKUP($C31&amp;$E$18,Consolidado!$B:$U,5,0),VLOOKUP($C31&amp;"Canal",Consolidado!$B:$U,5,0))</f>
        <v>G-Suite</v>
      </c>
    </row>
    <row r="32" s="1" customFormat="true" ht="33.75" hidden="false" customHeight="true" outlineLevel="0" collapsed="false">
      <c r="A32" s="49" t="s">
        <v>79</v>
      </c>
      <c r="B32" s="74" t="n">
        <v>5</v>
      </c>
      <c r="C32" s="75" t="s">
        <v>38</v>
      </c>
      <c r="D32" s="75"/>
      <c r="E32" s="75" t="s">
        <v>80</v>
      </c>
      <c r="F32" s="75"/>
      <c r="G32" s="75"/>
      <c r="H32" s="75"/>
      <c r="I32" s="75" t="s">
        <v>75</v>
      </c>
      <c r="J32" s="75" t="s">
        <v>30</v>
      </c>
      <c r="K32" s="75" t="s">
        <v>76</v>
      </c>
      <c r="L32" s="75" t="s">
        <v>77</v>
      </c>
      <c r="M32" s="75" t="s">
        <v>77</v>
      </c>
      <c r="N32" s="75" t="s">
        <v>38</v>
      </c>
      <c r="O32" s="75" t="s">
        <v>81</v>
      </c>
      <c r="P32" s="75" t="n">
        <v>114</v>
      </c>
      <c r="Q32" s="76" t="n">
        <f aca="false">IFERROR(VLOOKUP("ITO Software"&amp;$V32&amp;$C32,temp!$A:$Y,19,0)*$J$18,VLOOKUP("Catalogo principal"&amp;$V32&amp;$C32,temp!$A:$Y,19,0)*$J$18)</f>
        <v>43680</v>
      </c>
      <c r="R32" s="76" t="n">
        <f aca="false">ROUND(Q32/(1-(VLOOKUP("Total porcentaje:",$F:$H,3))),2)</f>
        <v>43680</v>
      </c>
      <c r="S32" s="76" t="n">
        <f aca="false">ROUND(P32*R32,2)</f>
        <v>4979520</v>
      </c>
      <c r="T32" s="76" t="n">
        <f aca="false">IFERROR(ROUND(S32*IF(VLOOKUP("ITO Software"&amp;$V32&amp;$C32,Consolidado!$A:$U,21,0)=1,19%,0),2),ROUND(S32*IF(VLOOKUP("Catalogo principal"&amp;$V32&amp;$C32,Consolidado!$A:$U,21,0)=1,19%,0),2))</f>
        <v>0</v>
      </c>
      <c r="U32" s="76" t="n">
        <f aca="false">S32+T32</f>
        <v>4979520</v>
      </c>
      <c r="V32" s="1" t="str">
        <f aca="false">IFERROR(VLOOKUP($C32&amp;$E$18,Consolidado!$B:$U,5,0),VLOOKUP($C32&amp;"Canal",Consolidado!$B:$U,5,0))</f>
        <v>G-Suite</v>
      </c>
    </row>
    <row r="33" s="1" customFormat="true" ht="33.75" hidden="false" customHeight="true" outlineLevel="0" collapsed="false">
      <c r="A33" s="49" t="s">
        <v>79</v>
      </c>
      <c r="B33" s="74" t="n">
        <v>6</v>
      </c>
      <c r="C33" s="75" t="s">
        <v>38</v>
      </c>
      <c r="D33" s="75"/>
      <c r="E33" s="75" t="s">
        <v>80</v>
      </c>
      <c r="F33" s="75"/>
      <c r="G33" s="75"/>
      <c r="H33" s="75"/>
      <c r="I33" s="75" t="s">
        <v>75</v>
      </c>
      <c r="J33" s="75" t="s">
        <v>30</v>
      </c>
      <c r="K33" s="75" t="s">
        <v>76</v>
      </c>
      <c r="L33" s="75" t="s">
        <v>77</v>
      </c>
      <c r="M33" s="75" t="s">
        <v>77</v>
      </c>
      <c r="N33" s="75" t="s">
        <v>38</v>
      </c>
      <c r="O33" s="75" t="s">
        <v>81</v>
      </c>
      <c r="P33" s="75" t="n">
        <v>114</v>
      </c>
      <c r="Q33" s="76" t="n">
        <f aca="false">IFERROR(VLOOKUP("ITO Software"&amp;$V33&amp;$C33,temp!$A:$Y,19,0)*$J$18,VLOOKUP("Catalogo principal"&amp;$V33&amp;$C33,temp!$A:$Y,19,0)*$J$18)</f>
        <v>43680</v>
      </c>
      <c r="R33" s="76" t="n">
        <f aca="false">ROUND(Q33/(1-(VLOOKUP("Total porcentaje:",$F:$H,3))),2)</f>
        <v>43680</v>
      </c>
      <c r="S33" s="76" t="n">
        <f aca="false">ROUND(P33*R33,2)</f>
        <v>4979520</v>
      </c>
      <c r="T33" s="76" t="n">
        <f aca="false">IFERROR(ROUND(S33*IF(VLOOKUP("ITO Software"&amp;$V33&amp;$C33,Consolidado!$A:$U,21,0)=1,19%,0),2),ROUND(S33*IF(VLOOKUP("Catalogo principal"&amp;$V33&amp;$C33,Consolidado!$A:$U,21,0)=1,19%,0),2))</f>
        <v>0</v>
      </c>
      <c r="U33" s="76" t="n">
        <f aca="false">S33+T33</f>
        <v>4979520</v>
      </c>
      <c r="V33" s="1" t="str">
        <f aca="false">IFERROR(VLOOKUP($C33&amp;$E$18,Consolidado!$B:$U,5,0),VLOOKUP($C33&amp;"Canal",Consolidado!$B:$U,5,0))</f>
        <v>G-Suite</v>
      </c>
    </row>
    <row r="34" s="1" customFormat="true" ht="33.75" hidden="false" customHeight="true" outlineLevel="0" collapsed="false">
      <c r="A34" s="49" t="s">
        <v>79</v>
      </c>
      <c r="B34" s="74" t="n">
        <v>7</v>
      </c>
      <c r="C34" s="75" t="s">
        <v>38</v>
      </c>
      <c r="D34" s="75"/>
      <c r="E34" s="75" t="s">
        <v>80</v>
      </c>
      <c r="F34" s="75"/>
      <c r="G34" s="75"/>
      <c r="H34" s="75"/>
      <c r="I34" s="75" t="s">
        <v>75</v>
      </c>
      <c r="J34" s="75" t="s">
        <v>30</v>
      </c>
      <c r="K34" s="75" t="s">
        <v>76</v>
      </c>
      <c r="L34" s="75" t="s">
        <v>77</v>
      </c>
      <c r="M34" s="75" t="s">
        <v>77</v>
      </c>
      <c r="N34" s="75" t="s">
        <v>38</v>
      </c>
      <c r="O34" s="75" t="s">
        <v>81</v>
      </c>
      <c r="P34" s="75" t="n">
        <v>114</v>
      </c>
      <c r="Q34" s="76" t="n">
        <f aca="false">IFERROR(VLOOKUP("ITO Software"&amp;$V34&amp;$C34,temp!$A:$Y,19,0)*$J$18,VLOOKUP("Catalogo principal"&amp;$V34&amp;$C34,temp!$A:$Y,19,0)*$J$18)</f>
        <v>43680</v>
      </c>
      <c r="R34" s="76" t="n">
        <f aca="false">ROUND(Q34/(1-(VLOOKUP("Total porcentaje:",$F:$H,3))),2)</f>
        <v>43680</v>
      </c>
      <c r="S34" s="76" t="n">
        <f aca="false">ROUND(P34*R34,2)</f>
        <v>4979520</v>
      </c>
      <c r="T34" s="76" t="n">
        <f aca="false">IFERROR(ROUND(S34*IF(VLOOKUP("ITO Software"&amp;$V34&amp;$C34,Consolidado!$A:$U,21,0)=1,19%,0),2),ROUND(S34*IF(VLOOKUP("Catalogo principal"&amp;$V34&amp;$C34,Consolidado!$A:$U,21,0)=1,19%,0),2))</f>
        <v>0</v>
      </c>
      <c r="U34" s="76" t="n">
        <f aca="false">S34+T34</f>
        <v>4979520</v>
      </c>
      <c r="V34" s="1" t="str">
        <f aca="false">IFERROR(VLOOKUP($C34&amp;$E$18,Consolidado!$B:$U,5,0),VLOOKUP($C34&amp;"Canal",Consolidado!$B:$U,5,0))</f>
        <v>G-Suite</v>
      </c>
    </row>
    <row r="35" s="1" customFormat="true" ht="33.75" hidden="false" customHeight="true" outlineLevel="0" collapsed="false">
      <c r="A35" s="49" t="s">
        <v>79</v>
      </c>
      <c r="B35" s="74" t="n">
        <v>8</v>
      </c>
      <c r="C35" s="75" t="s">
        <v>38</v>
      </c>
      <c r="D35" s="75"/>
      <c r="E35" s="75" t="s">
        <v>80</v>
      </c>
      <c r="F35" s="75"/>
      <c r="G35" s="75"/>
      <c r="H35" s="75"/>
      <c r="I35" s="75" t="s">
        <v>75</v>
      </c>
      <c r="J35" s="75" t="s">
        <v>30</v>
      </c>
      <c r="K35" s="75" t="s">
        <v>76</v>
      </c>
      <c r="L35" s="75" t="s">
        <v>77</v>
      </c>
      <c r="M35" s="75" t="s">
        <v>77</v>
      </c>
      <c r="N35" s="75" t="s">
        <v>38</v>
      </c>
      <c r="O35" s="75" t="s">
        <v>81</v>
      </c>
      <c r="P35" s="75" t="n">
        <v>114</v>
      </c>
      <c r="Q35" s="76" t="n">
        <f aca="false">IFERROR(VLOOKUP("ITO Software"&amp;$V35&amp;$C35,temp!$A:$Y,19,0)*$J$18,VLOOKUP("Catalogo principal"&amp;$V35&amp;$C35,temp!$A:$Y,19,0)*$J$18)</f>
        <v>43680</v>
      </c>
      <c r="R35" s="76" t="n">
        <f aca="false">ROUND(Q35/(1-(VLOOKUP("Total porcentaje:",$F:$H,3))),2)</f>
        <v>43680</v>
      </c>
      <c r="S35" s="76" t="n">
        <f aca="false">ROUND(P35*R35,2)</f>
        <v>4979520</v>
      </c>
      <c r="T35" s="76" t="n">
        <f aca="false">IFERROR(ROUND(S35*IF(VLOOKUP("ITO Software"&amp;$V35&amp;$C35,Consolidado!$A:$U,21,0)=1,19%,0),2),ROUND(S35*IF(VLOOKUP("Catalogo principal"&amp;$V35&amp;$C35,Consolidado!$A:$U,21,0)=1,19%,0),2))</f>
        <v>0</v>
      </c>
      <c r="U35" s="76" t="n">
        <f aca="false">S35+T35</f>
        <v>4979520</v>
      </c>
      <c r="V35" s="1" t="str">
        <f aca="false">IFERROR(VLOOKUP($C35&amp;$E$18,Consolidado!$B:$U,5,0),VLOOKUP($C35&amp;"Canal",Consolidado!$B:$U,5,0))</f>
        <v>G-Suite</v>
      </c>
    </row>
    <row r="36" s="1" customFormat="true" ht="33.75" hidden="false" customHeight="true" outlineLevel="0" collapsed="false">
      <c r="A36" s="49" t="s">
        <v>82</v>
      </c>
      <c r="B36" s="74" t="n">
        <v>9</v>
      </c>
      <c r="C36" s="75" t="s">
        <v>39</v>
      </c>
      <c r="D36" s="75"/>
      <c r="E36" s="75" t="s">
        <v>83</v>
      </c>
      <c r="F36" s="75"/>
      <c r="G36" s="75"/>
      <c r="H36" s="75"/>
      <c r="I36" s="75" t="s">
        <v>75</v>
      </c>
      <c r="J36" s="75" t="s">
        <v>30</v>
      </c>
      <c r="K36" s="75" t="s">
        <v>76</v>
      </c>
      <c r="L36" s="75" t="s">
        <v>77</v>
      </c>
      <c r="M36" s="75" t="s">
        <v>77</v>
      </c>
      <c r="N36" s="75" t="s">
        <v>39</v>
      </c>
      <c r="O36" s="75" t="s">
        <v>78</v>
      </c>
      <c r="P36" s="75" t="n">
        <v>126</v>
      </c>
      <c r="Q36" s="76" t="n">
        <f aca="false">IFERROR(VLOOKUP("ITO Software"&amp;$V36&amp;$C36,temp!$A:$Y,19,0)*$J$18,VLOOKUP("Catalogo principal"&amp;$V36&amp;$C36,temp!$A:$Y,19,0)*$J$18)</f>
        <v>1092000</v>
      </c>
      <c r="R36" s="76" t="n">
        <f aca="false">ROUND(Q36/(1-(VLOOKUP("Total porcentaje:",$F:$H,3))),2)</f>
        <v>1092000</v>
      </c>
      <c r="S36" s="76" t="n">
        <f aca="false">ROUND(P36*R36,2)</f>
        <v>137592000</v>
      </c>
      <c r="T36" s="76" t="n">
        <f aca="false">IFERROR(ROUND(S36*IF(VLOOKUP("ITO Software"&amp;$V36&amp;$C36,Consolidado!$A:$U,21,0)=1,19%,0),2),ROUND(S36*IF(VLOOKUP("Catalogo principal"&amp;$V36&amp;$C36,Consolidado!$A:$U,21,0)=1,19%,0),2))</f>
        <v>0</v>
      </c>
      <c r="U36" s="76" t="n">
        <f aca="false">S36+T36</f>
        <v>137592000</v>
      </c>
      <c r="V36" s="1" t="str">
        <f aca="false">IFERROR(VLOOKUP($C36&amp;$E$18,Consolidado!$B:$U,5,0),VLOOKUP($C36&amp;"Canal",Consolidado!$B:$U,5,0))</f>
        <v>G-Suite</v>
      </c>
    </row>
    <row r="37" s="1" customFormat="true" ht="33.75" hidden="false" customHeight="true" outlineLevel="0" collapsed="false">
      <c r="A37" s="49" t="s">
        <v>84</v>
      </c>
      <c r="B37" s="74" t="n">
        <v>10</v>
      </c>
      <c r="C37" s="75" t="s">
        <v>40</v>
      </c>
      <c r="D37" s="75"/>
      <c r="E37" s="75" t="s">
        <v>85</v>
      </c>
      <c r="F37" s="75"/>
      <c r="G37" s="75"/>
      <c r="H37" s="75"/>
      <c r="I37" s="75" t="s">
        <v>75</v>
      </c>
      <c r="J37" s="75" t="s">
        <v>30</v>
      </c>
      <c r="K37" s="75" t="s">
        <v>76</v>
      </c>
      <c r="L37" s="75" t="s">
        <v>77</v>
      </c>
      <c r="M37" s="75" t="s">
        <v>77</v>
      </c>
      <c r="N37" s="75" t="s">
        <v>40</v>
      </c>
      <c r="O37" s="75" t="s">
        <v>81</v>
      </c>
      <c r="P37" s="75" t="n">
        <v>126</v>
      </c>
      <c r="Q37" s="76" t="n">
        <f aca="false">IFERROR(VLOOKUP("ITO Software"&amp;$V37&amp;$C37,temp!$A:$Y,19,0)*$J$18,VLOOKUP("Catalogo principal"&amp;$V37&amp;$C37,temp!$A:$Y,19,0)*$J$18)</f>
        <v>91000</v>
      </c>
      <c r="R37" s="76" t="n">
        <f aca="false">ROUND(Q37/(1-(VLOOKUP("Total porcentaje:",$F:$H,3))),2)</f>
        <v>91000</v>
      </c>
      <c r="S37" s="76" t="n">
        <f aca="false">ROUND(P37*R37,2)</f>
        <v>11466000</v>
      </c>
      <c r="T37" s="76" t="n">
        <f aca="false">IFERROR(ROUND(S37*IF(VLOOKUP("ITO Software"&amp;$V37&amp;$C37,Consolidado!$A:$U,21,0)=1,19%,0),2),ROUND(S37*IF(VLOOKUP("Catalogo principal"&amp;$V37&amp;$C37,Consolidado!$A:$U,21,0)=1,19%,0),2))</f>
        <v>0</v>
      </c>
      <c r="U37" s="76" t="n">
        <f aca="false">S37+T37</f>
        <v>11466000</v>
      </c>
      <c r="V37" s="1" t="str">
        <f aca="false">IFERROR(VLOOKUP($C37&amp;$E$18,Consolidado!$B:$U,5,0),VLOOKUP($C37&amp;"Canal",Consolidado!$B:$U,5,0))</f>
        <v>G-Suite</v>
      </c>
    </row>
    <row r="38" s="1" customFormat="true" ht="33.75" hidden="false" customHeight="true" outlineLevel="0" collapsed="false">
      <c r="A38" s="49" t="s">
        <v>84</v>
      </c>
      <c r="B38" s="74" t="n">
        <v>11</v>
      </c>
      <c r="C38" s="75" t="s">
        <v>40</v>
      </c>
      <c r="D38" s="75"/>
      <c r="E38" s="75" t="s">
        <v>85</v>
      </c>
      <c r="F38" s="75"/>
      <c r="G38" s="75"/>
      <c r="H38" s="75"/>
      <c r="I38" s="75" t="s">
        <v>75</v>
      </c>
      <c r="J38" s="75" t="s">
        <v>30</v>
      </c>
      <c r="K38" s="75" t="s">
        <v>76</v>
      </c>
      <c r="L38" s="75" t="s">
        <v>77</v>
      </c>
      <c r="M38" s="75" t="s">
        <v>77</v>
      </c>
      <c r="N38" s="75" t="s">
        <v>40</v>
      </c>
      <c r="O38" s="75" t="s">
        <v>81</v>
      </c>
      <c r="P38" s="75" t="n">
        <v>126</v>
      </c>
      <c r="Q38" s="76" t="n">
        <f aca="false">IFERROR(VLOOKUP("ITO Software"&amp;$V38&amp;$C38,temp!$A:$Y,19,0)*$J$18,VLOOKUP("Catalogo principal"&amp;$V38&amp;$C38,temp!$A:$Y,19,0)*$J$18)</f>
        <v>91000</v>
      </c>
      <c r="R38" s="76" t="n">
        <f aca="false">ROUND(Q38/(1-(VLOOKUP("Total porcentaje:",$F:$H,3))),2)</f>
        <v>91000</v>
      </c>
      <c r="S38" s="76" t="n">
        <f aca="false">ROUND(P38*R38,2)</f>
        <v>11466000</v>
      </c>
      <c r="T38" s="76" t="n">
        <f aca="false">IFERROR(ROUND(S38*IF(VLOOKUP("ITO Software"&amp;$V38&amp;$C38,Consolidado!$A:$U,21,0)=1,19%,0),2),ROUND(S38*IF(VLOOKUP("Catalogo principal"&amp;$V38&amp;$C38,Consolidado!$A:$U,21,0)=1,19%,0),2))</f>
        <v>0</v>
      </c>
      <c r="U38" s="76" t="n">
        <f aca="false">S38+T38</f>
        <v>11466000</v>
      </c>
      <c r="V38" s="1" t="str">
        <f aca="false">IFERROR(VLOOKUP($C38&amp;$E$18,Consolidado!$B:$U,5,0),VLOOKUP($C38&amp;"Canal",Consolidado!$B:$U,5,0))</f>
        <v>G-Suite</v>
      </c>
    </row>
    <row r="39" s="1" customFormat="true" ht="33.75" hidden="false" customHeight="true" outlineLevel="0" collapsed="false">
      <c r="A39" s="49" t="s">
        <v>84</v>
      </c>
      <c r="B39" s="74" t="n">
        <v>12</v>
      </c>
      <c r="C39" s="75" t="s">
        <v>40</v>
      </c>
      <c r="D39" s="75"/>
      <c r="E39" s="75" t="s">
        <v>85</v>
      </c>
      <c r="F39" s="75"/>
      <c r="G39" s="75"/>
      <c r="H39" s="75"/>
      <c r="I39" s="75" t="s">
        <v>75</v>
      </c>
      <c r="J39" s="75" t="s">
        <v>30</v>
      </c>
      <c r="K39" s="75" t="s">
        <v>76</v>
      </c>
      <c r="L39" s="75" t="s">
        <v>77</v>
      </c>
      <c r="M39" s="75" t="s">
        <v>77</v>
      </c>
      <c r="N39" s="75" t="s">
        <v>40</v>
      </c>
      <c r="O39" s="75" t="s">
        <v>81</v>
      </c>
      <c r="P39" s="75" t="n">
        <v>126</v>
      </c>
      <c r="Q39" s="76" t="n">
        <f aca="false">IFERROR(VLOOKUP("ITO Software"&amp;$V39&amp;$C39,temp!$A:$Y,19,0)*$J$18,VLOOKUP("Catalogo principal"&amp;$V39&amp;$C39,temp!$A:$Y,19,0)*$J$18)</f>
        <v>91000</v>
      </c>
      <c r="R39" s="76" t="n">
        <f aca="false">ROUND(Q39/(1-(VLOOKUP("Total porcentaje:",$F:$H,3))),2)</f>
        <v>91000</v>
      </c>
      <c r="S39" s="76" t="n">
        <f aca="false">ROUND(P39*R39,2)</f>
        <v>11466000</v>
      </c>
      <c r="T39" s="76" t="n">
        <f aca="false">IFERROR(ROUND(S39*IF(VLOOKUP("ITO Software"&amp;$V39&amp;$C39,Consolidado!$A:$U,21,0)=1,19%,0),2),ROUND(S39*IF(VLOOKUP("Catalogo principal"&amp;$V39&amp;$C39,Consolidado!$A:$U,21,0)=1,19%,0),2))</f>
        <v>0</v>
      </c>
      <c r="U39" s="76" t="n">
        <f aca="false">S39+T39</f>
        <v>11466000</v>
      </c>
      <c r="V39" s="1" t="str">
        <f aca="false">IFERROR(VLOOKUP($C39&amp;$E$18,Consolidado!$B:$U,5,0),VLOOKUP($C39&amp;"Canal",Consolidado!$B:$U,5,0))</f>
        <v>G-Suite</v>
      </c>
    </row>
    <row r="40" s="1" customFormat="true" ht="33.75" hidden="false" customHeight="true" outlineLevel="0" collapsed="false">
      <c r="A40" s="49" t="s">
        <v>84</v>
      </c>
      <c r="B40" s="74" t="n">
        <v>13</v>
      </c>
      <c r="C40" s="75" t="s">
        <v>40</v>
      </c>
      <c r="D40" s="75"/>
      <c r="E40" s="75" t="s">
        <v>85</v>
      </c>
      <c r="F40" s="75"/>
      <c r="G40" s="75"/>
      <c r="H40" s="75"/>
      <c r="I40" s="75" t="s">
        <v>75</v>
      </c>
      <c r="J40" s="75" t="s">
        <v>30</v>
      </c>
      <c r="K40" s="75" t="s">
        <v>76</v>
      </c>
      <c r="L40" s="75" t="s">
        <v>77</v>
      </c>
      <c r="M40" s="75" t="s">
        <v>77</v>
      </c>
      <c r="N40" s="75" t="s">
        <v>40</v>
      </c>
      <c r="O40" s="75" t="s">
        <v>81</v>
      </c>
      <c r="P40" s="75" t="n">
        <v>126</v>
      </c>
      <c r="Q40" s="76" t="n">
        <f aca="false">IFERROR(VLOOKUP("ITO Software"&amp;$V40&amp;$C40,temp!$A:$Y,19,0)*$J$18,VLOOKUP("Catalogo principal"&amp;$V40&amp;$C40,temp!$A:$Y,19,0)*$J$18)</f>
        <v>91000</v>
      </c>
      <c r="R40" s="76" t="n">
        <f aca="false">ROUND(Q40/(1-(VLOOKUP("Total porcentaje:",$F:$H,3))),2)</f>
        <v>91000</v>
      </c>
      <c r="S40" s="76" t="n">
        <f aca="false">ROUND(P40*R40,2)</f>
        <v>11466000</v>
      </c>
      <c r="T40" s="76" t="n">
        <f aca="false">IFERROR(ROUND(S40*IF(VLOOKUP("ITO Software"&amp;$V40&amp;$C40,Consolidado!$A:$U,21,0)=1,19%,0),2),ROUND(S40*IF(VLOOKUP("Catalogo principal"&amp;$V40&amp;$C40,Consolidado!$A:$U,21,0)=1,19%,0),2))</f>
        <v>0</v>
      </c>
      <c r="U40" s="76" t="n">
        <f aca="false">S40+T40</f>
        <v>11466000</v>
      </c>
      <c r="V40" s="1" t="str">
        <f aca="false">IFERROR(VLOOKUP($C40&amp;$E$18,Consolidado!$B:$U,5,0),VLOOKUP($C40&amp;"Canal",Consolidado!$B:$U,5,0))</f>
        <v>G-Suite</v>
      </c>
    </row>
    <row r="41" s="1" customFormat="true" ht="33.75" hidden="false" customHeight="true" outlineLevel="0" collapsed="false">
      <c r="A41" s="49" t="s">
        <v>84</v>
      </c>
      <c r="B41" s="74" t="n">
        <v>14</v>
      </c>
      <c r="C41" s="75" t="s">
        <v>40</v>
      </c>
      <c r="D41" s="75"/>
      <c r="E41" s="75" t="s">
        <v>85</v>
      </c>
      <c r="F41" s="75"/>
      <c r="G41" s="75"/>
      <c r="H41" s="75"/>
      <c r="I41" s="75" t="s">
        <v>75</v>
      </c>
      <c r="J41" s="75" t="s">
        <v>30</v>
      </c>
      <c r="K41" s="75" t="s">
        <v>76</v>
      </c>
      <c r="L41" s="75" t="s">
        <v>77</v>
      </c>
      <c r="M41" s="75" t="s">
        <v>77</v>
      </c>
      <c r="N41" s="75" t="s">
        <v>40</v>
      </c>
      <c r="O41" s="75" t="s">
        <v>81</v>
      </c>
      <c r="P41" s="75" t="n">
        <v>126</v>
      </c>
      <c r="Q41" s="76" t="n">
        <f aca="false">IFERROR(VLOOKUP("ITO Software"&amp;$V41&amp;$C41,temp!$A:$Y,19,0)*$J$18,VLOOKUP("Catalogo principal"&amp;$V41&amp;$C41,temp!$A:$Y,19,0)*$J$18)</f>
        <v>91000</v>
      </c>
      <c r="R41" s="76" t="n">
        <f aca="false">ROUND(Q41/(1-(VLOOKUP("Total porcentaje:",$F:$H,3))),2)</f>
        <v>91000</v>
      </c>
      <c r="S41" s="76" t="n">
        <f aca="false">ROUND(P41*R41,2)</f>
        <v>11466000</v>
      </c>
      <c r="T41" s="76" t="n">
        <f aca="false">IFERROR(ROUND(S41*IF(VLOOKUP("ITO Software"&amp;$V41&amp;$C41,Consolidado!$A:$U,21,0)=1,19%,0),2),ROUND(S41*IF(VLOOKUP("Catalogo principal"&amp;$V41&amp;$C41,Consolidado!$A:$U,21,0)=1,19%,0),2))</f>
        <v>0</v>
      </c>
      <c r="U41" s="76" t="n">
        <f aca="false">S41+T41</f>
        <v>11466000</v>
      </c>
      <c r="V41" s="1" t="str">
        <f aca="false">IFERROR(VLOOKUP($C41&amp;$E$18,Consolidado!$B:$U,5,0),VLOOKUP($C41&amp;"Canal",Consolidado!$B:$U,5,0))</f>
        <v>G-Suite</v>
      </c>
    </row>
    <row r="42" s="1" customFormat="true" ht="33.75" hidden="false" customHeight="true" outlineLevel="0" collapsed="false">
      <c r="A42" s="49" t="s">
        <v>84</v>
      </c>
      <c r="B42" s="74" t="n">
        <v>15</v>
      </c>
      <c r="C42" s="75" t="s">
        <v>40</v>
      </c>
      <c r="D42" s="75"/>
      <c r="E42" s="75" t="s">
        <v>85</v>
      </c>
      <c r="F42" s="75"/>
      <c r="G42" s="75"/>
      <c r="H42" s="75"/>
      <c r="I42" s="75" t="s">
        <v>75</v>
      </c>
      <c r="J42" s="75" t="s">
        <v>30</v>
      </c>
      <c r="K42" s="75" t="s">
        <v>76</v>
      </c>
      <c r="L42" s="75" t="s">
        <v>77</v>
      </c>
      <c r="M42" s="75" t="s">
        <v>77</v>
      </c>
      <c r="N42" s="75" t="s">
        <v>40</v>
      </c>
      <c r="O42" s="75" t="s">
        <v>81</v>
      </c>
      <c r="P42" s="75" t="n">
        <v>126</v>
      </c>
      <c r="Q42" s="76" t="n">
        <f aca="false">IFERROR(VLOOKUP("ITO Software"&amp;$V42&amp;$C42,temp!$A:$Y,19,0)*$J$18,VLOOKUP("Catalogo principal"&amp;$V42&amp;$C42,temp!$A:$Y,19,0)*$J$18)</f>
        <v>91000</v>
      </c>
      <c r="R42" s="76" t="n">
        <f aca="false">ROUND(Q42/(1-(VLOOKUP("Total porcentaje:",$F:$H,3))),2)</f>
        <v>91000</v>
      </c>
      <c r="S42" s="76" t="n">
        <f aca="false">ROUND(P42*R42,2)</f>
        <v>11466000</v>
      </c>
      <c r="T42" s="76" t="n">
        <f aca="false">IFERROR(ROUND(S42*IF(VLOOKUP("ITO Software"&amp;$V42&amp;$C42,Consolidado!$A:$U,21,0)=1,19%,0),2),ROUND(S42*IF(VLOOKUP("Catalogo principal"&amp;$V42&amp;$C42,Consolidado!$A:$U,21,0)=1,19%,0),2))</f>
        <v>0</v>
      </c>
      <c r="U42" s="76" t="n">
        <f aca="false">S42+T42</f>
        <v>11466000</v>
      </c>
      <c r="V42" s="1" t="str">
        <f aca="false">IFERROR(VLOOKUP($C42&amp;$E$18,Consolidado!$B:$U,5,0),VLOOKUP($C42&amp;"Canal",Consolidado!$B:$U,5,0))</f>
        <v>G-Suite</v>
      </c>
    </row>
    <row r="43" s="1" customFormat="true" ht="33.75" hidden="false" customHeight="true" outlineLevel="0" collapsed="false">
      <c r="A43" s="49" t="s">
        <v>84</v>
      </c>
      <c r="B43" s="74" t="n">
        <v>16</v>
      </c>
      <c r="C43" s="75" t="s">
        <v>40</v>
      </c>
      <c r="D43" s="75"/>
      <c r="E43" s="75" t="s">
        <v>85</v>
      </c>
      <c r="F43" s="75"/>
      <c r="G43" s="75"/>
      <c r="H43" s="75"/>
      <c r="I43" s="75" t="s">
        <v>75</v>
      </c>
      <c r="J43" s="75" t="s">
        <v>30</v>
      </c>
      <c r="K43" s="75" t="s">
        <v>76</v>
      </c>
      <c r="L43" s="75" t="s">
        <v>77</v>
      </c>
      <c r="M43" s="75" t="s">
        <v>77</v>
      </c>
      <c r="N43" s="75" t="s">
        <v>40</v>
      </c>
      <c r="O43" s="75" t="s">
        <v>81</v>
      </c>
      <c r="P43" s="75" t="n">
        <v>126</v>
      </c>
      <c r="Q43" s="76" t="n">
        <f aca="false">IFERROR(VLOOKUP("ITO Software"&amp;$V43&amp;$C43,temp!$A:$Y,19,0)*$J$18,VLOOKUP("Catalogo principal"&amp;$V43&amp;$C43,temp!$A:$Y,19,0)*$J$18)</f>
        <v>91000</v>
      </c>
      <c r="R43" s="76" t="n">
        <f aca="false">ROUND(Q43/(1-(VLOOKUP("Total porcentaje:",$F:$H,3))),2)</f>
        <v>91000</v>
      </c>
      <c r="S43" s="76" t="n">
        <f aca="false">ROUND(P43*R43,2)</f>
        <v>11466000</v>
      </c>
      <c r="T43" s="76" t="n">
        <f aca="false">IFERROR(ROUND(S43*IF(VLOOKUP("ITO Software"&amp;$V43&amp;$C43,Consolidado!$A:$U,21,0)=1,19%,0),2),ROUND(S43*IF(VLOOKUP("Catalogo principal"&amp;$V43&amp;$C43,Consolidado!$A:$U,21,0)=1,19%,0),2))</f>
        <v>0</v>
      </c>
      <c r="U43" s="76" t="n">
        <f aca="false">S43+T43</f>
        <v>11466000</v>
      </c>
      <c r="V43" s="1" t="str">
        <f aca="false">IFERROR(VLOOKUP($C43&amp;$E$18,Consolidado!$B:$U,5,0),VLOOKUP($C43&amp;"Canal",Consolidado!$B:$U,5,0))</f>
        <v>G-Suite</v>
      </c>
    </row>
    <row r="44" s="1" customFormat="true" ht="18" hidden="false" customHeight="true" outlineLevel="0" collapsed="false">
      <c r="A44" s="49"/>
      <c r="B44" s="47" t="s">
        <v>41</v>
      </c>
      <c r="C44" s="7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78"/>
      <c r="R44" s="47"/>
      <c r="S44" s="47"/>
      <c r="T44" s="73" t="s">
        <v>86</v>
      </c>
      <c r="U44" s="79" t="n">
        <f aca="false">ROUND(SUM($U$28:$U$43),2)</f>
        <v>312464880</v>
      </c>
    </row>
    <row r="45" s="1" customFormat="true" ht="18" hidden="false" customHeight="true" outlineLevel="0" collapsed="false">
      <c r="A45" s="49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="1" customFormat="true" ht="18" hidden="false" customHeight="true" outlineLevel="0" collapsed="false">
      <c r="A46" s="4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="1" customFormat="true" ht="18" hidden="false" customHeight="true" outlineLevel="0" collapsed="false">
      <c r="A47" s="47"/>
      <c r="B47" s="80" t="s">
        <v>42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</row>
    <row r="48" s="1" customFormat="true" ht="60" hidden="false" customHeight="true" outlineLevel="0" collapsed="false">
      <c r="A48" s="49"/>
      <c r="B48" s="81" t="s">
        <v>87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="1" customFormat="true" ht="18" hidden="false" customHeight="true" outlineLevel="0" collapsed="false">
      <c r="A49" s="47"/>
      <c r="B49" s="82" t="s">
        <v>44</v>
      </c>
      <c r="C49" s="82"/>
      <c r="D49" s="82"/>
      <c r="E49" s="82"/>
      <c r="F49" s="82"/>
      <c r="G49" s="82"/>
      <c r="H49" s="82"/>
      <c r="I49" s="47"/>
      <c r="J49" s="47"/>
      <c r="K49" s="47"/>
      <c r="L49" s="47"/>
      <c r="M49" s="47"/>
      <c r="N49" s="47"/>
      <c r="O49" s="47"/>
      <c r="P49" s="47"/>
    </row>
    <row r="50" s="1" customFormat="true" ht="18" hidden="false" customHeight="true" outlineLevel="0" collapsed="false">
      <c r="A50" s="47"/>
      <c r="B50" s="83" t="s">
        <v>45</v>
      </c>
      <c r="C50" s="83" t="s">
        <v>46</v>
      </c>
      <c r="D50" s="83"/>
      <c r="E50" s="83"/>
      <c r="F50" s="83"/>
      <c r="G50" s="83"/>
      <c r="H50" s="83" t="s">
        <v>47</v>
      </c>
      <c r="I50" s="47"/>
      <c r="J50" s="47"/>
      <c r="K50" s="47"/>
      <c r="L50" s="47"/>
      <c r="M50" s="47"/>
      <c r="N50" s="47"/>
      <c r="O50" s="47"/>
      <c r="P50" s="47"/>
    </row>
    <row r="51" s="88" customFormat="true" ht="18" hidden="false" customHeight="true" outlineLevel="0" collapsed="false">
      <c r="A51" s="84"/>
      <c r="B51" s="85" t="n">
        <v>1</v>
      </c>
      <c r="C51" s="86"/>
      <c r="D51" s="86"/>
      <c r="E51" s="86"/>
      <c r="F51" s="86"/>
      <c r="G51" s="86"/>
      <c r="H51" s="87"/>
      <c r="I51" s="84"/>
      <c r="J51" s="84"/>
      <c r="K51" s="84"/>
      <c r="L51" s="84"/>
      <c r="M51" s="84"/>
      <c r="N51" s="84"/>
      <c r="O51" s="84"/>
      <c r="P51" s="84"/>
    </row>
    <row r="52" s="88" customFormat="true" ht="18" hidden="false" customHeight="true" outlineLevel="0" collapsed="false">
      <c r="A52" s="84"/>
      <c r="B52" s="84"/>
      <c r="C52" s="84"/>
      <c r="D52" s="84"/>
      <c r="E52" s="84"/>
      <c r="F52" s="89" t="s">
        <v>48</v>
      </c>
      <c r="G52" s="89"/>
      <c r="H52" s="90" t="n">
        <f aca="false">SUM(H51:H51)</f>
        <v>0</v>
      </c>
      <c r="I52" s="84"/>
      <c r="J52" s="84"/>
      <c r="K52" s="84"/>
      <c r="L52" s="84"/>
      <c r="M52" s="84"/>
      <c r="N52" s="84"/>
      <c r="O52" s="84"/>
      <c r="P52" s="84"/>
    </row>
    <row r="53" s="88" customFormat="true" ht="18" hidden="false" customHeight="true" outlineLevel="0" collapsed="false">
      <c r="A53" s="84"/>
      <c r="B53" s="84"/>
      <c r="C53" s="84"/>
      <c r="D53" s="91" t="s">
        <v>49</v>
      </c>
      <c r="E53" s="84"/>
      <c r="F53" s="84"/>
      <c r="G53" s="84"/>
      <c r="H53" s="92"/>
      <c r="I53" s="84"/>
      <c r="J53" s="84"/>
      <c r="K53" s="84"/>
      <c r="L53" s="84"/>
      <c r="M53" s="84"/>
      <c r="N53" s="84"/>
      <c r="O53" s="84"/>
      <c r="P53" s="84"/>
    </row>
    <row r="54" s="88" customFormat="true" ht="18" hidden="false" customHeight="true" outlineLevel="0" collapsed="false">
      <c r="A54" s="84"/>
      <c r="B54" s="84"/>
      <c r="C54" s="84"/>
      <c r="D54" s="93" t="n">
        <v>1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="88" customFormat="true" ht="18" hidden="false" customHeight="true" outlineLevel="0" collapsed="false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="88" customFormat="true" ht="18" hidden="false" customHeight="true" outlineLevel="0" collapsed="false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="88" customFormat="true" ht="18" hidden="false" customHeight="true" outlineLevel="0" collapsed="false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="88" customFormat="true" ht="18" hidden="false" customHeight="true" outlineLevel="0" collapsed="false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="88" customFormat="true" ht="18" hidden="false" customHeight="true" outlineLevel="0" collapsed="false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="88" customFormat="true" ht="18" hidden="false" customHeight="true" outlineLevel="0" collapsed="false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="88" customFormat="true" ht="18" hidden="false" customHeight="true" outlineLevel="0" collapsed="false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="88" customFormat="true" ht="18" hidden="false" customHeight="true" outlineLevel="0" collapsed="false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="88" customFormat="true" ht="18" hidden="false" customHeight="true" outlineLevel="0" collapsed="false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="88" customFormat="true" ht="18" hidden="false" customHeight="true" outlineLevel="0" collapsed="false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="88" customFormat="true" ht="18" hidden="false" customHeight="true" outlineLevel="0" collapsed="false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="88" customFormat="true" ht="18" hidden="false" customHeight="true" outlineLevel="0" collapsed="false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="88" customFormat="true" ht="18" hidden="false" customHeight="true" outlineLevel="0" collapsed="false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="88" customFormat="true" ht="18" hidden="false" customHeight="true" outlineLevel="0" collapsed="false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="88" customFormat="true" ht="18" hidden="false" customHeight="true" outlineLevel="0" collapsed="false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="88" customFormat="true" ht="18" hidden="false" customHeight="true" outlineLevel="0" collapsed="false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="88" customFormat="true" ht="18" hidden="false" customHeight="true" outlineLevel="0" collapsed="false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="88" customFormat="true" ht="18" hidden="false" customHeight="true" outlineLevel="0" collapsed="false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="88" customFormat="true" ht="18" hidden="false" customHeight="true" outlineLevel="0" collapsed="false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="88" customFormat="true" ht="18" hidden="false" customHeight="true" outlineLevel="0" collapsed="false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="88" customFormat="true" ht="18" hidden="false" customHeight="true" outlineLevel="0" collapsed="false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="88" customFormat="true" ht="18" hidden="false" customHeight="true" outlineLevel="0" collapsed="false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="88" customFormat="true" ht="18" hidden="false" customHeight="true" outlineLevel="0" collapsed="false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="88" customFormat="true" ht="18" hidden="false" customHeight="true" outlineLevel="0" collapsed="false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="88" customFormat="true" ht="18" hidden="false" customHeight="true" outlineLevel="0" collapsed="false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="88" customFormat="true" ht="18" hidden="false" customHeight="true" outlineLevel="0" collapsed="false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="88" customFormat="true" ht="18" hidden="false" customHeight="true" outlineLevel="0" collapsed="false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="88" customFormat="true" ht="18" hidden="false" customHeight="true" outlineLevel="0" collapsed="false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="88" customFormat="true" ht="18" hidden="false" customHeight="true" outlineLevel="0" collapsed="false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="88" customFormat="true" ht="18" hidden="false" customHeight="true" outlineLevel="0" collapsed="false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="88" customFormat="true" ht="18" hidden="false" customHeight="true" outlineLevel="0" collapsed="false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="88" customFormat="true" ht="18" hidden="false" customHeight="true" outlineLevel="0" collapsed="false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="88" customFormat="true" ht="18" hidden="false" customHeight="true" outlineLevel="0" collapsed="false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="88" customFormat="true" ht="18" hidden="false" customHeight="true" outlineLevel="0" collapsed="false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="88" customFormat="true" ht="18" hidden="false" customHeight="true" outlineLevel="0" collapsed="false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="88" customFormat="true" ht="18" hidden="false" customHeight="true" outlineLevel="0" collapsed="false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="88" customFormat="true" ht="18" hidden="false" customHeight="true" outlineLevel="0" collapsed="false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="88" customFormat="true" ht="18" hidden="false" customHeight="true" outlineLevel="0" collapsed="false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="88" customFormat="true" ht="18" hidden="false" customHeight="true" outlineLevel="0" collapsed="false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="88" customFormat="true" ht="18" hidden="false" customHeight="true" outlineLevel="0" collapsed="false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="88" customFormat="true" ht="18" hidden="false" customHeight="true" outlineLevel="0" collapsed="false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="88" customFormat="true" ht="18" hidden="false" customHeight="true" outlineLevel="0" collapsed="false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="88" customFormat="true" ht="18" hidden="false" customHeight="true" outlineLevel="0" collapsed="false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="88" customFormat="true" ht="18" hidden="false" customHeight="true" outlineLevel="0" collapsed="false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="88" customFormat="true" ht="18" hidden="false" customHeight="true" outlineLevel="0" collapsed="false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="88" customFormat="true" ht="18" hidden="false" customHeight="true" outlineLevel="0" collapsed="false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="88" customFormat="true" ht="18" hidden="false" customHeight="true" outlineLevel="0" collapsed="false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="88" customFormat="true" ht="18" hidden="false" customHeight="true" outlineLevel="0" collapsed="false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="88" customFormat="true" ht="18" hidden="false" customHeight="true" outlineLevel="0" collapsed="false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</row>
    <row r="104" s="88" customFormat="true" ht="18" hidden="false" customHeight="true" outlineLevel="0" collapsed="false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="88" customFormat="true" ht="18" hidden="false" customHeight="true" outlineLevel="0" collapsed="false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="88" customFormat="true" ht="18" hidden="false" customHeight="true" outlineLevel="0" collapsed="false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="88" customFormat="true" ht="18" hidden="false" customHeight="true" outlineLevel="0" collapsed="false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</row>
    <row r="108" s="88" customFormat="true" ht="18" hidden="false" customHeight="true" outlineLevel="0" collapsed="false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</row>
    <row r="109" s="88" customFormat="true" ht="18" hidden="false" customHeight="true" outlineLevel="0" collapsed="false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</row>
    <row r="110" s="88" customFormat="true" ht="18" hidden="false" customHeight="true" outlineLevel="0" collapsed="false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="88" customFormat="true" ht="18" hidden="false" customHeight="true" outlineLevel="0" collapsed="false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</row>
    <row r="112" s="88" customFormat="true" ht="18" hidden="false" customHeight="true" outlineLevel="0" collapsed="false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</row>
    <row r="113" s="88" customFormat="true" ht="18" hidden="false" customHeight="true" outlineLevel="0" collapsed="false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</row>
    <row r="114" s="88" customFormat="true" ht="18" hidden="false" customHeight="true" outlineLevel="0" collapsed="false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</row>
    <row r="115" s="88" customFormat="true" ht="18" hidden="false" customHeight="true" outlineLevel="0" collapsed="false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</row>
    <row r="116" s="88" customFormat="true" ht="18" hidden="false" customHeight="true" outlineLevel="0" collapsed="false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</row>
    <row r="117" s="88" customFormat="true" ht="18" hidden="false" customHeight="true" outlineLevel="0" collapsed="false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</row>
    <row r="118" s="88" customFormat="true" ht="18" hidden="false" customHeight="true" outlineLevel="0" collapsed="false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</row>
    <row r="119" s="88" customFormat="true" ht="18" hidden="false" customHeight="true" outlineLevel="0" collapsed="false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</row>
    <row r="120" s="88" customFormat="true" ht="18" hidden="false" customHeight="true" outlineLevel="0" collapsed="false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</row>
    <row r="121" s="88" customFormat="true" ht="18" hidden="false" customHeight="true" outlineLevel="0" collapsed="false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</row>
    <row r="122" s="88" customFormat="true" ht="18" hidden="false" customHeight="true" outlineLevel="0" collapsed="false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</row>
    <row r="123" s="88" customFormat="true" ht="18" hidden="false" customHeight="true" outlineLevel="0" collapsed="false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</row>
    <row r="124" s="88" customFormat="true" ht="18" hidden="false" customHeight="true" outlineLevel="0" collapsed="false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</row>
    <row r="125" s="88" customFormat="true" ht="18" hidden="false" customHeight="true" outlineLevel="0" collapsed="false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</row>
    <row r="126" s="88" customFormat="true" ht="18" hidden="false" customHeight="true" outlineLevel="0" collapsed="false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</row>
    <row r="127" s="88" customFormat="true" ht="18" hidden="false" customHeight="true" outlineLevel="0" collapsed="false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</row>
    <row r="128" s="88" customFormat="true" ht="18" hidden="false" customHeight="true" outlineLevel="0" collapsed="false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</row>
    <row r="129" s="88" customFormat="true" ht="18" hidden="false" customHeight="true" outlineLevel="0" collapsed="false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</row>
    <row r="130" s="88" customFormat="true" ht="18" hidden="false" customHeight="true" outlineLevel="0" collapsed="false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</row>
    <row r="131" s="88" customFormat="true" ht="18" hidden="false" customHeight="true" outlineLevel="0" collapsed="false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</row>
    <row r="132" s="88" customFormat="true" ht="18" hidden="false" customHeight="true" outlineLevel="0" collapsed="false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</row>
    <row r="133" s="88" customFormat="true" ht="18" hidden="false" customHeight="true" outlineLevel="0" collapsed="false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</row>
    <row r="134" s="88" customFormat="true" ht="18" hidden="false" customHeight="true" outlineLevel="0" collapsed="false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</row>
    <row r="135" s="88" customFormat="true" ht="18" hidden="false" customHeight="true" outlineLevel="0" collapsed="false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</row>
    <row r="136" s="88" customFormat="true" ht="18" hidden="false" customHeight="true" outlineLevel="0" collapsed="false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</row>
    <row r="137" s="88" customFormat="true" ht="18" hidden="false" customHeight="true" outlineLevel="0" collapsed="false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</row>
    <row r="138" s="88" customFormat="true" ht="18" hidden="false" customHeight="true" outlineLevel="0" collapsed="false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</row>
    <row r="139" s="88" customFormat="true" ht="18" hidden="false" customHeight="true" outlineLevel="0" collapsed="false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</row>
    <row r="140" s="88" customFormat="true" ht="18" hidden="false" customHeight="true" outlineLevel="0" collapsed="false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</row>
    <row r="141" s="88" customFormat="true" ht="18" hidden="false" customHeight="true" outlineLevel="0" collapsed="false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</row>
    <row r="142" s="88" customFormat="true" ht="18" hidden="false" customHeight="true" outlineLevel="0" collapsed="false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</row>
    <row r="143" s="88" customFormat="true" ht="18" hidden="false" customHeight="true" outlineLevel="0" collapsed="false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</row>
    <row r="144" s="88" customFormat="true" ht="18" hidden="false" customHeight="true" outlineLevel="0" collapsed="false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</row>
    <row r="145" s="88" customFormat="true" ht="18" hidden="false" customHeight="true" outlineLevel="0" collapsed="false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</row>
    <row r="146" s="88" customFormat="true" ht="18" hidden="false" customHeight="true" outlineLevel="0" collapsed="false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</row>
    <row r="147" s="88" customFormat="true" ht="18" hidden="false" customHeight="true" outlineLevel="0" collapsed="false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</row>
    <row r="148" s="88" customFormat="true" ht="18" hidden="false" customHeight="true" outlineLevel="0" collapsed="false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</row>
    <row r="149" s="88" customFormat="true" ht="18" hidden="false" customHeight="true" outlineLevel="0" collapsed="false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</row>
    <row r="150" s="88" customFormat="true" ht="18" hidden="false" customHeight="true" outlineLevel="0" collapsed="false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</row>
    <row r="151" s="88" customFormat="true" ht="18" hidden="false" customHeight="true" outlineLevel="0" collapsed="false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</row>
    <row r="152" s="88" customFormat="true" ht="18" hidden="false" customHeight="true" outlineLevel="0" collapsed="false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</row>
    <row r="153" s="88" customFormat="true" ht="18" hidden="false" customHeight="true" outlineLevel="0" collapsed="false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</row>
    <row r="154" s="88" customFormat="true" ht="18" hidden="false" customHeight="true" outlineLevel="0" collapsed="false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</row>
    <row r="155" s="88" customFormat="true" ht="18" hidden="false" customHeight="true" outlineLevel="0" collapsed="false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</row>
    <row r="156" s="88" customFormat="true" ht="18" hidden="false" customHeight="true" outlineLevel="0" collapsed="false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</row>
    <row r="157" s="88" customFormat="true" ht="18" hidden="false" customHeight="true" outlineLevel="0" collapsed="false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</row>
    <row r="158" s="88" customFormat="true" ht="18" hidden="false" customHeight="true" outlineLevel="0" collapsed="false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</row>
    <row r="159" s="88" customFormat="true" ht="18" hidden="false" customHeight="true" outlineLevel="0" collapsed="false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</row>
    <row r="160" s="88" customFormat="true" ht="18" hidden="false" customHeight="true" outlineLevel="0" collapsed="false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</row>
    <row r="161" s="88" customFormat="true" ht="18" hidden="false" customHeight="true" outlineLevel="0" collapsed="false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</row>
    <row r="162" s="88" customFormat="true" ht="18" hidden="false" customHeight="true" outlineLevel="0" collapsed="false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</row>
    <row r="163" s="88" customFormat="true" ht="18" hidden="false" customHeight="true" outlineLevel="0" collapsed="false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</row>
    <row r="164" s="88" customFormat="true" ht="18" hidden="false" customHeight="true" outlineLevel="0" collapsed="false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</row>
    <row r="165" s="88" customFormat="true" ht="18" hidden="false" customHeight="true" outlineLevel="0" collapsed="false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</row>
    <row r="166" s="88" customFormat="true" ht="18" hidden="false" customHeight="true" outlineLevel="0" collapsed="false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</row>
    <row r="167" s="88" customFormat="true" ht="18" hidden="false" customHeight="true" outlineLevel="0" collapsed="false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</row>
    <row r="168" s="88" customFormat="true" ht="18" hidden="false" customHeight="true" outlineLevel="0" collapsed="false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</row>
    <row r="169" s="88" customFormat="true" ht="18" hidden="false" customHeight="true" outlineLevel="0" collapsed="false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</row>
    <row r="170" s="88" customFormat="true" ht="18" hidden="false" customHeight="true" outlineLevel="0" collapsed="false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</row>
    <row r="171" s="88" customFormat="true" ht="18" hidden="false" customHeight="true" outlineLevel="0" collapsed="false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</row>
    <row r="172" s="88" customFormat="true" ht="18" hidden="false" customHeight="true" outlineLevel="0" collapsed="false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</row>
    <row r="173" s="88" customFormat="true" ht="18" hidden="false" customHeight="true" outlineLevel="0" collapsed="false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</row>
    <row r="174" s="88" customFormat="true" ht="18" hidden="false" customHeight="true" outlineLevel="0" collapsed="false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</row>
    <row r="175" s="88" customFormat="true" ht="18" hidden="false" customHeight="true" outlineLevel="0" collapsed="false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</row>
    <row r="176" s="88" customFormat="true" ht="18" hidden="false" customHeight="true" outlineLevel="0" collapsed="false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</row>
    <row r="177" s="88" customFormat="true" ht="18" hidden="false" customHeight="true" outlineLevel="0" collapsed="false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</row>
    <row r="178" s="88" customFormat="true" ht="18" hidden="false" customHeight="true" outlineLevel="0" collapsed="false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</row>
    <row r="179" s="88" customFormat="true" ht="18" hidden="false" customHeight="true" outlineLevel="0" collapsed="false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</row>
    <row r="180" s="88" customFormat="true" ht="18" hidden="false" customHeight="true" outlineLevel="0" collapsed="false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</row>
    <row r="181" s="88" customFormat="true" ht="18" hidden="false" customHeight="true" outlineLevel="0" collapsed="false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</row>
    <row r="182" s="88" customFormat="true" ht="18" hidden="false" customHeight="true" outlineLevel="0" collapsed="false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</row>
    <row r="183" s="88" customFormat="true" ht="18" hidden="false" customHeight="true" outlineLevel="0" collapsed="false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</row>
    <row r="184" s="88" customFormat="true" ht="18" hidden="false" customHeight="true" outlineLevel="0" collapsed="false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</row>
    <row r="185" s="88" customFormat="true" ht="18" hidden="false" customHeight="true" outlineLevel="0" collapsed="false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</row>
    <row r="186" s="88" customFormat="true" ht="18" hidden="false" customHeight="true" outlineLevel="0" collapsed="false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</row>
    <row r="187" s="88" customFormat="true" ht="18" hidden="false" customHeight="true" outlineLevel="0" collapsed="false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</row>
    <row r="188" s="88" customFormat="true" ht="18" hidden="false" customHeight="true" outlineLevel="0" collapsed="false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</row>
    <row r="189" s="88" customFormat="true" ht="18" hidden="false" customHeight="true" outlineLevel="0" collapsed="false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</row>
    <row r="190" s="88" customFormat="true" ht="18" hidden="false" customHeight="true" outlineLevel="0" collapsed="false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</row>
    <row r="191" s="88" customFormat="true" ht="18" hidden="false" customHeight="true" outlineLevel="0" collapsed="false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</row>
    <row r="192" s="88" customFormat="true" ht="18" hidden="false" customHeight="true" outlineLevel="0" collapsed="false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</row>
    <row r="193" s="88" customFormat="true" ht="18" hidden="false" customHeight="true" outlineLevel="0" collapsed="false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</row>
    <row r="194" s="88" customFormat="true" ht="18" hidden="false" customHeight="true" outlineLevel="0" collapsed="false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</row>
    <row r="195" s="88" customFormat="true" ht="18" hidden="false" customHeight="true" outlineLevel="0" collapsed="false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</row>
    <row r="196" s="88" customFormat="true" ht="18" hidden="false" customHeight="true" outlineLevel="0" collapsed="false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</row>
    <row r="197" s="88" customFormat="true" ht="18" hidden="false" customHeight="true" outlineLevel="0" collapsed="false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</row>
    <row r="198" s="88" customFormat="true" ht="18" hidden="false" customHeight="true" outlineLevel="0" collapsed="false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</row>
    <row r="199" s="88" customFormat="true" ht="18" hidden="false" customHeight="true" outlineLevel="0" collapsed="false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</row>
    <row r="200" s="88" customFormat="true" ht="18" hidden="false" customHeight="true" outlineLevel="0" collapsed="false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</row>
    <row r="201" s="88" customFormat="true" ht="18" hidden="false" customHeight="true" outlineLevel="0" collapsed="false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</row>
    <row r="202" s="88" customFormat="true" ht="18" hidden="false" customHeight="true" outlineLevel="0" collapsed="false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</row>
    <row r="203" s="88" customFormat="true" ht="18" hidden="false" customHeight="true" outlineLevel="0" collapsed="false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</row>
    <row r="204" s="88" customFormat="true" ht="18" hidden="false" customHeight="true" outlineLevel="0" collapsed="false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</row>
    <row r="205" s="88" customFormat="true" ht="18" hidden="false" customHeight="true" outlineLevel="0" collapsed="false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</row>
    <row r="206" s="88" customFormat="true" ht="18" hidden="false" customHeight="true" outlineLevel="0" collapsed="false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</row>
    <row r="207" s="88" customFormat="true" ht="18" hidden="false" customHeight="true" outlineLevel="0" collapsed="false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</row>
    <row r="208" s="88" customFormat="true" ht="18" hidden="false" customHeight="true" outlineLevel="0" collapsed="false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</row>
    <row r="209" s="88" customFormat="true" ht="18" hidden="false" customHeight="true" outlineLevel="0" collapsed="false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</row>
    <row r="210" s="88" customFormat="true" ht="18" hidden="false" customHeight="true" outlineLevel="0" collapsed="false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</row>
    <row r="211" s="88" customFormat="true" ht="18" hidden="false" customHeight="true" outlineLevel="0" collapsed="false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</row>
    <row r="212" s="88" customFormat="true" ht="18" hidden="false" customHeight="true" outlineLevel="0" collapsed="false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</row>
    <row r="213" s="88" customFormat="true" ht="18" hidden="false" customHeight="true" outlineLevel="0" collapsed="false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</row>
    <row r="214" s="88" customFormat="true" ht="18" hidden="false" customHeight="true" outlineLevel="0" collapsed="false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</row>
    <row r="215" s="88" customFormat="true" ht="18" hidden="false" customHeight="true" outlineLevel="0" collapsed="false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</row>
    <row r="216" s="88" customFormat="true" ht="18" hidden="false" customHeight="true" outlineLevel="0" collapsed="false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</row>
    <row r="217" s="88" customFormat="true" ht="18" hidden="false" customHeight="true" outlineLevel="0" collapsed="false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</row>
    <row r="218" s="88" customFormat="true" ht="18" hidden="false" customHeight="true" outlineLevel="0" collapsed="false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</row>
    <row r="219" s="88" customFormat="true" ht="18" hidden="false" customHeight="true" outlineLevel="0" collapsed="false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</row>
    <row r="220" s="88" customFormat="true" ht="18" hidden="false" customHeight="true" outlineLevel="0" collapsed="false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</row>
    <row r="221" s="88" customFormat="true" ht="18" hidden="false" customHeight="true" outlineLevel="0" collapsed="false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</row>
    <row r="222" s="88" customFormat="true" ht="18" hidden="false" customHeight="true" outlineLevel="0" collapsed="false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</row>
    <row r="223" s="88" customFormat="true" ht="18" hidden="false" customHeight="true" outlineLevel="0" collapsed="false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</row>
    <row r="224" s="88" customFormat="true" ht="18" hidden="false" customHeight="true" outlineLevel="0" collapsed="false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</row>
    <row r="225" s="88" customFormat="true" ht="18" hidden="false" customHeight="true" outlineLevel="0" collapsed="false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</row>
    <row r="226" s="88" customFormat="true" ht="18" hidden="false" customHeight="true" outlineLevel="0" collapsed="false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</row>
    <row r="227" s="88" customFormat="true" ht="18" hidden="false" customHeight="true" outlineLevel="0" collapsed="false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</row>
    <row r="228" s="88" customFormat="true" ht="18" hidden="false" customHeight="true" outlineLevel="0" collapsed="false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</row>
    <row r="229" s="88" customFormat="true" ht="18" hidden="false" customHeight="true" outlineLevel="0" collapsed="false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</row>
    <row r="230" s="88" customFormat="true" ht="18" hidden="false" customHeight="true" outlineLevel="0" collapsed="false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</row>
    <row r="231" s="88" customFormat="true" ht="18" hidden="false" customHeight="true" outlineLevel="0" collapsed="false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</row>
    <row r="232" s="88" customFormat="true" ht="18" hidden="false" customHeight="true" outlineLevel="0" collapsed="false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</row>
    <row r="233" s="88" customFormat="true" ht="18" hidden="false" customHeight="true" outlineLevel="0" collapsed="false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</row>
    <row r="234" s="88" customFormat="true" ht="18" hidden="false" customHeight="true" outlineLevel="0" collapsed="false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</row>
    <row r="235" s="88" customFormat="true" ht="18" hidden="false" customHeight="true" outlineLevel="0" collapsed="false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</row>
    <row r="236" s="88" customFormat="true" ht="18" hidden="false" customHeight="true" outlineLevel="0" collapsed="false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</row>
    <row r="237" s="88" customFormat="true" ht="18" hidden="false" customHeight="true" outlineLevel="0" collapsed="false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</row>
    <row r="238" s="88" customFormat="true" ht="18" hidden="false" customHeight="true" outlineLevel="0" collapsed="false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</row>
    <row r="239" s="88" customFormat="true" ht="18" hidden="false" customHeight="true" outlineLevel="0" collapsed="false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</row>
    <row r="240" s="88" customFormat="true" ht="18" hidden="false" customHeight="true" outlineLevel="0" collapsed="false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</row>
    <row r="241" s="88" customFormat="true" ht="18" hidden="false" customHeight="true" outlineLevel="0" collapsed="false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</row>
    <row r="242" s="88" customFormat="true" ht="18" hidden="false" customHeight="true" outlineLevel="0" collapsed="false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</row>
    <row r="243" s="88" customFormat="true" ht="18" hidden="false" customHeight="true" outlineLevel="0" collapsed="false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</row>
    <row r="244" s="88" customFormat="true" ht="18" hidden="false" customHeight="true" outlineLevel="0" collapsed="false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</row>
    <row r="245" s="88" customFormat="true" ht="18" hidden="false" customHeight="true" outlineLevel="0" collapsed="false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</row>
    <row r="246" s="88" customFormat="true" ht="18" hidden="false" customHeight="true" outlineLevel="0" collapsed="false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</row>
    <row r="247" s="88" customFormat="true" ht="18" hidden="false" customHeight="true" outlineLevel="0" collapsed="false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</row>
    <row r="248" s="88" customFormat="true" ht="18" hidden="false" customHeight="true" outlineLevel="0" collapsed="false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</row>
    <row r="249" s="88" customFormat="true" ht="18" hidden="false" customHeight="true" outlineLevel="0" collapsed="false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</row>
    <row r="250" s="88" customFormat="true" ht="18" hidden="false" customHeight="true" outlineLevel="0" collapsed="false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</row>
    <row r="251" s="88" customFormat="true" ht="18" hidden="false" customHeight="true" outlineLevel="0" collapsed="false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</row>
    <row r="252" s="88" customFormat="true" ht="18" hidden="false" customHeight="true" outlineLevel="0" collapsed="false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</row>
    <row r="253" s="88" customFormat="true" ht="18" hidden="false" customHeight="true" outlineLevel="0" collapsed="false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</row>
    <row r="254" s="88" customFormat="true" ht="18" hidden="false" customHeight="true" outlineLevel="0" collapsed="false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</row>
    <row r="255" s="88" customFormat="true" ht="18" hidden="false" customHeight="true" outlineLevel="0" collapsed="false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</row>
    <row r="256" s="88" customFormat="true" ht="18" hidden="false" customHeight="true" outlineLevel="0" collapsed="false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</row>
    <row r="257" s="88" customFormat="true" ht="18" hidden="false" customHeight="true" outlineLevel="0" collapsed="false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</row>
    <row r="258" s="88" customFormat="true" ht="18" hidden="false" customHeight="true" outlineLevel="0" collapsed="false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</row>
    <row r="259" s="88" customFormat="true" ht="18" hidden="false" customHeight="true" outlineLevel="0" collapsed="false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</row>
    <row r="260" s="88" customFormat="true" ht="18" hidden="false" customHeight="true" outlineLevel="0" collapsed="false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</row>
    <row r="261" s="88" customFormat="true" ht="18" hidden="false" customHeight="true" outlineLevel="0" collapsed="false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</row>
    <row r="262" s="88" customFormat="true" ht="18" hidden="false" customHeight="true" outlineLevel="0" collapsed="false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</row>
    <row r="263" s="88" customFormat="true" ht="18" hidden="false" customHeight="true" outlineLevel="0" collapsed="false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</row>
    <row r="264" s="88" customFormat="true" ht="18" hidden="false" customHeight="true" outlineLevel="0" collapsed="false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</row>
    <row r="265" s="88" customFormat="true" ht="18" hidden="false" customHeight="true" outlineLevel="0" collapsed="false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</row>
    <row r="266" s="88" customFormat="true" ht="18" hidden="false" customHeight="true" outlineLevel="0" collapsed="false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</row>
    <row r="267" s="88" customFormat="true" ht="18" hidden="false" customHeight="true" outlineLevel="0" collapsed="false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</row>
    <row r="268" s="88" customFormat="true" ht="18" hidden="false" customHeight="true" outlineLevel="0" collapsed="false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</row>
    <row r="269" s="88" customFormat="true" ht="18" hidden="false" customHeight="true" outlineLevel="0" collapsed="false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</row>
    <row r="270" s="88" customFormat="true" ht="18" hidden="false" customHeight="true" outlineLevel="0" collapsed="false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</row>
    <row r="271" s="88" customFormat="true" ht="18" hidden="false" customHeight="true" outlineLevel="0" collapsed="false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</row>
    <row r="272" s="88" customFormat="true" ht="18" hidden="false" customHeight="true" outlineLevel="0" collapsed="false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</row>
    <row r="273" s="88" customFormat="true" ht="18" hidden="false" customHeight="true" outlineLevel="0" collapsed="false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</row>
    <row r="274" s="88" customFormat="true" ht="18" hidden="false" customHeight="true" outlineLevel="0" collapsed="false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</row>
    <row r="275" s="88" customFormat="true" ht="18" hidden="false" customHeight="true" outlineLevel="0" collapsed="false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</row>
    <row r="276" s="88" customFormat="true" ht="18" hidden="false" customHeight="true" outlineLevel="0" collapsed="false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</row>
    <row r="277" s="88" customFormat="true" ht="18" hidden="false" customHeight="true" outlineLevel="0" collapsed="false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</row>
    <row r="278" s="88" customFormat="true" ht="18" hidden="false" customHeight="true" outlineLevel="0" collapsed="false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</row>
    <row r="279" s="88" customFormat="true" ht="18" hidden="false" customHeight="true" outlineLevel="0" collapsed="false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</row>
    <row r="280" s="88" customFormat="true" ht="18" hidden="false" customHeight="true" outlineLevel="0" collapsed="false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</row>
    <row r="281" s="88" customFormat="true" ht="18" hidden="false" customHeight="true" outlineLevel="0" collapsed="false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</row>
    <row r="282" s="88" customFormat="true" ht="18" hidden="false" customHeight="true" outlineLevel="0" collapsed="false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</row>
    <row r="283" s="88" customFormat="true" ht="18" hidden="false" customHeight="true" outlineLevel="0" collapsed="false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</row>
    <row r="284" s="88" customFormat="true" ht="18" hidden="false" customHeight="true" outlineLevel="0" collapsed="false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</row>
    <row r="285" s="88" customFormat="true" ht="18" hidden="false" customHeight="true" outlineLevel="0" collapsed="false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</row>
    <row r="286" s="88" customFormat="true" ht="18" hidden="false" customHeight="true" outlineLevel="0" collapsed="false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</row>
    <row r="287" s="88" customFormat="true" ht="18" hidden="false" customHeight="true" outlineLevel="0" collapsed="false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</row>
    <row r="288" s="88" customFormat="true" ht="18" hidden="false" customHeight="true" outlineLevel="0" collapsed="false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</row>
    <row r="289" s="88" customFormat="true" ht="18" hidden="false" customHeight="true" outlineLevel="0" collapsed="false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</row>
    <row r="290" s="88" customFormat="true" ht="18" hidden="false" customHeight="true" outlineLevel="0" collapsed="false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</row>
    <row r="291" s="88" customFormat="true" ht="18" hidden="false" customHeight="true" outlineLevel="0" collapsed="false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</row>
    <row r="292" s="88" customFormat="true" ht="18" hidden="false" customHeight="true" outlineLevel="0" collapsed="false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</row>
    <row r="293" s="88" customFormat="true" ht="18" hidden="false" customHeight="true" outlineLevel="0" collapsed="false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</row>
    <row r="294" s="88" customFormat="true" ht="18" hidden="false" customHeight="true" outlineLevel="0" collapsed="false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</row>
    <row r="295" s="88" customFormat="true" ht="18" hidden="false" customHeight="true" outlineLevel="0" collapsed="false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</row>
    <row r="296" s="88" customFormat="true" ht="18" hidden="false" customHeight="true" outlineLevel="0" collapsed="false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</row>
    <row r="297" s="88" customFormat="true" ht="18" hidden="false" customHeight="true" outlineLevel="0" collapsed="false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</row>
    <row r="298" s="88" customFormat="true" ht="18" hidden="false" customHeight="true" outlineLevel="0" collapsed="false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</row>
    <row r="299" s="88" customFormat="true" ht="18" hidden="false" customHeight="true" outlineLevel="0" collapsed="false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</row>
    <row r="300" s="88" customFormat="true" ht="18" hidden="false" customHeight="true" outlineLevel="0" collapsed="false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</row>
    <row r="301" s="88" customFormat="true" ht="18" hidden="false" customHeight="true" outlineLevel="0" collapsed="false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</row>
    <row r="302" s="88" customFormat="true" ht="18" hidden="false" customHeight="true" outlineLevel="0" collapsed="false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</row>
    <row r="303" s="88" customFormat="true" ht="18" hidden="false" customHeight="true" outlineLevel="0" collapsed="false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</row>
    <row r="304" s="88" customFormat="true" ht="18" hidden="false" customHeight="true" outlineLevel="0" collapsed="false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</row>
    <row r="305" s="88" customFormat="true" ht="18" hidden="false" customHeight="true" outlineLevel="0" collapsed="false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</row>
    <row r="306" s="88" customFormat="true" ht="18" hidden="false" customHeight="true" outlineLevel="0" collapsed="false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</row>
    <row r="307" s="88" customFormat="true" ht="18" hidden="false" customHeight="true" outlineLevel="0" collapsed="false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</row>
    <row r="308" s="88" customFormat="true" ht="18" hidden="false" customHeight="true" outlineLevel="0" collapsed="false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</row>
    <row r="309" s="88" customFormat="true" ht="18" hidden="false" customHeight="true" outlineLevel="0" collapsed="false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</row>
    <row r="310" s="88" customFormat="true" ht="18" hidden="false" customHeight="true" outlineLevel="0" collapsed="false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</row>
    <row r="311" s="88" customFormat="true" ht="18" hidden="false" customHeight="true" outlineLevel="0" collapsed="false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</row>
    <row r="312" s="88" customFormat="true" ht="18" hidden="false" customHeight="true" outlineLevel="0" collapsed="false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</row>
    <row r="313" s="88" customFormat="true" ht="18" hidden="false" customHeight="true" outlineLevel="0" collapsed="false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</row>
    <row r="314" s="88" customFormat="true" ht="18" hidden="false" customHeight="true" outlineLevel="0" collapsed="false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</row>
    <row r="315" s="88" customFormat="true" ht="18" hidden="false" customHeight="true" outlineLevel="0" collapsed="false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</row>
    <row r="316" s="88" customFormat="true" ht="18" hidden="false" customHeight="true" outlineLevel="0" collapsed="false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</row>
    <row r="317" s="88" customFormat="true" ht="18" hidden="false" customHeight="true" outlineLevel="0" collapsed="false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</row>
    <row r="318" s="88" customFormat="true" ht="18" hidden="false" customHeight="true" outlineLevel="0" collapsed="false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</row>
    <row r="319" s="88" customFormat="true" ht="18" hidden="false" customHeight="true" outlineLevel="0" collapsed="false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</row>
    <row r="320" s="88" customFormat="true" ht="18" hidden="false" customHeight="true" outlineLevel="0" collapsed="false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</row>
    <row r="321" s="88" customFormat="true" ht="18" hidden="false" customHeight="true" outlineLevel="0" collapsed="false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</row>
    <row r="322" s="88" customFormat="true" ht="18" hidden="false" customHeight="true" outlineLevel="0" collapsed="false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</row>
    <row r="323" s="88" customFormat="true" ht="18" hidden="false" customHeight="true" outlineLevel="0" collapsed="false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</row>
    <row r="324" s="88" customFormat="true" ht="18" hidden="false" customHeight="true" outlineLevel="0" collapsed="false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</row>
    <row r="325" s="88" customFormat="true" ht="18" hidden="false" customHeight="true" outlineLevel="0" collapsed="false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</row>
    <row r="326" s="88" customFormat="true" ht="18" hidden="false" customHeight="true" outlineLevel="0" collapsed="false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</row>
    <row r="327" s="88" customFormat="true" ht="18" hidden="false" customHeight="true" outlineLevel="0" collapsed="false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</row>
    <row r="328" s="88" customFormat="true" ht="18" hidden="false" customHeight="true" outlineLevel="0" collapsed="false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</row>
    <row r="329" s="88" customFormat="true" ht="18" hidden="false" customHeight="true" outlineLevel="0" collapsed="false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</row>
    <row r="330" s="88" customFormat="true" ht="18" hidden="false" customHeight="true" outlineLevel="0" collapsed="false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</row>
    <row r="331" s="88" customFormat="true" ht="18" hidden="false" customHeight="true" outlineLevel="0" collapsed="false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</row>
    <row r="332" s="88" customFormat="true" ht="18" hidden="false" customHeight="true" outlineLevel="0" collapsed="false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</row>
    <row r="333" s="88" customFormat="true" ht="18" hidden="false" customHeight="true" outlineLevel="0" collapsed="false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</row>
    <row r="334" s="88" customFormat="true" ht="18" hidden="false" customHeight="true" outlineLevel="0" collapsed="false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</row>
    <row r="335" s="88" customFormat="true" ht="18" hidden="false" customHeight="true" outlineLevel="0" collapsed="false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</row>
    <row r="336" s="88" customFormat="true" ht="18" hidden="false" customHeight="true" outlineLevel="0" collapsed="false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</row>
    <row r="337" s="88" customFormat="true" ht="18" hidden="false" customHeight="true" outlineLevel="0" collapsed="false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</row>
    <row r="338" s="88" customFormat="true" ht="18" hidden="false" customHeight="true" outlineLevel="0" collapsed="false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</row>
    <row r="339" s="88" customFormat="true" ht="18" hidden="false" customHeight="true" outlineLevel="0" collapsed="false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</row>
    <row r="340" s="88" customFormat="true" ht="18" hidden="false" customHeight="true" outlineLevel="0" collapsed="false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</row>
    <row r="341" s="88" customFormat="true" ht="18" hidden="false" customHeight="true" outlineLevel="0" collapsed="false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</row>
    <row r="342" s="88" customFormat="true" ht="18" hidden="false" customHeight="true" outlineLevel="0" collapsed="false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</row>
    <row r="343" s="88" customFormat="true" ht="18" hidden="false" customHeight="true" outlineLevel="0" collapsed="false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</row>
    <row r="344" s="88" customFormat="true" ht="18" hidden="false" customHeight="true" outlineLevel="0" collapsed="false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</row>
    <row r="345" s="88" customFormat="true" ht="18" hidden="false" customHeight="true" outlineLevel="0" collapsed="false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</row>
    <row r="346" s="88" customFormat="true" ht="18" hidden="false" customHeight="true" outlineLevel="0" collapsed="false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</row>
    <row r="347" s="88" customFormat="true" ht="18" hidden="false" customHeight="true" outlineLevel="0" collapsed="false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</row>
    <row r="348" s="88" customFormat="true" ht="18" hidden="false" customHeight="true" outlineLevel="0" collapsed="false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</row>
    <row r="349" s="88" customFormat="true" ht="18" hidden="false" customHeight="true" outlineLevel="0" collapsed="false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</row>
    <row r="350" s="88" customFormat="true" ht="18" hidden="false" customHeight="true" outlineLevel="0" collapsed="false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</row>
    <row r="351" s="88" customFormat="true" ht="18" hidden="false" customHeight="true" outlineLevel="0" collapsed="false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</row>
    <row r="352" s="88" customFormat="true" ht="18" hidden="false" customHeight="true" outlineLevel="0" collapsed="false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</row>
    <row r="353" s="88" customFormat="true" ht="18" hidden="false" customHeight="true" outlineLevel="0" collapsed="false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</row>
    <row r="354" s="88" customFormat="true" ht="18" hidden="false" customHeight="true" outlineLevel="0" collapsed="false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</row>
    <row r="355" s="88" customFormat="true" ht="18" hidden="false" customHeight="true" outlineLevel="0" collapsed="false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</row>
    <row r="356" s="88" customFormat="true" ht="18" hidden="false" customHeight="true" outlineLevel="0" collapsed="false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</row>
    <row r="357" s="88" customFormat="true" ht="18" hidden="false" customHeight="true" outlineLevel="0" collapsed="false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</row>
    <row r="358" s="88" customFormat="true" ht="18" hidden="false" customHeight="true" outlineLevel="0" collapsed="false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</row>
    <row r="359" s="88" customFormat="true" ht="18" hidden="false" customHeight="true" outlineLevel="0" collapsed="false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</row>
    <row r="360" s="88" customFormat="true" ht="18" hidden="false" customHeight="true" outlineLevel="0" collapsed="false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</row>
    <row r="361" s="88" customFormat="true" ht="18" hidden="false" customHeight="true" outlineLevel="0" collapsed="false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</row>
    <row r="362" s="88" customFormat="true" ht="18" hidden="false" customHeight="true" outlineLevel="0" collapsed="false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</row>
    <row r="363" s="88" customFormat="true" ht="18" hidden="false" customHeight="true" outlineLevel="0" collapsed="false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</row>
    <row r="364" s="88" customFormat="true" ht="18" hidden="false" customHeight="true" outlineLevel="0" collapsed="false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</row>
    <row r="365" s="88" customFormat="true" ht="18" hidden="false" customHeight="true" outlineLevel="0" collapsed="false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</row>
    <row r="366" s="88" customFormat="true" ht="18" hidden="false" customHeight="true" outlineLevel="0" collapsed="false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</row>
    <row r="367" s="88" customFormat="true" ht="18" hidden="false" customHeight="true" outlineLevel="0" collapsed="false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</row>
    <row r="368" s="88" customFormat="true" ht="18" hidden="false" customHeight="true" outlineLevel="0" collapsed="false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</row>
    <row r="369" s="88" customFormat="true" ht="18" hidden="false" customHeight="true" outlineLevel="0" collapsed="false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</row>
    <row r="370" s="88" customFormat="true" ht="18" hidden="false" customHeight="true" outlineLevel="0" collapsed="false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</row>
    <row r="371" s="88" customFormat="true" ht="18" hidden="false" customHeight="true" outlineLevel="0" collapsed="false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</row>
    <row r="372" s="88" customFormat="true" ht="18" hidden="false" customHeight="true" outlineLevel="0" collapsed="false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</row>
    <row r="373" s="88" customFormat="true" ht="18" hidden="false" customHeight="true" outlineLevel="0" collapsed="false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</row>
    <row r="374" s="88" customFormat="true" ht="18" hidden="false" customHeight="true" outlineLevel="0" collapsed="false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</row>
    <row r="375" s="88" customFormat="true" ht="18" hidden="false" customHeight="true" outlineLevel="0" collapsed="false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</row>
    <row r="376" s="88" customFormat="true" ht="18" hidden="false" customHeight="true" outlineLevel="0" collapsed="false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</row>
    <row r="377" s="88" customFormat="true" ht="18" hidden="false" customHeight="true" outlineLevel="0" collapsed="false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</row>
    <row r="378" s="88" customFormat="true" ht="18" hidden="false" customHeight="true" outlineLevel="0" collapsed="false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</row>
    <row r="379" s="88" customFormat="true" ht="18" hidden="false" customHeight="true" outlineLevel="0" collapsed="false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</row>
    <row r="380" s="88" customFormat="true" ht="18" hidden="false" customHeight="true" outlineLevel="0" collapsed="false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</row>
    <row r="381" s="88" customFormat="true" ht="18" hidden="false" customHeight="true" outlineLevel="0" collapsed="false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</row>
    <row r="382" s="88" customFormat="true" ht="18" hidden="false" customHeight="true" outlineLevel="0" collapsed="false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</row>
    <row r="383" s="88" customFormat="true" ht="18" hidden="false" customHeight="true" outlineLevel="0" collapsed="false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</row>
    <row r="384" s="88" customFormat="true" ht="18" hidden="false" customHeight="true" outlineLevel="0" collapsed="false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</row>
    <row r="385" s="88" customFormat="true" ht="18" hidden="false" customHeight="true" outlineLevel="0" collapsed="false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</row>
    <row r="386" s="88" customFormat="true" ht="18" hidden="false" customHeight="true" outlineLevel="0" collapsed="false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</row>
    <row r="387" s="88" customFormat="true" ht="18" hidden="false" customHeight="true" outlineLevel="0" collapsed="false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</row>
    <row r="388" s="88" customFormat="true" ht="18" hidden="false" customHeight="true" outlineLevel="0" collapsed="false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</row>
    <row r="389" s="88" customFormat="true" ht="18" hidden="false" customHeight="true" outlineLevel="0" collapsed="false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</row>
    <row r="390" s="88" customFormat="true" ht="18" hidden="false" customHeight="true" outlineLevel="0" collapsed="false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</row>
    <row r="391" s="88" customFormat="true" ht="18" hidden="false" customHeight="true" outlineLevel="0" collapsed="false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</row>
    <row r="392" s="88" customFormat="true" ht="18" hidden="false" customHeight="true" outlineLevel="0" collapsed="false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</row>
    <row r="393" s="88" customFormat="true" ht="18" hidden="false" customHeight="true" outlineLevel="0" collapsed="false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</row>
    <row r="394" s="88" customFormat="true" ht="18" hidden="false" customHeight="true" outlineLevel="0" collapsed="false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</row>
    <row r="395" s="88" customFormat="true" ht="18" hidden="false" customHeight="true" outlineLevel="0" collapsed="false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</row>
    <row r="396" s="88" customFormat="true" ht="18" hidden="false" customHeight="true" outlineLevel="0" collapsed="false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</row>
    <row r="397" s="88" customFormat="true" ht="18" hidden="false" customHeight="true" outlineLevel="0" collapsed="false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</row>
    <row r="398" s="88" customFormat="true" ht="18" hidden="false" customHeight="true" outlineLevel="0" collapsed="false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</row>
    <row r="399" s="88" customFormat="true" ht="18" hidden="false" customHeight="true" outlineLevel="0" collapsed="false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</row>
    <row r="400" s="88" customFormat="true" ht="18" hidden="false" customHeight="true" outlineLevel="0" collapsed="false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</row>
    <row r="401" s="88" customFormat="true" ht="18" hidden="false" customHeight="true" outlineLevel="0" collapsed="false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</row>
    <row r="402" s="88" customFormat="true" ht="18" hidden="false" customHeight="true" outlineLevel="0" collapsed="false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</row>
    <row r="403" s="88" customFormat="true" ht="18" hidden="false" customHeight="true" outlineLevel="0" collapsed="false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</row>
    <row r="404" s="88" customFormat="true" ht="18" hidden="false" customHeight="true" outlineLevel="0" collapsed="false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</row>
    <row r="405" s="88" customFormat="true" ht="18" hidden="false" customHeight="true" outlineLevel="0" collapsed="false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</row>
    <row r="406" s="88" customFormat="true" ht="18" hidden="false" customHeight="true" outlineLevel="0" collapsed="false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</row>
    <row r="407" s="88" customFormat="true" ht="18" hidden="false" customHeight="true" outlineLevel="0" collapsed="false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</row>
    <row r="408" s="88" customFormat="true" ht="18" hidden="false" customHeight="true" outlineLevel="0" collapsed="false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</row>
    <row r="409" s="88" customFormat="true" ht="18" hidden="false" customHeight="true" outlineLevel="0" collapsed="false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</row>
    <row r="410" s="88" customFormat="true" ht="18" hidden="false" customHeight="true" outlineLevel="0" collapsed="false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</row>
    <row r="411" s="88" customFormat="true" ht="18" hidden="false" customHeight="true" outlineLevel="0" collapsed="false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</row>
    <row r="412" s="88" customFormat="true" ht="18" hidden="false" customHeight="true" outlineLevel="0" collapsed="false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</row>
    <row r="413" s="88" customFormat="true" ht="18" hidden="false" customHeight="true" outlineLevel="0" collapsed="false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</row>
    <row r="414" s="88" customFormat="true" ht="18" hidden="false" customHeight="true" outlineLevel="0" collapsed="false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</row>
    <row r="415" s="88" customFormat="true" ht="18" hidden="false" customHeight="true" outlineLevel="0" collapsed="false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</row>
    <row r="416" s="88" customFormat="true" ht="18" hidden="false" customHeight="true" outlineLevel="0" collapsed="false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</row>
    <row r="417" s="88" customFormat="true" ht="18" hidden="false" customHeight="true" outlineLevel="0" collapsed="false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</row>
    <row r="418" s="88" customFormat="true" ht="18" hidden="false" customHeight="true" outlineLevel="0" collapsed="false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</row>
    <row r="419" s="88" customFormat="true" ht="18" hidden="false" customHeight="true" outlineLevel="0" collapsed="false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</row>
    <row r="420" s="88" customFormat="true" ht="18" hidden="false" customHeight="true" outlineLevel="0" collapsed="false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</row>
    <row r="421" s="88" customFormat="true" ht="18" hidden="false" customHeight="true" outlineLevel="0" collapsed="false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</row>
    <row r="422" s="88" customFormat="true" ht="18" hidden="false" customHeight="true" outlineLevel="0" collapsed="false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</row>
    <row r="423" s="88" customFormat="true" ht="18" hidden="false" customHeight="true" outlineLevel="0" collapsed="false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</row>
    <row r="424" s="88" customFormat="true" ht="18" hidden="false" customHeight="true" outlineLevel="0" collapsed="false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</row>
    <row r="425" s="88" customFormat="true" ht="18" hidden="false" customHeight="true" outlineLevel="0" collapsed="false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</row>
    <row r="426" s="88" customFormat="true" ht="18" hidden="false" customHeight="true" outlineLevel="0" collapsed="false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</row>
    <row r="427" s="88" customFormat="true" ht="18" hidden="false" customHeight="true" outlineLevel="0" collapsed="false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</row>
    <row r="428" s="88" customFormat="true" ht="18" hidden="false" customHeight="true" outlineLevel="0" collapsed="false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</row>
    <row r="429" s="88" customFormat="true" ht="18" hidden="false" customHeight="true" outlineLevel="0" collapsed="false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</row>
    <row r="430" s="88" customFormat="true" ht="18" hidden="false" customHeight="true" outlineLevel="0" collapsed="false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</row>
    <row r="431" s="88" customFormat="true" ht="18" hidden="false" customHeight="true" outlineLevel="0" collapsed="false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</row>
    <row r="432" s="88" customFormat="true" ht="18" hidden="false" customHeight="true" outlineLevel="0" collapsed="false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</row>
    <row r="433" s="88" customFormat="true" ht="18" hidden="false" customHeight="true" outlineLevel="0" collapsed="false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</row>
    <row r="434" s="88" customFormat="true" ht="18" hidden="false" customHeight="true" outlineLevel="0" collapsed="false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</row>
    <row r="435" s="88" customFormat="true" ht="18" hidden="false" customHeight="true" outlineLevel="0" collapsed="false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</row>
    <row r="436" s="88" customFormat="true" ht="18" hidden="false" customHeight="true" outlineLevel="0" collapsed="false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</row>
    <row r="437" s="88" customFormat="true" ht="18" hidden="false" customHeight="true" outlineLevel="0" collapsed="false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</row>
    <row r="438" s="88" customFormat="true" ht="18" hidden="false" customHeight="true" outlineLevel="0" collapsed="false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</row>
    <row r="439" s="88" customFormat="true" ht="18" hidden="false" customHeight="true" outlineLevel="0" collapsed="false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</row>
    <row r="440" s="88" customFormat="true" ht="18" hidden="false" customHeight="true" outlineLevel="0" collapsed="false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</row>
    <row r="441" s="88" customFormat="true" ht="18" hidden="false" customHeight="true" outlineLevel="0" collapsed="false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</row>
    <row r="442" s="88" customFormat="true" ht="18" hidden="false" customHeight="true" outlineLevel="0" collapsed="false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</row>
    <row r="443" s="88" customFormat="true" ht="18" hidden="false" customHeight="true" outlineLevel="0" collapsed="false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</row>
    <row r="444" s="88" customFormat="true" ht="18" hidden="false" customHeight="true" outlineLevel="0" collapsed="false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</row>
    <row r="445" s="88" customFormat="true" ht="18" hidden="false" customHeight="true" outlineLevel="0" collapsed="false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</row>
    <row r="446" s="88" customFormat="true" ht="18" hidden="false" customHeight="true" outlineLevel="0" collapsed="false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</row>
    <row r="447" s="88" customFormat="true" ht="18" hidden="false" customHeight="true" outlineLevel="0" collapsed="false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</row>
    <row r="448" s="88" customFormat="true" ht="18" hidden="false" customHeight="true" outlineLevel="0" collapsed="false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</row>
    <row r="449" s="88" customFormat="true" ht="18" hidden="false" customHeight="true" outlineLevel="0" collapsed="false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</row>
    <row r="450" s="88" customFormat="true" ht="18" hidden="false" customHeight="true" outlineLevel="0" collapsed="false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</row>
    <row r="451" s="88" customFormat="true" ht="18" hidden="false" customHeight="true" outlineLevel="0" collapsed="false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</row>
    <row r="452" s="88" customFormat="true" ht="18" hidden="false" customHeight="true" outlineLevel="0" collapsed="false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</row>
    <row r="453" s="88" customFormat="true" ht="18" hidden="false" customHeight="true" outlineLevel="0" collapsed="false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</row>
    <row r="454" s="88" customFormat="true" ht="18" hidden="false" customHeight="true" outlineLevel="0" collapsed="false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</row>
    <row r="455" s="88" customFormat="true" ht="18" hidden="false" customHeight="true" outlineLevel="0" collapsed="false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</row>
    <row r="456" s="88" customFormat="true" ht="18" hidden="false" customHeight="true" outlineLevel="0" collapsed="false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</row>
    <row r="457" s="88" customFormat="true" ht="18" hidden="false" customHeight="true" outlineLevel="0" collapsed="false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</row>
    <row r="458" s="88" customFormat="true" ht="18" hidden="false" customHeight="true" outlineLevel="0" collapsed="false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</row>
    <row r="459" s="88" customFormat="true" ht="18" hidden="false" customHeight="true" outlineLevel="0" collapsed="false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</row>
    <row r="460" s="88" customFormat="true" ht="18" hidden="false" customHeight="true" outlineLevel="0" collapsed="false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</row>
    <row r="461" s="88" customFormat="true" ht="18" hidden="false" customHeight="true" outlineLevel="0" collapsed="false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</row>
    <row r="462" s="88" customFormat="true" ht="18" hidden="false" customHeight="true" outlineLevel="0" collapsed="false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</row>
    <row r="463" s="88" customFormat="true" ht="18" hidden="false" customHeight="true" outlineLevel="0" collapsed="false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</row>
    <row r="464" s="88" customFormat="true" ht="18" hidden="false" customHeight="true" outlineLevel="0" collapsed="false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</row>
    <row r="465" s="88" customFormat="true" ht="18" hidden="false" customHeight="true" outlineLevel="0" collapsed="false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</row>
    <row r="466" s="88" customFormat="true" ht="18" hidden="false" customHeight="true" outlineLevel="0" collapsed="false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</row>
    <row r="467" s="88" customFormat="true" ht="18" hidden="false" customHeight="true" outlineLevel="0" collapsed="false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</row>
    <row r="468" s="88" customFormat="true" ht="18" hidden="false" customHeight="true" outlineLevel="0" collapsed="false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</row>
    <row r="469" s="88" customFormat="true" ht="18" hidden="false" customHeight="true" outlineLevel="0" collapsed="false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</row>
    <row r="470" s="88" customFormat="true" ht="18" hidden="false" customHeight="true" outlineLevel="0" collapsed="false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</row>
    <row r="471" s="88" customFormat="true" ht="18" hidden="false" customHeight="true" outlineLevel="0" collapsed="false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</row>
    <row r="472" s="88" customFormat="true" ht="18" hidden="false" customHeight="true" outlineLevel="0" collapsed="false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</row>
    <row r="473" s="88" customFormat="true" ht="18" hidden="false" customHeight="true" outlineLevel="0" collapsed="false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</row>
    <row r="474" s="88" customFormat="true" ht="18" hidden="false" customHeight="true" outlineLevel="0" collapsed="false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</row>
    <row r="475" s="88" customFormat="true" ht="18" hidden="false" customHeight="true" outlineLevel="0" collapsed="false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</row>
    <row r="476" s="88" customFormat="true" ht="18" hidden="false" customHeight="true" outlineLevel="0" collapsed="false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</row>
    <row r="477" s="88" customFormat="true" ht="18" hidden="false" customHeight="true" outlineLevel="0" collapsed="false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</row>
    <row r="478" s="88" customFormat="true" ht="18" hidden="false" customHeight="true" outlineLevel="0" collapsed="false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</row>
    <row r="479" s="88" customFormat="true" ht="18" hidden="false" customHeight="true" outlineLevel="0" collapsed="false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</row>
    <row r="480" s="88" customFormat="true" ht="18" hidden="false" customHeight="true" outlineLevel="0" collapsed="false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</row>
    <row r="481" s="88" customFormat="true" ht="18" hidden="false" customHeight="true" outlineLevel="0" collapsed="false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</row>
    <row r="482" s="88" customFormat="true" ht="18" hidden="false" customHeight="true" outlineLevel="0" collapsed="false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</row>
    <row r="483" s="88" customFormat="true" ht="18" hidden="false" customHeight="true" outlineLevel="0" collapsed="false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</row>
    <row r="484" s="88" customFormat="true" ht="18" hidden="false" customHeight="true" outlineLevel="0" collapsed="false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</row>
    <row r="485" s="88" customFormat="true" ht="18" hidden="false" customHeight="true" outlineLevel="0" collapsed="false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</row>
    <row r="486" s="88" customFormat="true" ht="18" hidden="false" customHeight="true" outlineLevel="0" collapsed="false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</row>
    <row r="487" s="88" customFormat="true" ht="18" hidden="false" customHeight="true" outlineLevel="0" collapsed="false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</row>
    <row r="488" s="88" customFormat="true" ht="18" hidden="false" customHeight="true" outlineLevel="0" collapsed="false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</row>
    <row r="489" s="88" customFormat="true" ht="18" hidden="false" customHeight="true" outlineLevel="0" collapsed="false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</row>
    <row r="490" s="88" customFormat="true" ht="18" hidden="false" customHeight="true" outlineLevel="0" collapsed="false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</row>
    <row r="491" s="88" customFormat="true" ht="18" hidden="false" customHeight="true" outlineLevel="0" collapsed="false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</row>
    <row r="492" s="88" customFormat="true" ht="18" hidden="false" customHeight="true" outlineLevel="0" collapsed="false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</row>
    <row r="493" s="88" customFormat="true" ht="18" hidden="false" customHeight="true" outlineLevel="0" collapsed="false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</row>
    <row r="494" s="88" customFormat="true" ht="18" hidden="false" customHeight="true" outlineLevel="0" collapsed="false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</row>
    <row r="495" s="88" customFormat="true" ht="18" hidden="false" customHeight="true" outlineLevel="0" collapsed="false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</row>
    <row r="496" s="88" customFormat="true" ht="18" hidden="false" customHeight="true" outlineLevel="0" collapsed="false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</row>
    <row r="497" s="88" customFormat="true" ht="18" hidden="false" customHeight="true" outlineLevel="0" collapsed="false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</row>
    <row r="498" s="88" customFormat="true" ht="18" hidden="false" customHeight="true" outlineLevel="0" collapsed="false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</row>
    <row r="499" s="88" customFormat="true" ht="18" hidden="false" customHeight="true" outlineLevel="0" collapsed="false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</row>
    <row r="500" s="88" customFormat="true" ht="18" hidden="false" customHeight="true" outlineLevel="0" collapsed="false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</row>
    <row r="501" s="88" customFormat="true" ht="18" hidden="false" customHeight="true" outlineLevel="0" collapsed="false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</row>
    <row r="502" s="88" customFormat="true" ht="18" hidden="false" customHeight="true" outlineLevel="0" collapsed="false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</row>
    <row r="503" s="88" customFormat="true" ht="18" hidden="false" customHeight="true" outlineLevel="0" collapsed="false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</row>
    <row r="504" s="88" customFormat="true" ht="18" hidden="false" customHeight="true" outlineLevel="0" collapsed="false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</row>
    <row r="505" s="88" customFormat="true" ht="18" hidden="false" customHeight="true" outlineLevel="0" collapsed="false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</row>
    <row r="506" s="88" customFormat="true" ht="18" hidden="false" customHeight="true" outlineLevel="0" collapsed="false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</row>
    <row r="507" s="88" customFormat="true" ht="18" hidden="false" customHeight="true" outlineLevel="0" collapsed="false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</row>
    <row r="508" s="88" customFormat="true" ht="18" hidden="false" customHeight="true" outlineLevel="0" collapsed="false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</row>
    <row r="509" s="88" customFormat="true" ht="18" hidden="false" customHeight="true" outlineLevel="0" collapsed="false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</row>
    <row r="510" s="88" customFormat="true" ht="18" hidden="false" customHeight="true" outlineLevel="0" collapsed="false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</row>
    <row r="511" s="88" customFormat="true" ht="18" hidden="false" customHeight="true" outlineLevel="0" collapsed="false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</row>
    <row r="512" s="88" customFormat="true" ht="18" hidden="false" customHeight="true" outlineLevel="0" collapsed="false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</row>
    <row r="513" s="88" customFormat="true" ht="18" hidden="false" customHeight="true" outlineLevel="0" collapsed="false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</row>
    <row r="514" s="88" customFormat="true" ht="18" hidden="false" customHeight="true" outlineLevel="0" collapsed="false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</row>
    <row r="515" s="88" customFormat="true" ht="18" hidden="false" customHeight="true" outlineLevel="0" collapsed="false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</row>
    <row r="516" s="88" customFormat="true" ht="18" hidden="false" customHeight="true" outlineLevel="0" collapsed="false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</row>
    <row r="517" s="88" customFormat="true" ht="18" hidden="false" customHeight="true" outlineLevel="0" collapsed="false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</row>
    <row r="518" s="88" customFormat="true" ht="18" hidden="false" customHeight="true" outlineLevel="0" collapsed="false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</row>
    <row r="519" s="88" customFormat="true" ht="18" hidden="false" customHeight="true" outlineLevel="0" collapsed="false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</row>
    <row r="520" s="88" customFormat="true" ht="18" hidden="false" customHeight="true" outlineLevel="0" collapsed="false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</row>
    <row r="521" s="88" customFormat="true" ht="18" hidden="false" customHeight="true" outlineLevel="0" collapsed="false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</row>
    <row r="522" s="88" customFormat="true" ht="18" hidden="false" customHeight="true" outlineLevel="0" collapsed="false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</row>
    <row r="523" s="88" customFormat="true" ht="18" hidden="false" customHeight="true" outlineLevel="0" collapsed="false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</row>
    <row r="524" s="88" customFormat="true" ht="18" hidden="false" customHeight="true" outlineLevel="0" collapsed="false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</row>
    <row r="525" s="88" customFormat="true" ht="18" hidden="false" customHeight="true" outlineLevel="0" collapsed="false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</row>
    <row r="526" s="88" customFormat="true" ht="18" hidden="false" customHeight="true" outlineLevel="0" collapsed="false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</row>
    <row r="527" s="88" customFormat="true" ht="18" hidden="false" customHeight="true" outlineLevel="0" collapsed="false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</row>
    <row r="528" s="88" customFormat="true" ht="18" hidden="false" customHeight="true" outlineLevel="0" collapsed="false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</row>
    <row r="529" s="88" customFormat="true" ht="18" hidden="false" customHeight="true" outlineLevel="0" collapsed="false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</row>
    <row r="530" s="88" customFormat="true" ht="18" hidden="false" customHeight="true" outlineLevel="0" collapsed="false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</row>
    <row r="531" s="88" customFormat="true" ht="18" hidden="false" customHeight="true" outlineLevel="0" collapsed="false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</row>
    <row r="532" s="88" customFormat="true" ht="18" hidden="false" customHeight="true" outlineLevel="0" collapsed="false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</row>
    <row r="533" s="88" customFormat="true" ht="18" hidden="false" customHeight="true" outlineLevel="0" collapsed="false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</row>
    <row r="534" s="88" customFormat="true" ht="18" hidden="false" customHeight="true" outlineLevel="0" collapsed="false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</row>
    <row r="535" s="88" customFormat="true" ht="18" hidden="false" customHeight="true" outlineLevel="0" collapsed="false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</row>
    <row r="536" s="88" customFormat="true" ht="18" hidden="false" customHeight="true" outlineLevel="0" collapsed="false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</row>
    <row r="537" s="88" customFormat="true" ht="18" hidden="false" customHeight="true" outlineLevel="0" collapsed="false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</row>
    <row r="538" s="88" customFormat="true" ht="18" hidden="false" customHeight="true" outlineLevel="0" collapsed="false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</row>
    <row r="539" s="88" customFormat="true" ht="18" hidden="false" customHeight="true" outlineLevel="0" collapsed="false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</row>
    <row r="540" s="88" customFormat="true" ht="18" hidden="false" customHeight="true" outlineLevel="0" collapsed="false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</row>
    <row r="541" s="88" customFormat="true" ht="18" hidden="false" customHeight="true" outlineLevel="0" collapsed="false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</row>
    <row r="542" s="88" customFormat="true" ht="18" hidden="false" customHeight="true" outlineLevel="0" collapsed="false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</row>
    <row r="543" s="88" customFormat="true" ht="18" hidden="false" customHeight="true" outlineLevel="0" collapsed="false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</row>
    <row r="544" s="88" customFormat="true" ht="18" hidden="false" customHeight="true" outlineLevel="0" collapsed="false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</row>
    <row r="545" s="88" customFormat="true" ht="18" hidden="false" customHeight="true" outlineLevel="0" collapsed="false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</row>
    <row r="546" s="88" customFormat="true" ht="18" hidden="false" customHeight="true" outlineLevel="0" collapsed="false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</row>
    <row r="547" s="88" customFormat="true" ht="18" hidden="false" customHeight="true" outlineLevel="0" collapsed="false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</row>
    <row r="548" s="88" customFormat="true" ht="18" hidden="false" customHeight="true" outlineLevel="0" collapsed="false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</row>
    <row r="549" s="88" customFormat="true" ht="18" hidden="false" customHeight="true" outlineLevel="0" collapsed="false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</row>
    <row r="550" s="88" customFormat="true" ht="18" hidden="false" customHeight="true" outlineLevel="0" collapsed="false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</row>
    <row r="551" s="88" customFormat="true" ht="18" hidden="false" customHeight="true" outlineLevel="0" collapsed="false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</row>
    <row r="552" s="88" customFormat="true" ht="18" hidden="false" customHeight="true" outlineLevel="0" collapsed="false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</row>
    <row r="553" s="88" customFormat="true" ht="18" hidden="false" customHeight="true" outlineLevel="0" collapsed="false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</row>
    <row r="554" s="88" customFormat="true" ht="18" hidden="false" customHeight="true" outlineLevel="0" collapsed="false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</row>
    <row r="555" s="88" customFormat="true" ht="18" hidden="false" customHeight="true" outlineLevel="0" collapsed="false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</row>
    <row r="556" s="88" customFormat="true" ht="18" hidden="false" customHeight="true" outlineLevel="0" collapsed="false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</row>
    <row r="557" s="88" customFormat="true" ht="18" hidden="false" customHeight="true" outlineLevel="0" collapsed="false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</row>
    <row r="558" s="88" customFormat="true" ht="18" hidden="false" customHeight="true" outlineLevel="0" collapsed="false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</row>
    <row r="559" s="88" customFormat="true" ht="18" hidden="false" customHeight="true" outlineLevel="0" collapsed="false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</row>
    <row r="560" s="88" customFormat="true" ht="18" hidden="false" customHeight="true" outlineLevel="0" collapsed="false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</row>
    <row r="561" s="88" customFormat="true" ht="18" hidden="false" customHeight="true" outlineLevel="0" collapsed="false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</row>
    <row r="562" s="88" customFormat="true" ht="18" hidden="false" customHeight="true" outlineLevel="0" collapsed="false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</row>
    <row r="563" s="88" customFormat="true" ht="18" hidden="false" customHeight="true" outlineLevel="0" collapsed="false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</row>
    <row r="564" s="88" customFormat="true" ht="18" hidden="false" customHeight="true" outlineLevel="0" collapsed="false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</row>
    <row r="565" s="88" customFormat="true" ht="18" hidden="false" customHeight="true" outlineLevel="0" collapsed="false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</row>
    <row r="566" s="88" customFormat="true" ht="18" hidden="false" customHeight="true" outlineLevel="0" collapsed="false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</row>
    <row r="567" s="88" customFormat="true" ht="18" hidden="false" customHeight="true" outlineLevel="0" collapsed="false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</row>
    <row r="568" s="88" customFormat="true" ht="18" hidden="false" customHeight="true" outlineLevel="0" collapsed="false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</row>
    <row r="569" s="88" customFormat="true" ht="18" hidden="false" customHeight="true" outlineLevel="0" collapsed="false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</row>
    <row r="570" s="88" customFormat="true" ht="18" hidden="false" customHeight="true" outlineLevel="0" collapsed="false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</row>
    <row r="571" s="88" customFormat="true" ht="18" hidden="false" customHeight="true" outlineLevel="0" collapsed="false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</row>
    <row r="572" s="88" customFormat="true" ht="18" hidden="false" customHeight="true" outlineLevel="0" collapsed="false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</row>
    <row r="573" s="88" customFormat="true" ht="18" hidden="false" customHeight="true" outlineLevel="0" collapsed="false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</row>
    <row r="574" s="88" customFormat="true" ht="18" hidden="false" customHeight="true" outlineLevel="0" collapsed="false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</row>
    <row r="575" s="88" customFormat="true" ht="18" hidden="false" customHeight="true" outlineLevel="0" collapsed="false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</row>
    <row r="576" s="88" customFormat="true" ht="18" hidden="false" customHeight="true" outlineLevel="0" collapsed="false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</row>
    <row r="577" s="88" customFormat="true" ht="18" hidden="false" customHeight="true" outlineLevel="0" collapsed="false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</row>
    <row r="578" s="88" customFormat="true" ht="18" hidden="false" customHeight="true" outlineLevel="0" collapsed="false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</row>
    <row r="579" s="88" customFormat="true" ht="18" hidden="false" customHeight="true" outlineLevel="0" collapsed="false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</row>
    <row r="580" s="88" customFormat="true" ht="18" hidden="false" customHeight="true" outlineLevel="0" collapsed="false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</row>
    <row r="581" s="88" customFormat="true" ht="18" hidden="false" customHeight="true" outlineLevel="0" collapsed="false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</row>
    <row r="582" s="88" customFormat="true" ht="18" hidden="false" customHeight="true" outlineLevel="0" collapsed="false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</row>
    <row r="583" s="88" customFormat="true" ht="18" hidden="false" customHeight="true" outlineLevel="0" collapsed="false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</row>
    <row r="584" s="88" customFormat="true" ht="18" hidden="false" customHeight="true" outlineLevel="0" collapsed="false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</row>
    <row r="585" s="88" customFormat="true" ht="18" hidden="false" customHeight="true" outlineLevel="0" collapsed="false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</row>
    <row r="586" s="88" customFormat="true" ht="18" hidden="false" customHeight="true" outlineLevel="0" collapsed="false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</row>
    <row r="587" s="88" customFormat="true" ht="18" hidden="false" customHeight="true" outlineLevel="0" collapsed="false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</row>
    <row r="588" s="88" customFormat="true" ht="18" hidden="false" customHeight="true" outlineLevel="0" collapsed="false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</row>
    <row r="589" s="88" customFormat="true" ht="18" hidden="false" customHeight="true" outlineLevel="0" collapsed="false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</row>
    <row r="590" s="88" customFormat="true" ht="18" hidden="false" customHeight="true" outlineLevel="0" collapsed="false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</row>
    <row r="591" s="88" customFormat="true" ht="18" hidden="false" customHeight="true" outlineLevel="0" collapsed="false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</row>
    <row r="592" s="88" customFormat="true" ht="18" hidden="false" customHeight="true" outlineLevel="0" collapsed="false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</row>
    <row r="593" s="88" customFormat="true" ht="18" hidden="false" customHeight="true" outlineLevel="0" collapsed="false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</row>
    <row r="594" s="88" customFormat="true" ht="18" hidden="false" customHeight="true" outlineLevel="0" collapsed="false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</row>
    <row r="595" s="88" customFormat="true" ht="18" hidden="false" customHeight="true" outlineLevel="0" collapsed="false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</row>
    <row r="596" s="88" customFormat="true" ht="18" hidden="false" customHeight="true" outlineLevel="0" collapsed="false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</row>
    <row r="597" s="88" customFormat="true" ht="18" hidden="false" customHeight="true" outlineLevel="0" collapsed="false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</row>
    <row r="598" s="88" customFormat="true" ht="18" hidden="false" customHeight="true" outlineLevel="0" collapsed="false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</row>
    <row r="599" s="88" customFormat="true" ht="18" hidden="false" customHeight="true" outlineLevel="0" collapsed="false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</row>
    <row r="600" s="88" customFormat="true" ht="18" hidden="false" customHeight="true" outlineLevel="0" collapsed="false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</row>
    <row r="601" s="88" customFormat="true" ht="18" hidden="false" customHeight="true" outlineLevel="0" collapsed="false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</row>
    <row r="602" s="88" customFormat="true" ht="18" hidden="false" customHeight="true" outlineLevel="0" collapsed="false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</row>
    <row r="603" s="88" customFormat="true" ht="18" hidden="false" customHeight="true" outlineLevel="0" collapsed="false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</row>
    <row r="604" s="88" customFormat="true" ht="18" hidden="false" customHeight="true" outlineLevel="0" collapsed="false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</row>
    <row r="605" s="88" customFormat="true" ht="18" hidden="false" customHeight="true" outlineLevel="0" collapsed="false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</row>
    <row r="606" s="88" customFormat="true" ht="18" hidden="false" customHeight="true" outlineLevel="0" collapsed="false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</row>
    <row r="607" s="88" customFormat="true" ht="18" hidden="false" customHeight="true" outlineLevel="0" collapsed="false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</row>
    <row r="608" s="88" customFormat="true" ht="18" hidden="false" customHeight="true" outlineLevel="0" collapsed="false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</row>
    <row r="609" s="88" customFormat="true" ht="18" hidden="false" customHeight="true" outlineLevel="0" collapsed="false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</row>
    <row r="610" s="88" customFormat="true" ht="18" hidden="false" customHeight="true" outlineLevel="0" collapsed="false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</row>
    <row r="611" s="88" customFormat="true" ht="18" hidden="false" customHeight="true" outlineLevel="0" collapsed="false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</row>
    <row r="612" s="88" customFormat="true" ht="18" hidden="false" customHeight="true" outlineLevel="0" collapsed="false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</row>
    <row r="613" s="88" customFormat="true" ht="18" hidden="false" customHeight="true" outlineLevel="0" collapsed="false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</row>
    <row r="614" s="88" customFormat="true" ht="18" hidden="false" customHeight="true" outlineLevel="0" collapsed="false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</row>
    <row r="615" s="88" customFormat="true" ht="18" hidden="false" customHeight="true" outlineLevel="0" collapsed="false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</row>
    <row r="616" s="88" customFormat="true" ht="18" hidden="false" customHeight="true" outlineLevel="0" collapsed="false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</row>
    <row r="617" s="88" customFormat="true" ht="18" hidden="false" customHeight="true" outlineLevel="0" collapsed="false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</row>
    <row r="618" s="88" customFormat="true" ht="18" hidden="false" customHeight="true" outlineLevel="0" collapsed="false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</row>
    <row r="619" s="88" customFormat="true" ht="18" hidden="false" customHeight="true" outlineLevel="0" collapsed="false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</row>
    <row r="620" s="88" customFormat="true" ht="18" hidden="false" customHeight="true" outlineLevel="0" collapsed="false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</row>
    <row r="621" s="88" customFormat="true" ht="18" hidden="false" customHeight="true" outlineLevel="0" collapsed="false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</row>
    <row r="622" s="88" customFormat="true" ht="18" hidden="false" customHeight="true" outlineLevel="0" collapsed="false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</row>
    <row r="623" s="88" customFormat="true" ht="18" hidden="false" customHeight="true" outlineLevel="0" collapsed="false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</row>
    <row r="624" s="88" customFormat="true" ht="18" hidden="false" customHeight="true" outlineLevel="0" collapsed="false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</row>
    <row r="625" s="88" customFormat="true" ht="18" hidden="false" customHeight="true" outlineLevel="0" collapsed="false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</row>
    <row r="626" s="88" customFormat="true" ht="18" hidden="false" customHeight="true" outlineLevel="0" collapsed="false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</row>
    <row r="627" s="88" customFormat="true" ht="18" hidden="false" customHeight="true" outlineLevel="0" collapsed="false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</row>
    <row r="628" s="88" customFormat="true" ht="18" hidden="false" customHeight="true" outlineLevel="0" collapsed="false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</row>
    <row r="629" s="88" customFormat="true" ht="18" hidden="false" customHeight="true" outlineLevel="0" collapsed="false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</row>
    <row r="630" s="88" customFormat="true" ht="18" hidden="false" customHeight="true" outlineLevel="0" collapsed="false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</row>
    <row r="631" s="88" customFormat="true" ht="18" hidden="false" customHeight="true" outlineLevel="0" collapsed="false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</row>
    <row r="632" s="88" customFormat="true" ht="18" hidden="false" customHeight="true" outlineLevel="0" collapsed="false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</row>
    <row r="633" s="88" customFormat="true" ht="18" hidden="false" customHeight="true" outlineLevel="0" collapsed="false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</row>
    <row r="634" s="88" customFormat="true" ht="18" hidden="false" customHeight="true" outlineLevel="0" collapsed="false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</row>
    <row r="635" s="88" customFormat="true" ht="18" hidden="false" customHeight="true" outlineLevel="0" collapsed="false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</row>
    <row r="636" s="88" customFormat="true" ht="18" hidden="false" customHeight="true" outlineLevel="0" collapsed="false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</row>
    <row r="637" s="88" customFormat="true" ht="18" hidden="false" customHeight="true" outlineLevel="0" collapsed="false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</row>
    <row r="638" s="88" customFormat="true" ht="18" hidden="false" customHeight="true" outlineLevel="0" collapsed="false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</row>
    <row r="639" s="88" customFormat="true" ht="18" hidden="false" customHeight="true" outlineLevel="0" collapsed="false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</row>
    <row r="640" s="88" customFormat="true" ht="18" hidden="false" customHeight="true" outlineLevel="0" collapsed="false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</row>
    <row r="641" s="88" customFormat="true" ht="18" hidden="false" customHeight="true" outlineLevel="0" collapsed="false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</row>
    <row r="642" s="88" customFormat="true" ht="18" hidden="false" customHeight="true" outlineLevel="0" collapsed="false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</row>
    <row r="643" s="88" customFormat="true" ht="18" hidden="false" customHeight="true" outlineLevel="0" collapsed="false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</row>
    <row r="644" s="88" customFormat="true" ht="18" hidden="false" customHeight="true" outlineLevel="0" collapsed="false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</row>
    <row r="645" s="88" customFormat="true" ht="18" hidden="false" customHeight="true" outlineLevel="0" collapsed="false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</row>
    <row r="646" s="88" customFormat="true" ht="18" hidden="false" customHeight="true" outlineLevel="0" collapsed="false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</row>
    <row r="647" s="88" customFormat="true" ht="18" hidden="false" customHeight="true" outlineLevel="0" collapsed="false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</row>
    <row r="648" s="88" customFormat="true" ht="18" hidden="false" customHeight="true" outlineLevel="0" collapsed="false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</row>
    <row r="649" s="88" customFormat="true" ht="18" hidden="false" customHeight="true" outlineLevel="0" collapsed="false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</row>
    <row r="650" s="88" customFormat="true" ht="18" hidden="false" customHeight="true" outlineLevel="0" collapsed="false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</row>
    <row r="651" s="88" customFormat="true" ht="18" hidden="false" customHeight="true" outlineLevel="0" collapsed="false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</row>
    <row r="652" s="88" customFormat="true" ht="18" hidden="false" customHeight="true" outlineLevel="0" collapsed="false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</row>
    <row r="653" s="88" customFormat="true" ht="18" hidden="false" customHeight="true" outlineLevel="0" collapsed="false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</row>
    <row r="654" s="88" customFormat="true" ht="18" hidden="false" customHeight="true" outlineLevel="0" collapsed="false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</row>
    <row r="655" s="88" customFormat="true" ht="18" hidden="false" customHeight="true" outlineLevel="0" collapsed="false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</row>
    <row r="656" s="88" customFormat="true" ht="18" hidden="false" customHeight="true" outlineLevel="0" collapsed="false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</row>
    <row r="657" s="88" customFormat="true" ht="18" hidden="false" customHeight="true" outlineLevel="0" collapsed="false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</row>
    <row r="658" s="88" customFormat="true" ht="18" hidden="false" customHeight="true" outlineLevel="0" collapsed="false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</row>
    <row r="659" s="88" customFormat="true" ht="18" hidden="false" customHeight="true" outlineLevel="0" collapsed="false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</row>
    <row r="660" s="88" customFormat="true" ht="18" hidden="false" customHeight="true" outlineLevel="0" collapsed="false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</row>
    <row r="661" s="88" customFormat="true" ht="18" hidden="false" customHeight="true" outlineLevel="0" collapsed="false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</row>
    <row r="662" s="88" customFormat="true" ht="18" hidden="false" customHeight="true" outlineLevel="0" collapsed="false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</row>
    <row r="663" s="88" customFormat="true" ht="18" hidden="false" customHeight="true" outlineLevel="0" collapsed="false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</row>
    <row r="664" s="88" customFormat="true" ht="18" hidden="false" customHeight="true" outlineLevel="0" collapsed="false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</row>
    <row r="665" s="88" customFormat="true" ht="18" hidden="false" customHeight="true" outlineLevel="0" collapsed="false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</row>
    <row r="666" s="88" customFormat="true" ht="18" hidden="false" customHeight="true" outlineLevel="0" collapsed="false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</row>
    <row r="667" s="88" customFormat="true" ht="18" hidden="false" customHeight="true" outlineLevel="0" collapsed="false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</row>
    <row r="668" s="88" customFormat="true" ht="18" hidden="false" customHeight="true" outlineLevel="0" collapsed="false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</row>
    <row r="669" s="88" customFormat="true" ht="18" hidden="false" customHeight="true" outlineLevel="0" collapsed="false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</row>
    <row r="670" s="88" customFormat="true" ht="18" hidden="false" customHeight="true" outlineLevel="0" collapsed="false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</row>
    <row r="671" s="88" customFormat="true" ht="18" hidden="false" customHeight="true" outlineLevel="0" collapsed="false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</row>
    <row r="672" s="88" customFormat="true" ht="18" hidden="false" customHeight="true" outlineLevel="0" collapsed="false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</row>
    <row r="673" s="88" customFormat="true" ht="18" hidden="false" customHeight="true" outlineLevel="0" collapsed="false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</row>
    <row r="674" s="88" customFormat="true" ht="18" hidden="false" customHeight="true" outlineLevel="0" collapsed="false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</row>
    <row r="675" s="88" customFormat="true" ht="18" hidden="false" customHeight="true" outlineLevel="0" collapsed="false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</row>
    <row r="676" s="88" customFormat="true" ht="18" hidden="false" customHeight="true" outlineLevel="0" collapsed="false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</row>
    <row r="677" s="88" customFormat="true" ht="18" hidden="false" customHeight="true" outlineLevel="0" collapsed="false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</row>
    <row r="678" s="88" customFormat="true" ht="18" hidden="false" customHeight="true" outlineLevel="0" collapsed="false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</row>
    <row r="679" s="88" customFormat="true" ht="18" hidden="false" customHeight="true" outlineLevel="0" collapsed="false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</row>
    <row r="680" s="88" customFormat="true" ht="18" hidden="false" customHeight="true" outlineLevel="0" collapsed="false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</row>
    <row r="681" s="88" customFormat="true" ht="18" hidden="false" customHeight="true" outlineLevel="0" collapsed="false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</row>
    <row r="682" s="88" customFormat="true" ht="18" hidden="false" customHeight="true" outlineLevel="0" collapsed="false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</row>
    <row r="683" s="88" customFormat="true" ht="18" hidden="false" customHeight="true" outlineLevel="0" collapsed="false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</row>
    <row r="684" s="88" customFormat="true" ht="18" hidden="false" customHeight="true" outlineLevel="0" collapsed="false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</row>
    <row r="685" s="88" customFormat="true" ht="18" hidden="false" customHeight="true" outlineLevel="0" collapsed="false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</row>
    <row r="686" s="88" customFormat="true" ht="18" hidden="false" customHeight="true" outlineLevel="0" collapsed="false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</row>
    <row r="687" s="88" customFormat="true" ht="18" hidden="false" customHeight="true" outlineLevel="0" collapsed="false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</row>
    <row r="688" s="88" customFormat="true" ht="18" hidden="false" customHeight="true" outlineLevel="0" collapsed="false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</row>
    <row r="689" s="88" customFormat="true" ht="18" hidden="false" customHeight="true" outlineLevel="0" collapsed="false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</row>
    <row r="690" s="88" customFormat="true" ht="18" hidden="false" customHeight="true" outlineLevel="0" collapsed="false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</row>
    <row r="691" s="88" customFormat="true" ht="18" hidden="false" customHeight="true" outlineLevel="0" collapsed="false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</row>
    <row r="692" s="88" customFormat="true" ht="18" hidden="false" customHeight="true" outlineLevel="0" collapsed="false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</row>
    <row r="693" s="88" customFormat="true" ht="18" hidden="false" customHeight="true" outlineLevel="0" collapsed="false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</row>
    <row r="694" s="88" customFormat="true" ht="18" hidden="false" customHeight="true" outlineLevel="0" collapsed="false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</row>
    <row r="695" s="88" customFormat="true" ht="18" hidden="false" customHeight="true" outlineLevel="0" collapsed="false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</row>
    <row r="696" s="88" customFormat="true" ht="18" hidden="false" customHeight="true" outlineLevel="0" collapsed="false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</row>
    <row r="697" s="88" customFormat="true" ht="18" hidden="false" customHeight="true" outlineLevel="0" collapsed="false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</row>
    <row r="698" s="88" customFormat="true" ht="18" hidden="false" customHeight="true" outlineLevel="0" collapsed="false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</row>
    <row r="699" s="88" customFormat="true" ht="18" hidden="false" customHeight="true" outlineLevel="0" collapsed="false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</row>
    <row r="700" s="88" customFormat="true" ht="18" hidden="false" customHeight="true" outlineLevel="0" collapsed="false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</row>
    <row r="701" s="88" customFormat="true" ht="18" hidden="false" customHeight="true" outlineLevel="0" collapsed="false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</row>
    <row r="702" s="88" customFormat="true" ht="18" hidden="false" customHeight="true" outlineLevel="0" collapsed="false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</row>
    <row r="703" s="88" customFormat="true" ht="18" hidden="false" customHeight="true" outlineLevel="0" collapsed="false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</row>
    <row r="704" s="88" customFormat="true" ht="18" hidden="false" customHeight="true" outlineLevel="0" collapsed="false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</row>
    <row r="705" s="88" customFormat="true" ht="18" hidden="false" customHeight="true" outlineLevel="0" collapsed="false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</row>
    <row r="706" s="88" customFormat="true" ht="18" hidden="false" customHeight="true" outlineLevel="0" collapsed="false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</row>
    <row r="707" s="88" customFormat="true" ht="18" hidden="false" customHeight="true" outlineLevel="0" collapsed="false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</row>
    <row r="708" s="88" customFormat="true" ht="18" hidden="false" customHeight="true" outlineLevel="0" collapsed="false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</row>
    <row r="709" s="88" customFormat="true" ht="18" hidden="false" customHeight="true" outlineLevel="0" collapsed="false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</row>
    <row r="710" s="88" customFormat="true" ht="18" hidden="false" customHeight="true" outlineLevel="0" collapsed="false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</row>
    <row r="711" s="88" customFormat="true" ht="18" hidden="false" customHeight="true" outlineLevel="0" collapsed="false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</row>
    <row r="712" s="88" customFormat="true" ht="18" hidden="false" customHeight="true" outlineLevel="0" collapsed="false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</row>
    <row r="713" s="88" customFormat="true" ht="18" hidden="false" customHeight="true" outlineLevel="0" collapsed="false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</row>
    <row r="714" s="88" customFormat="true" ht="18" hidden="false" customHeight="true" outlineLevel="0" collapsed="false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</row>
    <row r="715" s="88" customFormat="true" ht="18" hidden="false" customHeight="true" outlineLevel="0" collapsed="false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</row>
    <row r="716" s="88" customFormat="true" ht="18" hidden="false" customHeight="true" outlineLevel="0" collapsed="false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</row>
    <row r="717" s="88" customFormat="true" ht="18" hidden="false" customHeight="true" outlineLevel="0" collapsed="false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</row>
    <row r="718" s="88" customFormat="true" ht="18" hidden="false" customHeight="true" outlineLevel="0" collapsed="false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</row>
    <row r="719" s="88" customFormat="true" ht="18" hidden="false" customHeight="true" outlineLevel="0" collapsed="false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</row>
    <row r="720" s="88" customFormat="true" ht="18" hidden="false" customHeight="true" outlineLevel="0" collapsed="false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</row>
    <row r="721" s="88" customFormat="true" ht="18" hidden="false" customHeight="true" outlineLevel="0" collapsed="false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</row>
    <row r="722" s="88" customFormat="true" ht="18" hidden="false" customHeight="true" outlineLevel="0" collapsed="false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</row>
    <row r="723" s="88" customFormat="true" ht="18" hidden="false" customHeight="true" outlineLevel="0" collapsed="false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</row>
    <row r="724" s="88" customFormat="true" ht="18" hidden="false" customHeight="true" outlineLevel="0" collapsed="false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</row>
    <row r="725" s="88" customFormat="true" ht="18" hidden="false" customHeight="true" outlineLevel="0" collapsed="false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</row>
    <row r="726" s="88" customFormat="true" ht="18" hidden="false" customHeight="true" outlineLevel="0" collapsed="false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</row>
    <row r="727" s="88" customFormat="true" ht="18" hidden="false" customHeight="true" outlineLevel="0" collapsed="false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</row>
    <row r="728" s="88" customFormat="true" ht="18" hidden="false" customHeight="true" outlineLevel="0" collapsed="false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</row>
    <row r="729" s="88" customFormat="true" ht="18" hidden="false" customHeight="true" outlineLevel="0" collapsed="false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</row>
    <row r="730" s="88" customFormat="true" ht="18" hidden="false" customHeight="true" outlineLevel="0" collapsed="false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</row>
    <row r="731" s="88" customFormat="true" ht="18" hidden="false" customHeight="true" outlineLevel="0" collapsed="false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</row>
    <row r="732" s="88" customFormat="true" ht="18" hidden="false" customHeight="true" outlineLevel="0" collapsed="false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</row>
    <row r="733" s="88" customFormat="true" ht="18" hidden="false" customHeight="true" outlineLevel="0" collapsed="false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</row>
    <row r="734" s="88" customFormat="true" ht="18" hidden="false" customHeight="true" outlineLevel="0" collapsed="false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</row>
    <row r="735" s="88" customFormat="true" ht="18" hidden="false" customHeight="true" outlineLevel="0" collapsed="false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</row>
    <row r="736" s="88" customFormat="true" ht="18" hidden="false" customHeight="true" outlineLevel="0" collapsed="false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</row>
    <row r="737" s="88" customFormat="true" ht="18" hidden="false" customHeight="true" outlineLevel="0" collapsed="false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</row>
    <row r="738" s="88" customFormat="true" ht="18" hidden="false" customHeight="true" outlineLevel="0" collapsed="false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</row>
    <row r="739" s="88" customFormat="true" ht="18" hidden="false" customHeight="true" outlineLevel="0" collapsed="false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</row>
    <row r="740" s="88" customFormat="true" ht="18" hidden="false" customHeight="true" outlineLevel="0" collapsed="false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</row>
    <row r="741" s="88" customFormat="true" ht="18" hidden="false" customHeight="true" outlineLevel="0" collapsed="false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</row>
    <row r="742" s="88" customFormat="true" ht="18" hidden="false" customHeight="true" outlineLevel="0" collapsed="false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</row>
    <row r="743" s="88" customFormat="true" ht="18" hidden="false" customHeight="true" outlineLevel="0" collapsed="false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</row>
    <row r="744" s="88" customFormat="true" ht="18" hidden="false" customHeight="true" outlineLevel="0" collapsed="false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</row>
    <row r="745" s="88" customFormat="true" ht="18" hidden="false" customHeight="true" outlineLevel="0" collapsed="false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</row>
    <row r="746" s="88" customFormat="true" ht="18" hidden="false" customHeight="true" outlineLevel="0" collapsed="false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</row>
    <row r="747" s="88" customFormat="true" ht="18" hidden="false" customHeight="true" outlineLevel="0" collapsed="false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</row>
    <row r="748" s="88" customFormat="true" ht="18" hidden="false" customHeight="true" outlineLevel="0" collapsed="false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</row>
    <row r="749" s="88" customFormat="true" ht="18" hidden="false" customHeight="true" outlineLevel="0" collapsed="false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</row>
    <row r="750" s="88" customFormat="true" ht="18" hidden="false" customHeight="true" outlineLevel="0" collapsed="false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</row>
    <row r="751" s="88" customFormat="true" ht="18" hidden="false" customHeight="true" outlineLevel="0" collapsed="false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</row>
    <row r="752" s="88" customFormat="true" ht="18" hidden="false" customHeight="true" outlineLevel="0" collapsed="false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</row>
    <row r="753" s="88" customFormat="true" ht="18" hidden="false" customHeight="true" outlineLevel="0" collapsed="false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</row>
    <row r="754" s="88" customFormat="true" ht="18" hidden="false" customHeight="true" outlineLevel="0" collapsed="false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</row>
    <row r="755" s="88" customFormat="true" ht="18" hidden="false" customHeight="true" outlineLevel="0" collapsed="false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</row>
    <row r="756" s="88" customFormat="true" ht="18" hidden="false" customHeight="true" outlineLevel="0" collapsed="false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</row>
    <row r="757" s="88" customFormat="true" ht="18" hidden="false" customHeight="true" outlineLevel="0" collapsed="false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</row>
    <row r="758" s="88" customFormat="true" ht="18" hidden="false" customHeight="true" outlineLevel="0" collapsed="false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</row>
    <row r="759" s="88" customFormat="true" ht="18" hidden="false" customHeight="true" outlineLevel="0" collapsed="false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</row>
    <row r="760" s="88" customFormat="true" ht="18" hidden="false" customHeight="true" outlineLevel="0" collapsed="false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</row>
    <row r="761" s="88" customFormat="true" ht="18" hidden="false" customHeight="true" outlineLevel="0" collapsed="false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</row>
    <row r="762" s="88" customFormat="true" ht="18" hidden="false" customHeight="true" outlineLevel="0" collapsed="false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</row>
    <row r="763" s="88" customFormat="true" ht="18" hidden="false" customHeight="true" outlineLevel="0" collapsed="false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</row>
    <row r="764" s="88" customFormat="true" ht="18" hidden="false" customHeight="true" outlineLevel="0" collapsed="false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</row>
    <row r="765" s="88" customFormat="true" ht="18" hidden="false" customHeight="true" outlineLevel="0" collapsed="false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</row>
    <row r="766" s="88" customFormat="true" ht="18" hidden="false" customHeight="true" outlineLevel="0" collapsed="false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</row>
    <row r="767" s="88" customFormat="true" ht="18" hidden="false" customHeight="true" outlineLevel="0" collapsed="false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</row>
    <row r="768" s="88" customFormat="true" ht="18" hidden="false" customHeight="true" outlineLevel="0" collapsed="false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</row>
    <row r="769" s="88" customFormat="true" ht="18" hidden="false" customHeight="true" outlineLevel="0" collapsed="false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</row>
    <row r="770" s="88" customFormat="true" ht="18" hidden="false" customHeight="true" outlineLevel="0" collapsed="false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</row>
    <row r="771" s="88" customFormat="true" ht="18" hidden="false" customHeight="true" outlineLevel="0" collapsed="false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</row>
    <row r="772" s="88" customFormat="true" ht="18" hidden="false" customHeight="true" outlineLevel="0" collapsed="false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</row>
    <row r="773" s="88" customFormat="true" ht="18" hidden="false" customHeight="true" outlineLevel="0" collapsed="false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</row>
    <row r="774" s="88" customFormat="true" ht="18" hidden="false" customHeight="true" outlineLevel="0" collapsed="false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</row>
    <row r="775" s="88" customFormat="true" ht="18" hidden="false" customHeight="true" outlineLevel="0" collapsed="false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</row>
    <row r="776" s="88" customFormat="true" ht="18" hidden="false" customHeight="true" outlineLevel="0" collapsed="false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</row>
    <row r="777" s="88" customFormat="true" ht="18" hidden="false" customHeight="true" outlineLevel="0" collapsed="false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</row>
    <row r="778" s="88" customFormat="true" ht="18" hidden="false" customHeight="true" outlineLevel="0" collapsed="false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</row>
    <row r="779" s="88" customFormat="true" ht="18" hidden="false" customHeight="true" outlineLevel="0" collapsed="false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</row>
    <row r="780" s="88" customFormat="true" ht="18" hidden="false" customHeight="true" outlineLevel="0" collapsed="false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</row>
    <row r="781" s="88" customFormat="true" ht="18" hidden="false" customHeight="true" outlineLevel="0" collapsed="false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</row>
    <row r="782" s="88" customFormat="true" ht="18" hidden="false" customHeight="true" outlineLevel="0" collapsed="false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</row>
    <row r="783" s="88" customFormat="true" ht="18" hidden="false" customHeight="true" outlineLevel="0" collapsed="false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</row>
    <row r="784" s="88" customFormat="true" ht="18" hidden="false" customHeight="true" outlineLevel="0" collapsed="false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</row>
    <row r="785" s="88" customFormat="true" ht="18" hidden="false" customHeight="true" outlineLevel="0" collapsed="false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</row>
    <row r="786" s="88" customFormat="true" ht="18" hidden="false" customHeight="true" outlineLevel="0" collapsed="false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</row>
    <row r="787" s="88" customFormat="true" ht="18" hidden="false" customHeight="true" outlineLevel="0" collapsed="false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</row>
    <row r="788" s="88" customFormat="true" ht="18" hidden="false" customHeight="true" outlineLevel="0" collapsed="false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</row>
    <row r="789" s="88" customFormat="true" ht="18" hidden="false" customHeight="true" outlineLevel="0" collapsed="false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</row>
    <row r="790" s="88" customFormat="true" ht="18" hidden="false" customHeight="true" outlineLevel="0" collapsed="false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</row>
    <row r="791" s="88" customFormat="true" ht="18" hidden="false" customHeight="true" outlineLevel="0" collapsed="false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</row>
    <row r="792" s="88" customFormat="true" ht="18" hidden="false" customHeight="true" outlineLevel="0" collapsed="false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</row>
    <row r="793" s="88" customFormat="true" ht="18" hidden="false" customHeight="true" outlineLevel="0" collapsed="false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</row>
    <row r="794" s="88" customFormat="true" ht="18" hidden="false" customHeight="true" outlineLevel="0" collapsed="false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</row>
    <row r="795" s="88" customFormat="true" ht="18" hidden="false" customHeight="true" outlineLevel="0" collapsed="false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</row>
    <row r="796" s="88" customFormat="true" ht="18" hidden="false" customHeight="true" outlineLevel="0" collapsed="false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</row>
    <row r="797" s="88" customFormat="true" ht="18" hidden="false" customHeight="true" outlineLevel="0" collapsed="false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</row>
    <row r="798" s="88" customFormat="true" ht="18" hidden="false" customHeight="true" outlineLevel="0" collapsed="false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</row>
    <row r="799" s="88" customFormat="true" ht="18" hidden="false" customHeight="true" outlineLevel="0" collapsed="false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</row>
    <row r="800" s="88" customFormat="true" ht="18" hidden="false" customHeight="true" outlineLevel="0" collapsed="false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</row>
    <row r="801" s="88" customFormat="true" ht="18" hidden="false" customHeight="true" outlineLevel="0" collapsed="false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</row>
    <row r="802" s="88" customFormat="true" ht="18" hidden="false" customHeight="true" outlineLevel="0" collapsed="false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</row>
    <row r="803" s="88" customFormat="true" ht="18" hidden="false" customHeight="true" outlineLevel="0" collapsed="false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</row>
    <row r="804" s="88" customFormat="true" ht="18" hidden="false" customHeight="true" outlineLevel="0" collapsed="false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</row>
    <row r="805" s="88" customFormat="true" ht="18" hidden="false" customHeight="true" outlineLevel="0" collapsed="false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</row>
    <row r="806" s="88" customFormat="true" ht="18" hidden="false" customHeight="true" outlineLevel="0" collapsed="false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</row>
    <row r="807" s="88" customFormat="true" ht="18" hidden="false" customHeight="true" outlineLevel="0" collapsed="false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</row>
    <row r="808" s="88" customFormat="true" ht="18" hidden="false" customHeight="true" outlineLevel="0" collapsed="false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</row>
    <row r="809" s="88" customFormat="true" ht="18" hidden="false" customHeight="true" outlineLevel="0" collapsed="false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</row>
    <row r="810" s="88" customFormat="true" ht="18" hidden="false" customHeight="true" outlineLevel="0" collapsed="false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</row>
    <row r="811" s="88" customFormat="true" ht="18" hidden="false" customHeight="true" outlineLevel="0" collapsed="false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</row>
    <row r="812" s="88" customFormat="true" ht="18" hidden="false" customHeight="true" outlineLevel="0" collapsed="false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</row>
    <row r="813" s="88" customFormat="true" ht="18" hidden="false" customHeight="true" outlineLevel="0" collapsed="false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</row>
    <row r="814" s="88" customFormat="true" ht="18" hidden="false" customHeight="true" outlineLevel="0" collapsed="false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</row>
    <row r="815" s="88" customFormat="true" ht="18" hidden="false" customHeight="true" outlineLevel="0" collapsed="false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</row>
    <row r="816" s="88" customFormat="true" ht="18" hidden="false" customHeight="true" outlineLevel="0" collapsed="false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</row>
    <row r="817" s="88" customFormat="true" ht="18" hidden="false" customHeight="true" outlineLevel="0" collapsed="false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</row>
    <row r="818" s="88" customFormat="true" ht="18" hidden="false" customHeight="true" outlineLevel="0" collapsed="false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</row>
    <row r="819" s="88" customFormat="true" ht="18" hidden="false" customHeight="true" outlineLevel="0" collapsed="false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</row>
    <row r="820" s="88" customFormat="true" ht="18" hidden="false" customHeight="true" outlineLevel="0" collapsed="false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</row>
    <row r="821" s="88" customFormat="true" ht="18" hidden="false" customHeight="true" outlineLevel="0" collapsed="false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</row>
    <row r="822" s="88" customFormat="true" ht="18" hidden="false" customHeight="true" outlineLevel="0" collapsed="false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</row>
    <row r="823" s="88" customFormat="true" ht="18" hidden="false" customHeight="true" outlineLevel="0" collapsed="false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</row>
    <row r="824" s="88" customFormat="true" ht="18" hidden="false" customHeight="true" outlineLevel="0" collapsed="false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</row>
    <row r="825" s="88" customFormat="true" ht="18" hidden="false" customHeight="true" outlineLevel="0" collapsed="false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</row>
    <row r="826" s="88" customFormat="true" ht="18" hidden="false" customHeight="true" outlineLevel="0" collapsed="false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</row>
    <row r="827" s="88" customFormat="true" ht="18" hidden="false" customHeight="true" outlineLevel="0" collapsed="false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</row>
    <row r="828" s="88" customFormat="true" ht="18" hidden="false" customHeight="true" outlineLevel="0" collapsed="false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</row>
    <row r="829" s="88" customFormat="true" ht="18" hidden="false" customHeight="true" outlineLevel="0" collapsed="false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</row>
    <row r="830" s="88" customFormat="true" ht="18" hidden="false" customHeight="true" outlineLevel="0" collapsed="false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</row>
    <row r="831" s="88" customFormat="true" ht="18" hidden="false" customHeight="true" outlineLevel="0" collapsed="false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</row>
    <row r="832" s="88" customFormat="true" ht="18" hidden="false" customHeight="true" outlineLevel="0" collapsed="false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</row>
    <row r="833" s="88" customFormat="true" ht="18" hidden="false" customHeight="true" outlineLevel="0" collapsed="false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</row>
    <row r="834" s="88" customFormat="true" ht="18" hidden="false" customHeight="true" outlineLevel="0" collapsed="false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</row>
    <row r="835" s="88" customFormat="true" ht="18" hidden="false" customHeight="true" outlineLevel="0" collapsed="false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</row>
    <row r="836" s="88" customFormat="true" ht="18" hidden="false" customHeight="true" outlineLevel="0" collapsed="false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</row>
    <row r="837" s="88" customFormat="true" ht="18" hidden="false" customHeight="true" outlineLevel="0" collapsed="false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</row>
    <row r="838" s="88" customFormat="true" ht="18" hidden="false" customHeight="true" outlineLevel="0" collapsed="false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</row>
    <row r="839" s="88" customFormat="true" ht="18" hidden="false" customHeight="true" outlineLevel="0" collapsed="false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</row>
    <row r="840" s="88" customFormat="true" ht="18" hidden="false" customHeight="true" outlineLevel="0" collapsed="false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</row>
    <row r="841" s="88" customFormat="true" ht="18" hidden="false" customHeight="true" outlineLevel="0" collapsed="false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</row>
    <row r="842" s="88" customFormat="true" ht="18" hidden="false" customHeight="true" outlineLevel="0" collapsed="false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</row>
    <row r="843" s="88" customFormat="true" ht="18" hidden="false" customHeight="true" outlineLevel="0" collapsed="false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</row>
    <row r="844" s="88" customFormat="true" ht="18" hidden="false" customHeight="true" outlineLevel="0" collapsed="false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</row>
    <row r="845" s="88" customFormat="true" ht="18" hidden="false" customHeight="true" outlineLevel="0" collapsed="false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</row>
    <row r="846" s="88" customFormat="true" ht="18" hidden="false" customHeight="true" outlineLevel="0" collapsed="false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</row>
    <row r="847" s="88" customFormat="true" ht="18" hidden="false" customHeight="true" outlineLevel="0" collapsed="false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</row>
    <row r="848" s="88" customFormat="true" ht="18" hidden="false" customHeight="true" outlineLevel="0" collapsed="false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</row>
    <row r="849" s="88" customFormat="true" ht="18" hidden="false" customHeight="true" outlineLevel="0" collapsed="false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</row>
    <row r="850" s="88" customFormat="true" ht="18" hidden="false" customHeight="true" outlineLevel="0" collapsed="false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</row>
    <row r="851" s="88" customFormat="true" ht="18" hidden="false" customHeight="true" outlineLevel="0" collapsed="false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</row>
    <row r="852" s="88" customFormat="true" ht="18" hidden="false" customHeight="true" outlineLevel="0" collapsed="false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</row>
    <row r="853" s="88" customFormat="true" ht="18" hidden="false" customHeight="true" outlineLevel="0" collapsed="false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</row>
    <row r="854" s="88" customFormat="true" ht="18" hidden="false" customHeight="true" outlineLevel="0" collapsed="false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</row>
    <row r="855" s="88" customFormat="true" ht="18" hidden="false" customHeight="true" outlineLevel="0" collapsed="false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</row>
    <row r="856" s="88" customFormat="true" ht="18" hidden="false" customHeight="true" outlineLevel="0" collapsed="false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</row>
    <row r="857" s="88" customFormat="true" ht="18" hidden="false" customHeight="true" outlineLevel="0" collapsed="false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</row>
    <row r="858" s="88" customFormat="true" ht="18" hidden="false" customHeight="true" outlineLevel="0" collapsed="false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</row>
    <row r="859" s="88" customFormat="true" ht="18" hidden="false" customHeight="true" outlineLevel="0" collapsed="false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</row>
    <row r="860" s="88" customFormat="true" ht="18" hidden="false" customHeight="true" outlineLevel="0" collapsed="false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</row>
    <row r="861" s="88" customFormat="true" ht="18" hidden="false" customHeight="true" outlineLevel="0" collapsed="false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</row>
    <row r="862" s="88" customFormat="true" ht="18" hidden="false" customHeight="true" outlineLevel="0" collapsed="false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</row>
    <row r="863" s="88" customFormat="true" ht="18" hidden="false" customHeight="true" outlineLevel="0" collapsed="false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</row>
    <row r="864" s="88" customFormat="true" ht="18" hidden="false" customHeight="true" outlineLevel="0" collapsed="false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</row>
    <row r="865" s="88" customFormat="true" ht="18" hidden="false" customHeight="true" outlineLevel="0" collapsed="false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</row>
    <row r="866" s="88" customFormat="true" ht="18" hidden="false" customHeight="true" outlineLevel="0" collapsed="false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</row>
    <row r="867" s="88" customFormat="true" ht="18" hidden="false" customHeight="true" outlineLevel="0" collapsed="false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</row>
    <row r="868" s="88" customFormat="true" ht="18" hidden="false" customHeight="true" outlineLevel="0" collapsed="false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</row>
    <row r="869" s="88" customFormat="true" ht="18" hidden="false" customHeight="true" outlineLevel="0" collapsed="false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</row>
    <row r="870" s="88" customFormat="true" ht="18" hidden="false" customHeight="true" outlineLevel="0" collapsed="false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</row>
    <row r="871" s="88" customFormat="true" ht="18" hidden="false" customHeight="true" outlineLevel="0" collapsed="false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</row>
    <row r="872" s="88" customFormat="true" ht="18" hidden="false" customHeight="true" outlineLevel="0" collapsed="false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</row>
    <row r="873" s="88" customFormat="true" ht="18" hidden="false" customHeight="true" outlineLevel="0" collapsed="false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</row>
    <row r="874" s="88" customFormat="true" ht="18" hidden="false" customHeight="true" outlineLevel="0" collapsed="false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</row>
    <row r="875" s="88" customFormat="true" ht="18" hidden="false" customHeight="true" outlineLevel="0" collapsed="false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</row>
    <row r="876" s="88" customFormat="true" ht="18" hidden="false" customHeight="true" outlineLevel="0" collapsed="false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</row>
    <row r="877" s="88" customFormat="true" ht="18" hidden="false" customHeight="true" outlineLevel="0" collapsed="false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</row>
    <row r="878" s="88" customFormat="true" ht="18" hidden="false" customHeight="true" outlineLevel="0" collapsed="false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</row>
    <row r="879" s="88" customFormat="true" ht="18" hidden="false" customHeight="true" outlineLevel="0" collapsed="false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</row>
    <row r="880" s="88" customFormat="true" ht="18" hidden="false" customHeight="true" outlineLevel="0" collapsed="false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</row>
    <row r="881" s="88" customFormat="true" ht="18" hidden="false" customHeight="true" outlineLevel="0" collapsed="false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</row>
    <row r="882" s="88" customFormat="true" ht="18" hidden="false" customHeight="true" outlineLevel="0" collapsed="false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</row>
    <row r="883" s="88" customFormat="true" ht="18" hidden="false" customHeight="true" outlineLevel="0" collapsed="false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</row>
    <row r="884" s="88" customFormat="true" ht="18" hidden="false" customHeight="true" outlineLevel="0" collapsed="false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</row>
    <row r="885" s="88" customFormat="true" ht="18" hidden="false" customHeight="true" outlineLevel="0" collapsed="false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</row>
    <row r="886" s="88" customFormat="true" ht="18" hidden="false" customHeight="true" outlineLevel="0" collapsed="false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</row>
    <row r="887" s="88" customFormat="true" ht="18" hidden="false" customHeight="true" outlineLevel="0" collapsed="false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</row>
    <row r="888" s="88" customFormat="true" ht="18" hidden="false" customHeight="true" outlineLevel="0" collapsed="false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</row>
    <row r="889" s="88" customFormat="true" ht="18" hidden="false" customHeight="true" outlineLevel="0" collapsed="false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</row>
    <row r="890" s="88" customFormat="true" ht="18" hidden="false" customHeight="true" outlineLevel="0" collapsed="false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</row>
    <row r="891" s="88" customFormat="true" ht="18" hidden="false" customHeight="true" outlineLevel="0" collapsed="false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</row>
    <row r="892" s="88" customFormat="true" ht="18" hidden="false" customHeight="true" outlineLevel="0" collapsed="false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</row>
    <row r="893" s="88" customFormat="true" ht="18" hidden="false" customHeight="true" outlineLevel="0" collapsed="false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</row>
    <row r="894" s="88" customFormat="true" ht="18" hidden="false" customHeight="true" outlineLevel="0" collapsed="false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</row>
    <row r="895" s="88" customFormat="true" ht="18" hidden="false" customHeight="true" outlineLevel="0" collapsed="false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</row>
    <row r="896" s="88" customFormat="true" ht="18" hidden="false" customHeight="true" outlineLevel="0" collapsed="false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</row>
    <row r="897" s="88" customFormat="true" ht="18" hidden="false" customHeight="true" outlineLevel="0" collapsed="false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</row>
    <row r="898" s="88" customFormat="true" ht="18" hidden="false" customHeight="true" outlineLevel="0" collapsed="false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</row>
    <row r="899" s="88" customFormat="true" ht="18" hidden="false" customHeight="true" outlineLevel="0" collapsed="false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</row>
    <row r="900" s="88" customFormat="true" ht="18" hidden="false" customHeight="true" outlineLevel="0" collapsed="false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</row>
    <row r="901" s="88" customFormat="true" ht="18" hidden="false" customHeight="true" outlineLevel="0" collapsed="false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</row>
    <row r="902" s="88" customFormat="true" ht="18" hidden="false" customHeight="true" outlineLevel="0" collapsed="false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</row>
    <row r="903" s="88" customFormat="true" ht="18" hidden="false" customHeight="true" outlineLevel="0" collapsed="false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</row>
    <row r="904" s="88" customFormat="true" ht="18" hidden="false" customHeight="true" outlineLevel="0" collapsed="false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</row>
    <row r="905" s="88" customFormat="true" ht="18" hidden="false" customHeight="true" outlineLevel="0" collapsed="false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</row>
    <row r="906" s="88" customFormat="true" ht="18" hidden="false" customHeight="true" outlineLevel="0" collapsed="false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</row>
    <row r="907" s="88" customFormat="true" ht="18" hidden="false" customHeight="true" outlineLevel="0" collapsed="false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</row>
    <row r="908" s="88" customFormat="true" ht="18" hidden="false" customHeight="true" outlineLevel="0" collapsed="false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</row>
    <row r="909" s="88" customFormat="true" ht="18" hidden="false" customHeight="true" outlineLevel="0" collapsed="false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</row>
    <row r="910" s="88" customFormat="true" ht="18" hidden="false" customHeight="true" outlineLevel="0" collapsed="false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</row>
    <row r="911" s="88" customFormat="true" ht="18" hidden="false" customHeight="true" outlineLevel="0" collapsed="false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</row>
    <row r="912" s="88" customFormat="true" ht="18" hidden="false" customHeight="true" outlineLevel="0" collapsed="false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</row>
    <row r="913" s="88" customFormat="true" ht="18" hidden="false" customHeight="true" outlineLevel="0" collapsed="false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</row>
    <row r="914" s="88" customFormat="true" ht="18" hidden="false" customHeight="true" outlineLevel="0" collapsed="false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</row>
    <row r="915" s="88" customFormat="true" ht="18" hidden="false" customHeight="true" outlineLevel="0" collapsed="false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</row>
    <row r="916" s="88" customFormat="true" ht="18" hidden="false" customHeight="true" outlineLevel="0" collapsed="false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</row>
    <row r="917" s="88" customFormat="true" ht="18" hidden="false" customHeight="true" outlineLevel="0" collapsed="false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</row>
    <row r="918" s="88" customFormat="true" ht="18" hidden="false" customHeight="true" outlineLevel="0" collapsed="false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</row>
    <row r="919" s="88" customFormat="true" ht="18" hidden="false" customHeight="true" outlineLevel="0" collapsed="false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</row>
    <row r="920" s="88" customFormat="true" ht="18" hidden="false" customHeight="true" outlineLevel="0" collapsed="false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</row>
    <row r="921" s="88" customFormat="true" ht="18" hidden="false" customHeight="true" outlineLevel="0" collapsed="false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</row>
    <row r="922" s="88" customFormat="true" ht="18" hidden="false" customHeight="true" outlineLevel="0" collapsed="false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</row>
    <row r="923" s="88" customFormat="true" ht="18" hidden="false" customHeight="true" outlineLevel="0" collapsed="false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</row>
    <row r="924" s="88" customFormat="true" ht="18" hidden="false" customHeight="true" outlineLevel="0" collapsed="false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</row>
    <row r="925" s="88" customFormat="true" ht="18" hidden="false" customHeight="true" outlineLevel="0" collapsed="false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</row>
    <row r="926" s="88" customFormat="true" ht="18" hidden="false" customHeight="true" outlineLevel="0" collapsed="false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</row>
    <row r="927" s="88" customFormat="true" ht="18" hidden="false" customHeight="true" outlineLevel="0" collapsed="false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</row>
    <row r="928" s="88" customFormat="true" ht="18" hidden="false" customHeight="true" outlineLevel="0" collapsed="false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</row>
    <row r="929" s="88" customFormat="true" ht="18" hidden="false" customHeight="true" outlineLevel="0" collapsed="false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</row>
    <row r="930" s="88" customFormat="true" ht="18" hidden="false" customHeight="true" outlineLevel="0" collapsed="false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</row>
    <row r="931" s="88" customFormat="true" ht="18" hidden="false" customHeight="true" outlineLevel="0" collapsed="false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</row>
    <row r="932" s="88" customFormat="true" ht="18" hidden="false" customHeight="true" outlineLevel="0" collapsed="false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</row>
    <row r="933" s="88" customFormat="true" ht="18" hidden="false" customHeight="true" outlineLevel="0" collapsed="false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</row>
    <row r="934" s="88" customFormat="true" ht="18" hidden="false" customHeight="true" outlineLevel="0" collapsed="false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</row>
    <row r="935" s="88" customFormat="true" ht="18" hidden="false" customHeight="true" outlineLevel="0" collapsed="false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</row>
    <row r="936" s="88" customFormat="true" ht="18" hidden="false" customHeight="true" outlineLevel="0" collapsed="false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</row>
    <row r="937" s="88" customFormat="true" ht="18" hidden="false" customHeight="true" outlineLevel="0" collapsed="false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</row>
    <row r="938" s="88" customFormat="true" ht="18" hidden="false" customHeight="true" outlineLevel="0" collapsed="false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</row>
    <row r="939" s="88" customFormat="true" ht="18" hidden="false" customHeight="true" outlineLevel="0" collapsed="false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</row>
    <row r="940" s="88" customFormat="true" ht="18" hidden="false" customHeight="true" outlineLevel="0" collapsed="false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</row>
    <row r="941" s="88" customFormat="true" ht="18" hidden="false" customHeight="true" outlineLevel="0" collapsed="false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</row>
    <row r="942" s="88" customFormat="true" ht="18" hidden="false" customHeight="true" outlineLevel="0" collapsed="false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</row>
    <row r="943" s="88" customFormat="true" ht="18" hidden="false" customHeight="true" outlineLevel="0" collapsed="false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</row>
    <row r="944" s="88" customFormat="true" ht="18" hidden="false" customHeight="true" outlineLevel="0" collapsed="false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</row>
    <row r="945" s="88" customFormat="true" ht="18" hidden="false" customHeight="true" outlineLevel="0" collapsed="false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</row>
    <row r="946" s="88" customFormat="true" ht="18" hidden="false" customHeight="true" outlineLevel="0" collapsed="false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</row>
    <row r="947" s="88" customFormat="true" ht="18" hidden="false" customHeight="true" outlineLevel="0" collapsed="false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</row>
    <row r="948" s="88" customFormat="true" ht="18" hidden="false" customHeight="true" outlineLevel="0" collapsed="false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</row>
    <row r="949" s="88" customFormat="true" ht="18" hidden="false" customHeight="true" outlineLevel="0" collapsed="false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</row>
    <row r="950" s="88" customFormat="true" ht="18" hidden="false" customHeight="true" outlineLevel="0" collapsed="false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</row>
    <row r="951" s="88" customFormat="true" ht="18" hidden="false" customHeight="true" outlineLevel="0" collapsed="false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</row>
    <row r="952" s="88" customFormat="true" ht="18" hidden="false" customHeight="true" outlineLevel="0" collapsed="false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</row>
    <row r="953" s="88" customFormat="true" ht="18" hidden="false" customHeight="true" outlineLevel="0" collapsed="false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</row>
    <row r="954" s="88" customFormat="true" ht="18" hidden="false" customHeight="true" outlineLevel="0" collapsed="false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</row>
    <row r="955" s="88" customFormat="true" ht="18" hidden="false" customHeight="true" outlineLevel="0" collapsed="false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</row>
    <row r="956" s="88" customFormat="true" ht="18" hidden="false" customHeight="true" outlineLevel="0" collapsed="false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</row>
    <row r="957" s="88" customFormat="true" ht="18" hidden="false" customHeight="true" outlineLevel="0" collapsed="false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</row>
    <row r="958" s="88" customFormat="true" ht="18" hidden="false" customHeight="true" outlineLevel="0" collapsed="false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</row>
    <row r="959" s="88" customFormat="true" ht="18" hidden="false" customHeight="true" outlineLevel="0" collapsed="false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</row>
    <row r="960" s="88" customFormat="true" ht="18" hidden="false" customHeight="true" outlineLevel="0" collapsed="false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</row>
    <row r="961" s="88" customFormat="true" ht="18" hidden="false" customHeight="true" outlineLevel="0" collapsed="false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</row>
    <row r="962" s="88" customFormat="true" ht="18" hidden="false" customHeight="true" outlineLevel="0" collapsed="false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</row>
    <row r="963" s="88" customFormat="true" ht="18" hidden="false" customHeight="true" outlineLevel="0" collapsed="false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</row>
    <row r="964" s="88" customFormat="true" ht="18" hidden="false" customHeight="true" outlineLevel="0" collapsed="false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</row>
    <row r="965" s="88" customFormat="true" ht="18" hidden="false" customHeight="true" outlineLevel="0" collapsed="false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</row>
    <row r="966" s="88" customFormat="true" ht="18" hidden="false" customHeight="true" outlineLevel="0" collapsed="false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</row>
    <row r="967" s="88" customFormat="true" ht="18" hidden="false" customHeight="true" outlineLevel="0" collapsed="false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</row>
    <row r="968" s="88" customFormat="true" ht="18" hidden="false" customHeight="true" outlineLevel="0" collapsed="false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</row>
    <row r="969" s="88" customFormat="true" ht="18" hidden="false" customHeight="true" outlineLevel="0" collapsed="false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</row>
    <row r="970" s="88" customFormat="true" ht="18" hidden="false" customHeight="true" outlineLevel="0" collapsed="false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</row>
    <row r="971" s="88" customFormat="true" ht="18" hidden="false" customHeight="true" outlineLevel="0" collapsed="false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</row>
    <row r="972" s="88" customFormat="true" ht="18" hidden="false" customHeight="true" outlineLevel="0" collapsed="false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</row>
    <row r="973" s="88" customFormat="true" ht="18" hidden="false" customHeight="true" outlineLevel="0" collapsed="false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</row>
    <row r="974" s="88" customFormat="true" ht="18" hidden="false" customHeight="true" outlineLevel="0" collapsed="false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</row>
    <row r="975" s="88" customFormat="true" ht="18" hidden="false" customHeight="true" outlineLevel="0" collapsed="false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</row>
    <row r="976" s="88" customFormat="true" ht="18" hidden="false" customHeight="true" outlineLevel="0" collapsed="false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</row>
    <row r="977" s="88" customFormat="true" ht="18" hidden="false" customHeight="true" outlineLevel="0" collapsed="false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</row>
    <row r="978" s="88" customFormat="true" ht="18" hidden="false" customHeight="true" outlineLevel="0" collapsed="false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</row>
    <row r="979" s="88" customFormat="true" ht="18" hidden="false" customHeight="true" outlineLevel="0" collapsed="false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</row>
    <row r="980" s="88" customFormat="true" ht="18" hidden="false" customHeight="true" outlineLevel="0" collapsed="false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</row>
    <row r="981" s="88" customFormat="true" ht="18" hidden="false" customHeight="true" outlineLevel="0" collapsed="false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</row>
    <row r="982" s="88" customFormat="true" ht="18" hidden="false" customHeight="true" outlineLevel="0" collapsed="false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</row>
    <row r="983" s="88" customFormat="true" ht="18" hidden="false" customHeight="true" outlineLevel="0" collapsed="false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</row>
    <row r="984" s="88" customFormat="true" ht="18" hidden="false" customHeight="true" outlineLevel="0" collapsed="false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</row>
    <row r="985" s="88" customFormat="true" ht="18" hidden="false" customHeight="true" outlineLevel="0" collapsed="false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</row>
    <row r="986" s="88" customFormat="true" ht="18" hidden="false" customHeight="true" outlineLevel="0" collapsed="false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</row>
    <row r="987" s="88" customFormat="true" ht="18" hidden="false" customHeight="true" outlineLevel="0" collapsed="false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</row>
    <row r="988" s="88" customFormat="true" ht="18" hidden="false" customHeight="true" outlineLevel="0" collapsed="false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</row>
    <row r="989" s="88" customFormat="true" ht="18" hidden="false" customHeight="true" outlineLevel="0" collapsed="false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</row>
    <row r="990" s="88" customFormat="true" ht="18" hidden="false" customHeight="true" outlineLevel="0" collapsed="false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</row>
    <row r="991" s="88" customFormat="true" ht="18" hidden="false" customHeight="true" outlineLevel="0" collapsed="false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</row>
    <row r="992" s="88" customFormat="true" ht="18" hidden="false" customHeight="true" outlineLevel="0" collapsed="false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</row>
    <row r="993" s="88" customFormat="true" ht="18" hidden="false" customHeight="true" outlineLevel="0" collapsed="false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</row>
    <row r="994" s="88" customFormat="true" ht="18" hidden="false" customHeight="true" outlineLevel="0" collapsed="false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</row>
    <row r="995" s="88" customFormat="true" ht="18" hidden="false" customHeight="true" outlineLevel="0" collapsed="false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</row>
    <row r="996" s="88" customFormat="true" ht="18" hidden="false" customHeight="true" outlineLevel="0" collapsed="false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</row>
    <row r="997" s="88" customFormat="true" ht="18" hidden="false" customHeight="true" outlineLevel="0" collapsed="false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</row>
    <row r="998" s="88" customFormat="true" ht="18" hidden="false" customHeight="true" outlineLevel="0" collapsed="false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</row>
    <row r="999" s="88" customFormat="true" ht="18" hidden="false" customHeight="true" outlineLevel="0" collapsed="false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</row>
    <row r="1000" s="88" customFormat="true" ht="18" hidden="false" customHeight="true" outlineLevel="0" collapsed="false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</row>
    <row r="1001" s="1" customFormat="true" ht="18" hidden="false" customHeight="true" outlineLevel="0" collapsed="false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</row>
    <row r="1002" s="1" customFormat="true" ht="18" hidden="false" customHeight="true" outlineLevel="0" collapsed="false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</row>
    <row r="1003" s="1" customFormat="true" ht="18" hidden="false" customHeight="true" outlineLevel="0" collapsed="false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</row>
    <row r="1004" s="1" customFormat="true" ht="18" hidden="false" customHeight="true" outlineLevel="0" collapsed="false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</row>
    <row r="1005" s="1" customFormat="true" ht="18" hidden="false" customHeight="true" outlineLevel="0" collapsed="false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</row>
    <row r="1006" s="1" customFormat="true" ht="18" hidden="false" customHeight="true" outlineLevel="0" collapsed="false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</row>
    <row r="1007" s="1" customFormat="true" ht="18" hidden="false" customHeight="true" outlineLevel="0" collapsed="false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</row>
    <row r="1008" s="1" customFormat="true" ht="18" hidden="false" customHeight="true" outlineLevel="0" collapsed="false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</row>
    <row r="1009" s="1" customFormat="true" ht="18" hidden="false" customHeight="true" outlineLevel="0" collapsed="false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</row>
    <row r="1010" s="1" customFormat="true" ht="18" hidden="false" customHeight="true" outlineLevel="0" collapsed="false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</row>
    <row r="1011" s="1" customFormat="true" ht="18" hidden="false" customHeight="true" outlineLevel="0" collapsed="false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</row>
    <row r="1012" s="1" customFormat="true" ht="18" hidden="false" customHeight="true" outlineLevel="0" collapsed="false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</row>
    <row r="1013" s="1" customFormat="true" ht="18" hidden="false" customHeight="true" outlineLevel="0" collapsed="false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</row>
    <row r="1014" s="1" customFormat="true" ht="18" hidden="false" customHeight="true" outlineLevel="0" collapsed="false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</row>
    <row r="1015" s="1" customFormat="true" ht="18" hidden="false" customHeight="true" outlineLevel="0" collapsed="false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</row>
    <row r="1016" s="1" customFormat="true" ht="18" hidden="false" customHeight="true" outlineLevel="0" collapsed="false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</row>
    <row r="1017" s="1" customFormat="true" ht="18" hidden="false" customHeight="true" outlineLevel="0" collapsed="false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</row>
    <row r="1018" s="1" customFormat="true" ht="18" hidden="false" customHeight="true" outlineLevel="0" collapsed="false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</row>
    <row r="1019" s="1" customFormat="true" ht="18" hidden="false" customHeight="true" outlineLevel="0" collapsed="false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</row>
    <row r="1020" s="1" customFormat="true" ht="18" hidden="false" customHeight="true" outlineLevel="0" collapsed="false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</row>
    <row r="1021" s="1" customFormat="true" ht="18" hidden="false" customHeight="true" outlineLevel="0" collapsed="false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</row>
    <row r="1022" s="1" customFormat="true" ht="18" hidden="false" customHeight="true" outlineLevel="0" collapsed="false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</row>
    <row r="1023" s="1" customFormat="true" ht="18" hidden="false" customHeight="true" outlineLevel="0" collapsed="false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</row>
    <row r="1024" s="1" customFormat="true" ht="18" hidden="false" customHeight="true" outlineLevel="0" collapsed="false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</row>
    <row r="1025" s="1" customFormat="true" ht="18" hidden="false" customHeight="true" outlineLevel="0" collapsed="false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</row>
    <row r="1026" s="1" customFormat="true" ht="18" hidden="false" customHeight="true" outlineLevel="0" collapsed="false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</row>
    <row r="1027" s="1" customFormat="true" ht="18" hidden="false" customHeight="true" outlineLevel="0" collapsed="false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</row>
    <row r="1028" s="1" customFormat="true" ht="18" hidden="false" customHeight="true" outlineLevel="0" collapsed="false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</row>
    <row r="1029" s="1" customFormat="true" ht="18" hidden="false" customHeight="true" outlineLevel="0" collapsed="false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</row>
    <row r="1030" s="1" customFormat="true" ht="18" hidden="false" customHeight="true" outlineLevel="0" collapsed="false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</row>
    <row r="1031" s="1" customFormat="true" ht="18" hidden="false" customHeight="true" outlineLevel="0" collapsed="false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</row>
    <row r="1032" s="1" customFormat="true" ht="18" hidden="false" customHeight="true" outlineLevel="0" collapsed="false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</row>
    <row r="1033" s="1" customFormat="true" ht="18" hidden="false" customHeight="true" outlineLevel="0" collapsed="false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</row>
    <row r="1034" s="1" customFormat="true" ht="18" hidden="false" customHeight="true" outlineLevel="0" collapsed="false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</row>
    <row r="1035" s="1" customFormat="true" ht="18" hidden="false" customHeight="true" outlineLevel="0" collapsed="false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</row>
    <row r="1036" s="1" customFormat="true" ht="18" hidden="false" customHeight="true" outlineLevel="0" collapsed="false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</row>
    <row r="1037" s="1" customFormat="true" ht="18" hidden="false" customHeight="true" outlineLevel="0" collapsed="false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</row>
    <row r="1038" s="1" customFormat="true" ht="18" hidden="false" customHeight="true" outlineLevel="0" collapsed="false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</row>
    <row r="1039" s="1" customFormat="true" ht="18" hidden="false" customHeight="true" outlineLevel="0" collapsed="false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</row>
    <row r="1040" s="1" customFormat="true" ht="18" hidden="false" customHeight="true" outlineLevel="0" collapsed="false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</row>
    <row r="1041" s="1" customFormat="true" ht="18" hidden="false" customHeight="true" outlineLevel="0" collapsed="false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</row>
    <row r="1042" s="1" customFormat="true" ht="18" hidden="false" customHeight="true" outlineLevel="0" collapsed="false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</row>
    <row r="1043" s="1" customFormat="true" ht="18" hidden="false" customHeight="true" outlineLevel="0" collapsed="false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</row>
    <row r="1044" s="1" customFormat="true" ht="18" hidden="false" customHeight="true" outlineLevel="0" collapsed="false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</row>
    <row r="1045" s="1" customFormat="true" ht="18" hidden="false" customHeight="true" outlineLevel="0" collapsed="false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</row>
    <row r="1046" s="1" customFormat="true" ht="18" hidden="false" customHeight="true" outlineLevel="0" collapsed="false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</row>
    <row r="1047" s="1" customFormat="true" ht="18" hidden="false" customHeight="true" outlineLevel="0" collapsed="false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</row>
    <row r="1048" s="1" customFormat="true" ht="18" hidden="false" customHeight="true" outlineLevel="0" collapsed="false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</row>
    <row r="1049" s="1" customFormat="true" ht="18" hidden="false" customHeight="true" outlineLevel="0" collapsed="false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</row>
    <row r="1050" s="1" customFormat="true" ht="18" hidden="false" customHeight="true" outlineLevel="0" collapsed="false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</row>
    <row r="1051" s="1" customFormat="true" ht="18" hidden="false" customHeight="true" outlineLevel="0" collapsed="false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</row>
    <row r="951988" customFormat="false" ht="18" hidden="false" customHeight="true" outlineLevel="0" collapsed="false">
      <c r="V951988" s="49" t="e">
        <f aca="false">ROUND(SUM(#REF!),2)</f>
        <v>#REF!</v>
      </c>
    </row>
  </sheetData>
  <sheetProtection algorithmName="SHA-512" hashValue="bJpvX5geKgiCpBYdG2oPdnY81UyYuAhAlkPLfx1uYRIr3NIwAOwRbP9sfMS9xUrZFrCmOgY8abAXsp+RM1lY6w==" saltValue="HXn4Gj9kQU7mvbjP3TVq6A==" spinCount="100000" sheet="true" objects="true" scenarios="true"/>
  <mergeCells count="64">
    <mergeCell ref="B1:P2"/>
    <mergeCell ref="B4:P4"/>
    <mergeCell ref="B6:D6"/>
    <mergeCell ref="E6:I6"/>
    <mergeCell ref="K6:L6"/>
    <mergeCell ref="M6:P6"/>
    <mergeCell ref="B8:D8"/>
    <mergeCell ref="E8:I8"/>
    <mergeCell ref="K8:L8"/>
    <mergeCell ref="M8:P8"/>
    <mergeCell ref="B10:D10"/>
    <mergeCell ref="E10:I10"/>
    <mergeCell ref="K10:L10"/>
    <mergeCell ref="M10:P10"/>
    <mergeCell ref="B12:D12"/>
    <mergeCell ref="E12:I12"/>
    <mergeCell ref="B14:D14"/>
    <mergeCell ref="E14:I14"/>
    <mergeCell ref="B16:P16"/>
    <mergeCell ref="B18:D18"/>
    <mergeCell ref="E18:G18"/>
    <mergeCell ref="J18:K18"/>
    <mergeCell ref="B20:P20"/>
    <mergeCell ref="C22:P22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C41:D41"/>
    <mergeCell ref="E41:H41"/>
    <mergeCell ref="C42:D42"/>
    <mergeCell ref="E42:H42"/>
    <mergeCell ref="C43:D43"/>
    <mergeCell ref="E43:H43"/>
    <mergeCell ref="B47:P47"/>
    <mergeCell ref="B48:P48"/>
    <mergeCell ref="B49:H49"/>
    <mergeCell ref="C50:G50"/>
    <mergeCell ref="C51:G51"/>
    <mergeCell ref="F52:G52"/>
  </mergeCells>
  <conditionalFormatting sqref="J18:K18">
    <cfRule type="expression" priority="2" aboveAverage="0" equalAverage="0" bottom="0" percent="0" rank="0" text="" dxfId="6">
      <formula>$J$18=0</formula>
    </cfRule>
  </conditionalFormatting>
  <conditionalFormatting sqref="N18">
    <cfRule type="expression" priority="3" aboveAverage="0" equalAverage="0" bottom="0" percent="0" rank="0" text="" dxfId="7">
      <formula>$N$18=0</formula>
    </cfRule>
  </conditionalFormatting>
  <conditionalFormatting sqref="E28:E43 J28:O43">
    <cfRule type="expression" priority="4" aboveAverage="0" equalAverage="0" bottom="0" percent="0" rank="0" text="" dxfId="8">
      <formula>ISERROR(E28)</formula>
    </cfRule>
  </conditionalFormatting>
  <conditionalFormatting sqref="J28:J43">
    <cfRule type="expression" priority="5" aboveAverage="0" equalAverage="0" bottom="0" percent="0" rank="0" text="" dxfId="9">
      <formula>ISERROR(J28)</formula>
    </cfRule>
  </conditionalFormatting>
  <conditionalFormatting sqref="K28:K43">
    <cfRule type="expression" priority="6" aboveAverage="0" equalAverage="0" bottom="0" percent="0" rank="0" text="" dxfId="10">
      <formula>ISERROR(K28)</formula>
    </cfRule>
  </conditionalFormatting>
  <conditionalFormatting sqref="I28:I43">
    <cfRule type="expression" priority="7" aboveAverage="0" equalAverage="0" bottom="0" percent="0" rank="0" text="" dxfId="11">
      <formula>ISERROR(I28)</formula>
    </cfRule>
  </conditionalFormatting>
  <conditionalFormatting sqref="I28:I43">
    <cfRule type="expression" priority="8" aboveAverage="0" equalAverage="0" bottom="0" percent="0" rank="0" text="" dxfId="12">
      <formula>ISERROR(I28)</formula>
    </cfRule>
  </conditionalFormatting>
  <dataValidations count="5">
    <dataValidation allowBlank="true" error="La fecha ingresada no es válida, recuerde que debe ser por lo menos la fecha actual + 10 días hábiles." errorTitle="Valor no valido" operator="greaterThanOrEqual" prompt="Debe contemplar los tiempos de cotización del proveedor, mínimo hoy + 10 días hábiles" promptTitle="Fecha de inicio:" showDropDown="false" showErrorMessage="true" showInputMessage="true" sqref="E14:I14" type="date">
      <formula1>WORKDAY(TODAY(),10)</formula1>
      <formula2>0</formula2>
    </dataValidation>
    <dataValidation allowBlank="true" operator="between" showDropDown="false" showErrorMessage="true" showInputMessage="true" sqref="L28:O43 L51:M51" type="none">
      <formula1>0</formula1>
      <formula2>0</formula2>
    </dataValidation>
    <dataValidation allowBlank="true" operator="between" showDropDown="false" showErrorMessage="true" showInputMessage="true" sqref="C28:D43" type="list">
      <formula1>Listas!$D$2:$D$99</formula1>
      <formula2>0</formula2>
    </dataValidation>
    <dataValidation allowBlank="true" operator="between" showDropDown="false" showErrorMessage="true" showInputMessage="true" sqref="E18:G18" type="list">
      <formula1>segmento</formula1>
      <formula2>0</formula2>
    </dataValidation>
    <dataValidation allowBlank="true" operator="between" showDropDown="false" showErrorMessage="true" showInputMessage="true" sqref="D25" type="list">
      <formula1>Listas!$F$2:$F$3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029864"/>
  <sheetViews>
    <sheetView showFormulas="false" showGridLines="true" showRowColHeaders="true" showZeros="true" rightToLeft="false" tabSelected="true" showOutlineSymbols="true" defaultGridColor="true" view="normal" topLeftCell="R35" colorId="64" zoomScale="100" zoomScaleNormal="100" zoomScalePageLayoutView="60" workbookViewId="0">
      <selection pane="topLeft" activeCell="A1" activeCellId="0" sqref="A1"/>
    </sheetView>
  </sheetViews>
  <sheetFormatPr defaultColWidth="11.6171875" defaultRowHeight="18" zeroHeight="false" outlineLevelRow="0" outlineLevelCol="0"/>
  <cols>
    <col collapsed="false" customWidth="true" hidden="false" outlineLevel="0" max="1" min="1" style="47" width="3.75"/>
    <col collapsed="false" customWidth="true" hidden="false" outlineLevel="0" max="2" min="2" style="47" width="16.13"/>
    <col collapsed="false" customWidth="true" hidden="false" outlineLevel="0" max="3" min="3" style="47" width="16.75"/>
    <col collapsed="false" customWidth="true" hidden="false" outlineLevel="0" max="4" min="4" style="47" width="14"/>
    <col collapsed="false" customWidth="true" hidden="false" outlineLevel="0" max="8" min="5" style="47" width="23.51"/>
    <col collapsed="false" customWidth="true" hidden="false" outlineLevel="0" max="9" min="9" style="47" width="15.75"/>
    <col collapsed="false" customWidth="true" hidden="false" outlineLevel="0" max="10" min="10" style="47" width="29.62"/>
    <col collapsed="false" customWidth="true" hidden="false" outlineLevel="0" max="11" min="11" style="47" width="13.87"/>
    <col collapsed="false" customWidth="true" hidden="false" outlineLevel="0" max="15" min="12" style="47" width="30.87"/>
    <col collapsed="false" customWidth="true" hidden="false" outlineLevel="0" max="16" min="16" style="47" width="19.62"/>
    <col collapsed="false" customWidth="true" hidden="false" outlineLevel="0" max="23" min="17" style="47" width="20.62"/>
    <col collapsed="false" customWidth="true" hidden="false" outlineLevel="0" max="24" min="24" style="49" width="20.62"/>
    <col collapsed="false" customWidth="true" hidden="true" outlineLevel="0" max="25" min="25" style="49" width="20.62"/>
    <col collapsed="false" customWidth="false" hidden="false" outlineLevel="0" max="1024" min="26" style="47" width="11.62"/>
  </cols>
  <sheetData>
    <row r="1" customFormat="false" ht="18" hidden="false" customHeight="true" outlineLevel="0" collapsed="false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customFormat="false" ht="18" hidden="false" customHeight="true" outlineLevel="0" collapsed="false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customFormat="false" ht="18" hidden="false" customHeight="true" outlineLevel="0" collapsed="false">
      <c r="B3" s="47" t="str">
        <f aca="false">SolCotizacion!B3</f>
        <v>Versión: 5</v>
      </c>
      <c r="C3" s="52" t="n">
        <f aca="false">SolCotizacion!C3</f>
        <v>44145</v>
      </c>
    </row>
    <row r="4" customFormat="false" ht="18" hidden="false" customHeight="true" outlineLevel="0" collapsed="false">
      <c r="B4" s="82" t="s">
        <v>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customFormat="false" ht="6" hidden="false" customHeight="true" outlineLevel="0" collapsed="false"/>
    <row r="6" customFormat="false" ht="15" hidden="false" customHeight="true" outlineLevel="0" collapsed="false">
      <c r="B6" s="94" t="s">
        <v>3</v>
      </c>
      <c r="C6" s="94"/>
      <c r="D6" s="94"/>
      <c r="E6" s="95" t="s">
        <v>4</v>
      </c>
      <c r="F6" s="95"/>
      <c r="G6" s="95"/>
      <c r="H6" s="95"/>
      <c r="I6" s="95"/>
      <c r="K6" s="96" t="s">
        <v>5</v>
      </c>
      <c r="L6" s="96"/>
      <c r="M6" s="95" t="s">
        <v>6</v>
      </c>
      <c r="N6" s="95"/>
      <c r="O6" s="95"/>
      <c r="P6" s="95"/>
    </row>
    <row r="7" customFormat="false" ht="6" hidden="false" customHeight="true" outlineLevel="0" collapsed="false">
      <c r="B7" s="97"/>
      <c r="C7" s="97"/>
      <c r="D7" s="97"/>
      <c r="K7" s="98"/>
      <c r="L7" s="99"/>
    </row>
    <row r="8" customFormat="false" ht="18" hidden="false" customHeight="true" outlineLevel="0" collapsed="false">
      <c r="B8" s="94" t="s">
        <v>7</v>
      </c>
      <c r="C8" s="94"/>
      <c r="D8" s="94"/>
      <c r="E8" s="95" t="s">
        <v>8</v>
      </c>
      <c r="F8" s="95"/>
      <c r="G8" s="95"/>
      <c r="H8" s="95"/>
      <c r="I8" s="95"/>
      <c r="K8" s="96" t="s">
        <v>9</v>
      </c>
      <c r="L8" s="96"/>
      <c r="M8" s="95" t="s">
        <v>10</v>
      </c>
      <c r="N8" s="95"/>
      <c r="O8" s="95"/>
      <c r="P8" s="95"/>
    </row>
    <row r="9" customFormat="false" ht="6" hidden="false" customHeight="true" outlineLevel="0" collapsed="false">
      <c r="B9" s="97"/>
      <c r="C9" s="97"/>
      <c r="D9" s="97"/>
      <c r="K9" s="98"/>
      <c r="L9" s="99"/>
    </row>
    <row r="10" customFormat="false" ht="18" hidden="false" customHeight="true" outlineLevel="0" collapsed="false">
      <c r="B10" s="94" t="s">
        <v>11</v>
      </c>
      <c r="C10" s="94"/>
      <c r="D10" s="94"/>
      <c r="E10" s="95" t="s">
        <v>12</v>
      </c>
      <c r="F10" s="95"/>
      <c r="G10" s="95"/>
      <c r="H10" s="95"/>
      <c r="I10" s="95"/>
      <c r="K10" s="96" t="s">
        <v>13</v>
      </c>
      <c r="L10" s="96"/>
      <c r="M10" s="95" t="s">
        <v>14</v>
      </c>
      <c r="N10" s="95"/>
      <c r="O10" s="95"/>
      <c r="P10" s="95"/>
    </row>
    <row r="11" customFormat="false" ht="6" hidden="false" customHeight="true" outlineLevel="0" collapsed="false"/>
    <row r="12" customFormat="false" ht="18" hidden="false" customHeight="true" outlineLevel="0" collapsed="false">
      <c r="B12" s="94" t="s">
        <v>15</v>
      </c>
      <c r="C12" s="94"/>
      <c r="D12" s="94"/>
      <c r="E12" s="95" t="s">
        <v>16</v>
      </c>
      <c r="F12" s="95"/>
      <c r="G12" s="95"/>
      <c r="H12" s="95"/>
      <c r="I12" s="95"/>
    </row>
    <row r="13" customFormat="false" ht="4.5" hidden="false" customHeight="true" outlineLevel="0" collapsed="false"/>
    <row r="14" s="60" customFormat="true" ht="4.5" hidden="false" customHeight="true" outlineLevel="0" collapsed="false">
      <c r="B14" s="97"/>
      <c r="C14" s="97"/>
      <c r="D14" s="97"/>
      <c r="E14" s="100"/>
      <c r="F14" s="100"/>
      <c r="G14" s="100"/>
      <c r="H14" s="100"/>
      <c r="I14" s="100"/>
      <c r="L14" s="101"/>
      <c r="M14" s="101"/>
      <c r="X14" s="63"/>
      <c r="Y14" s="63"/>
    </row>
    <row r="15" customFormat="false" ht="4.5" hidden="false" customHeight="true" outlineLevel="0" collapsed="false"/>
    <row r="16" customFormat="false" ht="30.75" hidden="false" customHeight="true" outlineLevel="0" collapsed="false">
      <c r="B16" s="82" t="s">
        <v>17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customFormat="false" ht="6" hidden="false" customHeight="true" outlineLevel="0" collapsed="false"/>
    <row r="18" customFormat="false" ht="37.5" hidden="false" customHeight="true" outlineLevel="0" collapsed="false">
      <c r="B18" s="83" t="s">
        <v>18</v>
      </c>
      <c r="C18" s="83"/>
      <c r="D18" s="83"/>
      <c r="E18" s="102" t="s">
        <v>19</v>
      </c>
      <c r="F18" s="102"/>
      <c r="G18" s="102"/>
      <c r="I18" s="103" t="s">
        <v>20</v>
      </c>
      <c r="J18" s="104" t="n">
        <f aca="false">SolCotizacion!J18</f>
        <v>3640</v>
      </c>
      <c r="K18" s="104"/>
      <c r="M18" s="103" t="s">
        <v>67</v>
      </c>
      <c r="N18" s="67" t="n">
        <f aca="false">SolCotizacion!N18</f>
        <v>44153</v>
      </c>
    </row>
    <row r="19" customFormat="false" ht="6" hidden="false" customHeight="true" outlineLevel="0" collapsed="false"/>
    <row r="20" customFormat="false" ht="29.25" hidden="false" customHeight="true" outlineLevel="0" collapsed="false">
      <c r="B20" s="83" t="s">
        <v>23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customFormat="false" ht="9" hidden="false" customHeight="true" outlineLevel="0" collapsed="false">
      <c r="A21" s="49"/>
    </row>
    <row r="22" customFormat="false" ht="33.75" hidden="false" customHeight="true" outlineLevel="0" collapsed="false">
      <c r="A22" s="49" t="s">
        <v>24</v>
      </c>
      <c r="B22" s="105" t="str">
        <f aca="false">SolCotizacion!B22</f>
        <v>G-Suite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customFormat="false" ht="5.25" hidden="false" customHeight="true" outlineLevel="0" collapsed="false">
      <c r="A23" s="49"/>
    </row>
    <row r="24" customFormat="false" ht="23.25" hidden="false" customHeight="true" outlineLevel="0" collapsed="false">
      <c r="A24" s="49"/>
      <c r="B24" s="107" t="s">
        <v>25</v>
      </c>
      <c r="F24" s="108"/>
    </row>
    <row r="25" customFormat="false" ht="25.5" hidden="false" customHeight="true" outlineLevel="0" collapsed="false">
      <c r="A25" s="49"/>
      <c r="B25" s="93" t="n">
        <v>1</v>
      </c>
      <c r="L25" s="83" t="s">
        <v>88</v>
      </c>
      <c r="M25" s="83"/>
      <c r="N25" s="109" t="s">
        <v>89</v>
      </c>
      <c r="O25" s="109"/>
      <c r="P25" s="109"/>
    </row>
    <row r="26" customFormat="false" ht="9" hidden="false" customHeight="true" outlineLevel="0" collapsed="false">
      <c r="A26" s="49"/>
    </row>
    <row r="27" customFormat="false" ht="33.75" hidden="false" customHeight="true" outlineLevel="0" collapsed="false">
      <c r="A27" s="49"/>
      <c r="B27" s="83" t="s">
        <v>26</v>
      </c>
      <c r="C27" s="83" t="s">
        <v>27</v>
      </c>
      <c r="D27" s="83"/>
      <c r="E27" s="110" t="s">
        <v>28</v>
      </c>
      <c r="F27" s="110"/>
      <c r="G27" s="110"/>
      <c r="H27" s="110"/>
      <c r="I27" s="83" t="s">
        <v>29</v>
      </c>
      <c r="J27" s="83" t="s">
        <v>30</v>
      </c>
      <c r="K27" s="83" t="s">
        <v>31</v>
      </c>
      <c r="L27" s="83" t="s">
        <v>32</v>
      </c>
      <c r="M27" s="83" t="s">
        <v>33</v>
      </c>
      <c r="N27" s="83" t="s">
        <v>34</v>
      </c>
      <c r="O27" s="83" t="s">
        <v>35</v>
      </c>
      <c r="P27" s="83" t="s">
        <v>36</v>
      </c>
      <c r="Q27" s="73" t="s">
        <v>68</v>
      </c>
      <c r="R27" s="73" t="s">
        <v>69</v>
      </c>
      <c r="S27" s="73" t="s">
        <v>90</v>
      </c>
      <c r="T27" s="73" t="s">
        <v>91</v>
      </c>
      <c r="U27" s="73" t="s">
        <v>70</v>
      </c>
      <c r="V27" s="73" t="s">
        <v>71</v>
      </c>
      <c r="W27" s="73" t="s">
        <v>92</v>
      </c>
      <c r="X27" s="73" t="s">
        <v>72</v>
      </c>
    </row>
    <row r="28" s="1" customFormat="true" ht="33.75" hidden="false" customHeight="true" outlineLevel="0" collapsed="false">
      <c r="A28" s="49" t="s">
        <v>73</v>
      </c>
      <c r="B28" s="74" t="n">
        <v>1</v>
      </c>
      <c r="C28" s="75" t="s">
        <v>37</v>
      </c>
      <c r="D28" s="75"/>
      <c r="E28" s="75" t="s">
        <v>74</v>
      </c>
      <c r="F28" s="75"/>
      <c r="G28" s="75"/>
      <c r="H28" s="75"/>
      <c r="I28" s="75" t="s">
        <v>75</v>
      </c>
      <c r="J28" s="75" t="s">
        <v>30</v>
      </c>
      <c r="K28" s="75" t="s">
        <v>76</v>
      </c>
      <c r="L28" s="75" t="s">
        <v>77</v>
      </c>
      <c r="M28" s="75" t="s">
        <v>77</v>
      </c>
      <c r="N28" s="75" t="s">
        <v>37</v>
      </c>
      <c r="O28" s="75" t="s">
        <v>78</v>
      </c>
      <c r="P28" s="75" t="n">
        <v>114</v>
      </c>
      <c r="Q28" s="76" t="n">
        <f aca="false">IFERROR(VLOOKUP($N$25&amp;$Y28&amp;$C28,temp!$A:$Y,19,0)*$J$18,VLOOKUP("Catalogo principal"&amp;$Y28&amp;$C28,temp!$A:$Y,19,0)*$J$18)</f>
        <v>524160</v>
      </c>
      <c r="R28" s="76" t="n">
        <f aca="false">ROUND(Q28/(1-(VLOOKUP("Total porcentaje:",$F:$H,3))),2)</f>
        <v>524160</v>
      </c>
      <c r="S28" s="111"/>
      <c r="T28" s="76" t="n">
        <f aca="false">ROUND(R28*(1-S28),2)</f>
        <v>524160</v>
      </c>
      <c r="U28" s="76" t="n">
        <f aca="false">ROUND(P28*T28,2)</f>
        <v>59754240</v>
      </c>
      <c r="V28" s="111"/>
      <c r="W28" s="76" t="n">
        <f aca="false">IF(V28="Si",U28*19%,0)</f>
        <v>0</v>
      </c>
      <c r="X28" s="76" t="n">
        <f aca="false">U28+W28</f>
        <v>59754240</v>
      </c>
      <c r="Y28" s="1" t="str">
        <f aca="false">IFERROR(VLOOKUP($C28&amp;$E$18,Consolidado!$B:$U,5,0),VLOOKUP($C28&amp;"Canal",Consolidado!$B:$U,5,0))</f>
        <v>G-Suite</v>
      </c>
    </row>
    <row r="29" s="1" customFormat="true" ht="33.75" hidden="false" customHeight="true" outlineLevel="0" collapsed="false">
      <c r="A29" s="49" t="s">
        <v>79</v>
      </c>
      <c r="B29" s="74" t="n">
        <v>2</v>
      </c>
      <c r="C29" s="75" t="s">
        <v>38</v>
      </c>
      <c r="D29" s="75"/>
      <c r="E29" s="75" t="s">
        <v>80</v>
      </c>
      <c r="F29" s="75"/>
      <c r="G29" s="75"/>
      <c r="H29" s="75"/>
      <c r="I29" s="75" t="s">
        <v>75</v>
      </c>
      <c r="J29" s="75" t="s">
        <v>30</v>
      </c>
      <c r="K29" s="75" t="s">
        <v>76</v>
      </c>
      <c r="L29" s="75" t="s">
        <v>77</v>
      </c>
      <c r="M29" s="75" t="s">
        <v>77</v>
      </c>
      <c r="N29" s="75" t="s">
        <v>38</v>
      </c>
      <c r="O29" s="75" t="s">
        <v>81</v>
      </c>
      <c r="P29" s="75" t="n">
        <v>114</v>
      </c>
      <c r="Q29" s="76" t="n">
        <f aca="false">IFERROR(VLOOKUP($N$25&amp;$Y29&amp;$C29,temp!$A:$Y,19,0)*$J$18,VLOOKUP("Catalogo principal"&amp;$Y29&amp;$C29,temp!$A:$Y,19,0)*$J$18)</f>
        <v>43680</v>
      </c>
      <c r="R29" s="76" t="n">
        <f aca="false">ROUND(Q29/(1-(VLOOKUP("Total porcentaje:",$F:$H,3))),2)</f>
        <v>43680</v>
      </c>
      <c r="S29" s="111"/>
      <c r="T29" s="76" t="n">
        <f aca="false">ROUND(R29*(1-S29),2)</f>
        <v>43680</v>
      </c>
      <c r="U29" s="76" t="n">
        <f aca="false">ROUND(P29*T29,2)</f>
        <v>4979520</v>
      </c>
      <c r="V29" s="111"/>
      <c r="W29" s="76" t="n">
        <f aca="false">IF(V29="Si",U29*19%,0)</f>
        <v>0</v>
      </c>
      <c r="X29" s="76" t="n">
        <f aca="false">U29+W29</f>
        <v>4979520</v>
      </c>
      <c r="Y29" s="1" t="str">
        <f aca="false">IFERROR(VLOOKUP($C29&amp;$E$18,Consolidado!$B:$U,5,0),VLOOKUP($C29&amp;"Canal",Consolidado!$B:$U,5,0))</f>
        <v>G-Suite</v>
      </c>
    </row>
    <row r="30" s="1" customFormat="true" ht="33.75" hidden="false" customHeight="true" outlineLevel="0" collapsed="false">
      <c r="A30" s="49" t="s">
        <v>79</v>
      </c>
      <c r="B30" s="74" t="n">
        <v>3</v>
      </c>
      <c r="C30" s="75" t="s">
        <v>38</v>
      </c>
      <c r="D30" s="75"/>
      <c r="E30" s="75" t="s">
        <v>80</v>
      </c>
      <c r="F30" s="75"/>
      <c r="G30" s="75"/>
      <c r="H30" s="75"/>
      <c r="I30" s="75" t="s">
        <v>75</v>
      </c>
      <c r="J30" s="75" t="s">
        <v>30</v>
      </c>
      <c r="K30" s="75" t="s">
        <v>76</v>
      </c>
      <c r="L30" s="75" t="s">
        <v>77</v>
      </c>
      <c r="M30" s="75" t="s">
        <v>77</v>
      </c>
      <c r="N30" s="75" t="s">
        <v>38</v>
      </c>
      <c r="O30" s="75" t="s">
        <v>81</v>
      </c>
      <c r="P30" s="75" t="n">
        <v>114</v>
      </c>
      <c r="Q30" s="76" t="n">
        <f aca="false">IFERROR(VLOOKUP($N$25&amp;$Y30&amp;$C30,temp!$A:$Y,19,0)*$J$18,VLOOKUP("Catalogo principal"&amp;$Y30&amp;$C30,temp!$A:$Y,19,0)*$J$18)</f>
        <v>43680</v>
      </c>
      <c r="R30" s="76" t="n">
        <f aca="false">ROUND(Q30/(1-(VLOOKUP("Total porcentaje:",$F:$H,3))),2)</f>
        <v>43680</v>
      </c>
      <c r="S30" s="111"/>
      <c r="T30" s="76" t="n">
        <f aca="false">ROUND(R30*(1-S30),2)</f>
        <v>43680</v>
      </c>
      <c r="U30" s="76" t="n">
        <f aca="false">ROUND(P30*T30,2)</f>
        <v>4979520</v>
      </c>
      <c r="V30" s="111"/>
      <c r="W30" s="76" t="n">
        <f aca="false">IF(V30="Si",U30*19%,0)</f>
        <v>0</v>
      </c>
      <c r="X30" s="76" t="n">
        <f aca="false">U30+W30</f>
        <v>4979520</v>
      </c>
      <c r="Y30" s="1" t="str">
        <f aca="false">IFERROR(VLOOKUP($C30&amp;$E$18,Consolidado!$B:$U,5,0),VLOOKUP($C30&amp;"Canal",Consolidado!$B:$U,5,0))</f>
        <v>G-Suite</v>
      </c>
    </row>
    <row r="31" s="1" customFormat="true" ht="33.75" hidden="false" customHeight="true" outlineLevel="0" collapsed="false">
      <c r="A31" s="49" t="s">
        <v>79</v>
      </c>
      <c r="B31" s="74" t="n">
        <v>4</v>
      </c>
      <c r="C31" s="75" t="s">
        <v>38</v>
      </c>
      <c r="D31" s="75"/>
      <c r="E31" s="75" t="s">
        <v>80</v>
      </c>
      <c r="F31" s="75"/>
      <c r="G31" s="75"/>
      <c r="H31" s="75"/>
      <c r="I31" s="75" t="s">
        <v>75</v>
      </c>
      <c r="J31" s="75" t="s">
        <v>30</v>
      </c>
      <c r="K31" s="75" t="s">
        <v>76</v>
      </c>
      <c r="L31" s="75" t="s">
        <v>77</v>
      </c>
      <c r="M31" s="75" t="s">
        <v>77</v>
      </c>
      <c r="N31" s="75" t="s">
        <v>38</v>
      </c>
      <c r="O31" s="75" t="s">
        <v>81</v>
      </c>
      <c r="P31" s="75" t="n">
        <v>114</v>
      </c>
      <c r="Q31" s="76" t="n">
        <f aca="false">IFERROR(VLOOKUP($N$25&amp;$Y31&amp;$C31,temp!$A:$Y,19,0)*$J$18,VLOOKUP("Catalogo principal"&amp;$Y31&amp;$C31,temp!$A:$Y,19,0)*$J$18)</f>
        <v>43680</v>
      </c>
      <c r="R31" s="76" t="n">
        <f aca="false">ROUND(Q31/(1-(VLOOKUP("Total porcentaje:",$F:$H,3))),2)</f>
        <v>43680</v>
      </c>
      <c r="S31" s="111"/>
      <c r="T31" s="76" t="n">
        <f aca="false">ROUND(R31*(1-S31),2)</f>
        <v>43680</v>
      </c>
      <c r="U31" s="76" t="n">
        <f aca="false">ROUND(P31*T31,2)</f>
        <v>4979520</v>
      </c>
      <c r="V31" s="111"/>
      <c r="W31" s="76" t="n">
        <f aca="false">IF(V31="Si",U31*19%,0)</f>
        <v>0</v>
      </c>
      <c r="X31" s="76" t="n">
        <f aca="false">U31+W31</f>
        <v>4979520</v>
      </c>
      <c r="Y31" s="1" t="str">
        <f aca="false">IFERROR(VLOOKUP($C31&amp;$E$18,Consolidado!$B:$U,5,0),VLOOKUP($C31&amp;"Canal",Consolidado!$B:$U,5,0))</f>
        <v>G-Suite</v>
      </c>
    </row>
    <row r="32" s="1" customFormat="true" ht="33.75" hidden="false" customHeight="true" outlineLevel="0" collapsed="false">
      <c r="A32" s="49" t="s">
        <v>79</v>
      </c>
      <c r="B32" s="74" t="n">
        <v>5</v>
      </c>
      <c r="C32" s="75" t="s">
        <v>38</v>
      </c>
      <c r="D32" s="75"/>
      <c r="E32" s="75" t="s">
        <v>80</v>
      </c>
      <c r="F32" s="75"/>
      <c r="G32" s="75"/>
      <c r="H32" s="75"/>
      <c r="I32" s="75" t="s">
        <v>75</v>
      </c>
      <c r="J32" s="75" t="s">
        <v>30</v>
      </c>
      <c r="K32" s="75" t="s">
        <v>76</v>
      </c>
      <c r="L32" s="75" t="s">
        <v>77</v>
      </c>
      <c r="M32" s="75" t="s">
        <v>77</v>
      </c>
      <c r="N32" s="75" t="s">
        <v>38</v>
      </c>
      <c r="O32" s="75" t="s">
        <v>81</v>
      </c>
      <c r="P32" s="75" t="n">
        <v>114</v>
      </c>
      <c r="Q32" s="76" t="n">
        <f aca="false">IFERROR(VLOOKUP($N$25&amp;$Y32&amp;$C32,temp!$A:$Y,19,0)*$J$18,VLOOKUP("Catalogo principal"&amp;$Y32&amp;$C32,temp!$A:$Y,19,0)*$J$18)</f>
        <v>43680</v>
      </c>
      <c r="R32" s="76" t="n">
        <f aca="false">ROUND(Q32/(1-(VLOOKUP("Total porcentaje:",$F:$H,3))),2)</f>
        <v>43680</v>
      </c>
      <c r="S32" s="111"/>
      <c r="T32" s="76" t="n">
        <f aca="false">ROUND(R32*(1-S32),2)</f>
        <v>43680</v>
      </c>
      <c r="U32" s="76" t="n">
        <f aca="false">ROUND(P32*T32,2)</f>
        <v>4979520</v>
      </c>
      <c r="V32" s="111"/>
      <c r="W32" s="76" t="n">
        <f aca="false">IF(V32="Si",U32*19%,0)</f>
        <v>0</v>
      </c>
      <c r="X32" s="76" t="n">
        <f aca="false">U32+W32</f>
        <v>4979520</v>
      </c>
      <c r="Y32" s="1" t="str">
        <f aca="false">IFERROR(VLOOKUP($C32&amp;$E$18,Consolidado!$B:$U,5,0),VLOOKUP($C32&amp;"Canal",Consolidado!$B:$U,5,0))</f>
        <v>G-Suite</v>
      </c>
    </row>
    <row r="33" s="1" customFormat="true" ht="33.75" hidden="false" customHeight="true" outlineLevel="0" collapsed="false">
      <c r="A33" s="49" t="s">
        <v>79</v>
      </c>
      <c r="B33" s="74" t="n">
        <v>6</v>
      </c>
      <c r="C33" s="75" t="s">
        <v>38</v>
      </c>
      <c r="D33" s="75"/>
      <c r="E33" s="75" t="s">
        <v>80</v>
      </c>
      <c r="F33" s="75"/>
      <c r="G33" s="75"/>
      <c r="H33" s="75"/>
      <c r="I33" s="75" t="s">
        <v>75</v>
      </c>
      <c r="J33" s="75" t="s">
        <v>30</v>
      </c>
      <c r="K33" s="75" t="s">
        <v>76</v>
      </c>
      <c r="L33" s="75" t="s">
        <v>77</v>
      </c>
      <c r="M33" s="75" t="s">
        <v>77</v>
      </c>
      <c r="N33" s="75" t="s">
        <v>38</v>
      </c>
      <c r="O33" s="75" t="s">
        <v>81</v>
      </c>
      <c r="P33" s="75" t="n">
        <v>114</v>
      </c>
      <c r="Q33" s="76" t="n">
        <f aca="false">IFERROR(VLOOKUP($N$25&amp;$Y33&amp;$C33,temp!$A:$Y,19,0)*$J$18,VLOOKUP("Catalogo principal"&amp;$Y33&amp;$C33,temp!$A:$Y,19,0)*$J$18)</f>
        <v>43680</v>
      </c>
      <c r="R33" s="76" t="n">
        <f aca="false">ROUND(Q33/(1-(VLOOKUP("Total porcentaje:",$F:$H,3))),2)</f>
        <v>43680</v>
      </c>
      <c r="S33" s="111"/>
      <c r="T33" s="76" t="n">
        <f aca="false">ROUND(R33*(1-S33),2)</f>
        <v>43680</v>
      </c>
      <c r="U33" s="76" t="n">
        <f aca="false">ROUND(P33*T33,2)</f>
        <v>4979520</v>
      </c>
      <c r="V33" s="111"/>
      <c r="W33" s="76" t="n">
        <f aca="false">IF(V33="Si",U33*19%,0)</f>
        <v>0</v>
      </c>
      <c r="X33" s="76" t="n">
        <f aca="false">U33+W33</f>
        <v>4979520</v>
      </c>
      <c r="Y33" s="1" t="str">
        <f aca="false">IFERROR(VLOOKUP($C33&amp;$E$18,Consolidado!$B:$U,5,0),VLOOKUP($C33&amp;"Canal",Consolidado!$B:$U,5,0))</f>
        <v>G-Suite</v>
      </c>
    </row>
    <row r="34" s="1" customFormat="true" ht="33.75" hidden="false" customHeight="true" outlineLevel="0" collapsed="false">
      <c r="A34" s="49" t="s">
        <v>79</v>
      </c>
      <c r="B34" s="74" t="n">
        <v>7</v>
      </c>
      <c r="C34" s="75" t="s">
        <v>38</v>
      </c>
      <c r="D34" s="75"/>
      <c r="E34" s="75" t="s">
        <v>80</v>
      </c>
      <c r="F34" s="75"/>
      <c r="G34" s="75"/>
      <c r="H34" s="75"/>
      <c r="I34" s="75" t="s">
        <v>75</v>
      </c>
      <c r="J34" s="75" t="s">
        <v>30</v>
      </c>
      <c r="K34" s="75" t="s">
        <v>76</v>
      </c>
      <c r="L34" s="75" t="s">
        <v>77</v>
      </c>
      <c r="M34" s="75" t="s">
        <v>77</v>
      </c>
      <c r="N34" s="75" t="s">
        <v>38</v>
      </c>
      <c r="O34" s="75" t="s">
        <v>81</v>
      </c>
      <c r="P34" s="75" t="n">
        <v>114</v>
      </c>
      <c r="Q34" s="76" t="n">
        <f aca="false">IFERROR(VLOOKUP($N$25&amp;$Y34&amp;$C34,temp!$A:$Y,19,0)*$J$18,VLOOKUP("Catalogo principal"&amp;$Y34&amp;$C34,temp!$A:$Y,19,0)*$J$18)</f>
        <v>43680</v>
      </c>
      <c r="R34" s="76" t="n">
        <f aca="false">ROUND(Q34/(1-(VLOOKUP("Total porcentaje:",$F:$H,3))),2)</f>
        <v>43680</v>
      </c>
      <c r="S34" s="111"/>
      <c r="T34" s="76" t="n">
        <f aca="false">ROUND(R34*(1-S34),2)</f>
        <v>43680</v>
      </c>
      <c r="U34" s="76" t="n">
        <f aca="false">ROUND(P34*T34,2)</f>
        <v>4979520</v>
      </c>
      <c r="V34" s="111"/>
      <c r="W34" s="76" t="n">
        <f aca="false">IF(V34="Si",U34*19%,0)</f>
        <v>0</v>
      </c>
      <c r="X34" s="76" t="n">
        <f aca="false">U34+W34</f>
        <v>4979520</v>
      </c>
      <c r="Y34" s="1" t="str">
        <f aca="false">IFERROR(VLOOKUP($C34&amp;$E$18,Consolidado!$B:$U,5,0),VLOOKUP($C34&amp;"Canal",Consolidado!$B:$U,5,0))</f>
        <v>G-Suite</v>
      </c>
    </row>
    <row r="35" s="1" customFormat="true" ht="33.75" hidden="false" customHeight="true" outlineLevel="0" collapsed="false">
      <c r="A35" s="49" t="s">
        <v>79</v>
      </c>
      <c r="B35" s="74" t="n">
        <v>8</v>
      </c>
      <c r="C35" s="75" t="s">
        <v>38</v>
      </c>
      <c r="D35" s="75"/>
      <c r="E35" s="75" t="s">
        <v>80</v>
      </c>
      <c r="F35" s="75"/>
      <c r="G35" s="75"/>
      <c r="H35" s="75"/>
      <c r="I35" s="75" t="s">
        <v>75</v>
      </c>
      <c r="J35" s="75" t="s">
        <v>30</v>
      </c>
      <c r="K35" s="75" t="s">
        <v>76</v>
      </c>
      <c r="L35" s="75" t="s">
        <v>77</v>
      </c>
      <c r="M35" s="75" t="s">
        <v>77</v>
      </c>
      <c r="N35" s="75" t="s">
        <v>38</v>
      </c>
      <c r="O35" s="75" t="s">
        <v>81</v>
      </c>
      <c r="P35" s="75" t="n">
        <v>114</v>
      </c>
      <c r="Q35" s="76" t="n">
        <f aca="false">IFERROR(VLOOKUP($N$25&amp;$Y35&amp;$C35,temp!$A:$Y,19,0)*$J$18,VLOOKUP("Catalogo principal"&amp;$Y35&amp;$C35,temp!$A:$Y,19,0)*$J$18)</f>
        <v>43680</v>
      </c>
      <c r="R35" s="76" t="n">
        <f aca="false">ROUND(Q35/(1-(VLOOKUP("Total porcentaje:",$F:$H,3))),2)</f>
        <v>43680</v>
      </c>
      <c r="S35" s="111"/>
      <c r="T35" s="76" t="n">
        <f aca="false">ROUND(R35*(1-S35),2)</f>
        <v>43680</v>
      </c>
      <c r="U35" s="76" t="n">
        <f aca="false">ROUND(P35*T35,2)</f>
        <v>4979520</v>
      </c>
      <c r="V35" s="111"/>
      <c r="W35" s="76" t="n">
        <f aca="false">IF(V35="Si",U35*19%,0)</f>
        <v>0</v>
      </c>
      <c r="X35" s="76" t="n">
        <f aca="false">U35+W35</f>
        <v>4979520</v>
      </c>
      <c r="Y35" s="1" t="str">
        <f aca="false">IFERROR(VLOOKUP($C35&amp;$E$18,Consolidado!$B:$U,5,0),VLOOKUP($C35&amp;"Canal",Consolidado!$B:$U,5,0))</f>
        <v>G-Suite</v>
      </c>
    </row>
    <row r="36" s="1" customFormat="true" ht="33.75" hidden="false" customHeight="true" outlineLevel="0" collapsed="false">
      <c r="A36" s="49" t="s">
        <v>82</v>
      </c>
      <c r="B36" s="74" t="n">
        <v>9</v>
      </c>
      <c r="C36" s="75" t="s">
        <v>39</v>
      </c>
      <c r="D36" s="75"/>
      <c r="E36" s="75" t="s">
        <v>83</v>
      </c>
      <c r="F36" s="75"/>
      <c r="G36" s="75"/>
      <c r="H36" s="75"/>
      <c r="I36" s="75" t="s">
        <v>75</v>
      </c>
      <c r="J36" s="75" t="s">
        <v>30</v>
      </c>
      <c r="K36" s="75" t="s">
        <v>76</v>
      </c>
      <c r="L36" s="75" t="s">
        <v>77</v>
      </c>
      <c r="M36" s="75" t="s">
        <v>77</v>
      </c>
      <c r="N36" s="75" t="s">
        <v>39</v>
      </c>
      <c r="O36" s="75" t="s">
        <v>78</v>
      </c>
      <c r="P36" s="75" t="n">
        <v>126</v>
      </c>
      <c r="Q36" s="76" t="n">
        <f aca="false">IFERROR(VLOOKUP($N$25&amp;$Y36&amp;$C36,temp!$A:$Y,19,0)*$J$18,VLOOKUP("Catalogo principal"&amp;$Y36&amp;$C36,temp!$A:$Y,19,0)*$J$18)</f>
        <v>1092000</v>
      </c>
      <c r="R36" s="76" t="n">
        <f aca="false">ROUND(Q36/(1-(VLOOKUP("Total porcentaje:",$F:$H,3))),2)</f>
        <v>1092000</v>
      </c>
      <c r="S36" s="111"/>
      <c r="T36" s="76" t="n">
        <f aca="false">ROUND(R36*(1-S36),2)</f>
        <v>1092000</v>
      </c>
      <c r="U36" s="76" t="n">
        <f aca="false">ROUND(P36*T36,2)</f>
        <v>137592000</v>
      </c>
      <c r="V36" s="111"/>
      <c r="W36" s="76" t="n">
        <f aca="false">IF(V36="Si",U36*19%,0)</f>
        <v>0</v>
      </c>
      <c r="X36" s="76" t="n">
        <f aca="false">U36+W36</f>
        <v>137592000</v>
      </c>
      <c r="Y36" s="1" t="str">
        <f aca="false">IFERROR(VLOOKUP($C36&amp;$E$18,Consolidado!$B:$U,5,0),VLOOKUP($C36&amp;"Canal",Consolidado!$B:$U,5,0))</f>
        <v>G-Suite</v>
      </c>
    </row>
    <row r="37" s="1" customFormat="true" ht="33.75" hidden="false" customHeight="true" outlineLevel="0" collapsed="false">
      <c r="A37" s="49" t="s">
        <v>84</v>
      </c>
      <c r="B37" s="74" t="n">
        <v>10</v>
      </c>
      <c r="C37" s="75" t="s">
        <v>40</v>
      </c>
      <c r="D37" s="75"/>
      <c r="E37" s="75" t="s">
        <v>85</v>
      </c>
      <c r="F37" s="75"/>
      <c r="G37" s="75"/>
      <c r="H37" s="75"/>
      <c r="I37" s="75" t="s">
        <v>75</v>
      </c>
      <c r="J37" s="75" t="s">
        <v>30</v>
      </c>
      <c r="K37" s="75" t="s">
        <v>76</v>
      </c>
      <c r="L37" s="75" t="s">
        <v>77</v>
      </c>
      <c r="M37" s="75" t="s">
        <v>77</v>
      </c>
      <c r="N37" s="75" t="s">
        <v>40</v>
      </c>
      <c r="O37" s="75" t="s">
        <v>81</v>
      </c>
      <c r="P37" s="75" t="n">
        <v>126</v>
      </c>
      <c r="Q37" s="76" t="n">
        <f aca="false">IFERROR(VLOOKUP($N$25&amp;$Y37&amp;$C37,temp!$A:$Y,19,0)*$J$18,VLOOKUP("Catalogo principal"&amp;$Y37&amp;$C37,temp!$A:$Y,19,0)*$J$18)</f>
        <v>91000</v>
      </c>
      <c r="R37" s="76" t="n">
        <f aca="false">ROUND(Q37/(1-(VLOOKUP("Total porcentaje:",$F:$H,3))),2)</f>
        <v>91000</v>
      </c>
      <c r="S37" s="111"/>
      <c r="T37" s="76" t="n">
        <f aca="false">ROUND(R37*(1-S37),2)</f>
        <v>91000</v>
      </c>
      <c r="U37" s="76" t="n">
        <f aca="false">ROUND(P37*T37,2)</f>
        <v>11466000</v>
      </c>
      <c r="V37" s="111"/>
      <c r="W37" s="76" t="n">
        <f aca="false">IF(V37="Si",U37*19%,0)</f>
        <v>0</v>
      </c>
      <c r="X37" s="76" t="n">
        <f aca="false">U37+W37</f>
        <v>11466000</v>
      </c>
      <c r="Y37" s="1" t="str">
        <f aca="false">IFERROR(VLOOKUP($C37&amp;$E$18,Consolidado!$B:$U,5,0),VLOOKUP($C37&amp;"Canal",Consolidado!$B:$U,5,0))</f>
        <v>G-Suite</v>
      </c>
    </row>
    <row r="38" s="1" customFormat="true" ht="33.75" hidden="false" customHeight="true" outlineLevel="0" collapsed="false">
      <c r="A38" s="49" t="s">
        <v>84</v>
      </c>
      <c r="B38" s="74" t="n">
        <v>11</v>
      </c>
      <c r="C38" s="75" t="s">
        <v>40</v>
      </c>
      <c r="D38" s="75"/>
      <c r="E38" s="75" t="s">
        <v>85</v>
      </c>
      <c r="F38" s="75"/>
      <c r="G38" s="75"/>
      <c r="H38" s="75"/>
      <c r="I38" s="75" t="s">
        <v>75</v>
      </c>
      <c r="J38" s="75" t="s">
        <v>30</v>
      </c>
      <c r="K38" s="75" t="s">
        <v>76</v>
      </c>
      <c r="L38" s="75" t="s">
        <v>77</v>
      </c>
      <c r="M38" s="75" t="s">
        <v>77</v>
      </c>
      <c r="N38" s="75" t="s">
        <v>40</v>
      </c>
      <c r="O38" s="75" t="s">
        <v>81</v>
      </c>
      <c r="P38" s="75" t="n">
        <v>126</v>
      </c>
      <c r="Q38" s="76" t="n">
        <f aca="false">IFERROR(VLOOKUP($N$25&amp;$Y38&amp;$C38,temp!$A:$Y,19,0)*$J$18,VLOOKUP("Catalogo principal"&amp;$Y38&amp;$C38,temp!$A:$Y,19,0)*$J$18)</f>
        <v>91000</v>
      </c>
      <c r="R38" s="76" t="n">
        <f aca="false">ROUND(Q38/(1-(VLOOKUP("Total porcentaje:",$F:$H,3))),2)</f>
        <v>91000</v>
      </c>
      <c r="S38" s="111"/>
      <c r="T38" s="76" t="n">
        <f aca="false">ROUND(R38*(1-S38),2)</f>
        <v>91000</v>
      </c>
      <c r="U38" s="76" t="n">
        <f aca="false">ROUND(P38*T38,2)</f>
        <v>11466000</v>
      </c>
      <c r="V38" s="111"/>
      <c r="W38" s="76" t="n">
        <f aca="false">IF(V38="Si",U38*19%,0)</f>
        <v>0</v>
      </c>
      <c r="X38" s="76" t="n">
        <f aca="false">U38+W38</f>
        <v>11466000</v>
      </c>
      <c r="Y38" s="1" t="str">
        <f aca="false">IFERROR(VLOOKUP($C38&amp;$E$18,Consolidado!$B:$U,5,0),VLOOKUP($C38&amp;"Canal",Consolidado!$B:$U,5,0))</f>
        <v>G-Suite</v>
      </c>
    </row>
    <row r="39" s="1" customFormat="true" ht="33.75" hidden="false" customHeight="true" outlineLevel="0" collapsed="false">
      <c r="A39" s="49" t="s">
        <v>84</v>
      </c>
      <c r="B39" s="74" t="n">
        <v>12</v>
      </c>
      <c r="C39" s="75" t="s">
        <v>40</v>
      </c>
      <c r="D39" s="75"/>
      <c r="E39" s="75" t="s">
        <v>85</v>
      </c>
      <c r="F39" s="75"/>
      <c r="G39" s="75"/>
      <c r="H39" s="75"/>
      <c r="I39" s="75" t="s">
        <v>75</v>
      </c>
      <c r="J39" s="75" t="s">
        <v>30</v>
      </c>
      <c r="K39" s="75" t="s">
        <v>76</v>
      </c>
      <c r="L39" s="75" t="s">
        <v>77</v>
      </c>
      <c r="M39" s="75" t="s">
        <v>77</v>
      </c>
      <c r="N39" s="75" t="s">
        <v>40</v>
      </c>
      <c r="O39" s="75" t="s">
        <v>81</v>
      </c>
      <c r="P39" s="75" t="n">
        <v>126</v>
      </c>
      <c r="Q39" s="76" t="n">
        <f aca="false">IFERROR(VLOOKUP($N$25&amp;$Y39&amp;$C39,temp!$A:$Y,19,0)*$J$18,VLOOKUP("Catalogo principal"&amp;$Y39&amp;$C39,temp!$A:$Y,19,0)*$J$18)</f>
        <v>91000</v>
      </c>
      <c r="R39" s="76" t="n">
        <f aca="false">ROUND(Q39/(1-(VLOOKUP("Total porcentaje:",$F:$H,3))),2)</f>
        <v>91000</v>
      </c>
      <c r="S39" s="111"/>
      <c r="T39" s="76" t="n">
        <f aca="false">ROUND(R39*(1-S39),2)</f>
        <v>91000</v>
      </c>
      <c r="U39" s="76" t="n">
        <f aca="false">ROUND(P39*T39,2)</f>
        <v>11466000</v>
      </c>
      <c r="V39" s="111"/>
      <c r="W39" s="76" t="n">
        <f aca="false">IF(V39="Si",U39*19%,0)</f>
        <v>0</v>
      </c>
      <c r="X39" s="76" t="n">
        <f aca="false">U39+W39</f>
        <v>11466000</v>
      </c>
      <c r="Y39" s="1" t="str">
        <f aca="false">IFERROR(VLOOKUP($C39&amp;$E$18,Consolidado!$B:$U,5,0),VLOOKUP($C39&amp;"Canal",Consolidado!$B:$U,5,0))</f>
        <v>G-Suite</v>
      </c>
    </row>
    <row r="40" s="1" customFormat="true" ht="33.75" hidden="false" customHeight="true" outlineLevel="0" collapsed="false">
      <c r="A40" s="49" t="s">
        <v>84</v>
      </c>
      <c r="B40" s="74" t="n">
        <v>13</v>
      </c>
      <c r="C40" s="75" t="s">
        <v>40</v>
      </c>
      <c r="D40" s="75"/>
      <c r="E40" s="75" t="s">
        <v>85</v>
      </c>
      <c r="F40" s="75"/>
      <c r="G40" s="75"/>
      <c r="H40" s="75"/>
      <c r="I40" s="75" t="s">
        <v>75</v>
      </c>
      <c r="J40" s="75" t="s">
        <v>30</v>
      </c>
      <c r="K40" s="75" t="s">
        <v>76</v>
      </c>
      <c r="L40" s="75" t="s">
        <v>77</v>
      </c>
      <c r="M40" s="75" t="s">
        <v>77</v>
      </c>
      <c r="N40" s="75" t="s">
        <v>40</v>
      </c>
      <c r="O40" s="75" t="s">
        <v>81</v>
      </c>
      <c r="P40" s="75" t="n">
        <v>126</v>
      </c>
      <c r="Q40" s="76" t="n">
        <f aca="false">IFERROR(VLOOKUP($N$25&amp;$Y40&amp;$C40,temp!$A:$Y,19,0)*$J$18,VLOOKUP("Catalogo principal"&amp;$Y40&amp;$C40,temp!$A:$Y,19,0)*$J$18)</f>
        <v>91000</v>
      </c>
      <c r="R40" s="76" t="n">
        <f aca="false">ROUND(Q40/(1-(VLOOKUP("Total porcentaje:",$F:$H,3))),2)</f>
        <v>91000</v>
      </c>
      <c r="S40" s="111"/>
      <c r="T40" s="76" t="n">
        <f aca="false">ROUND(R40*(1-S40),2)</f>
        <v>91000</v>
      </c>
      <c r="U40" s="76" t="n">
        <f aca="false">ROUND(P40*T40,2)</f>
        <v>11466000</v>
      </c>
      <c r="V40" s="111"/>
      <c r="W40" s="76" t="n">
        <f aca="false">IF(V40="Si",U40*19%,0)</f>
        <v>0</v>
      </c>
      <c r="X40" s="76" t="n">
        <f aca="false">U40+W40</f>
        <v>11466000</v>
      </c>
      <c r="Y40" s="1" t="str">
        <f aca="false">IFERROR(VLOOKUP($C40&amp;$E$18,Consolidado!$B:$U,5,0),VLOOKUP($C40&amp;"Canal",Consolidado!$B:$U,5,0))</f>
        <v>G-Suite</v>
      </c>
    </row>
    <row r="41" s="1" customFormat="true" ht="33.75" hidden="false" customHeight="true" outlineLevel="0" collapsed="false">
      <c r="A41" s="49" t="s">
        <v>84</v>
      </c>
      <c r="B41" s="74" t="n">
        <v>14</v>
      </c>
      <c r="C41" s="75" t="s">
        <v>40</v>
      </c>
      <c r="D41" s="75"/>
      <c r="E41" s="75" t="s">
        <v>85</v>
      </c>
      <c r="F41" s="75"/>
      <c r="G41" s="75"/>
      <c r="H41" s="75"/>
      <c r="I41" s="75" t="s">
        <v>75</v>
      </c>
      <c r="J41" s="75" t="s">
        <v>30</v>
      </c>
      <c r="K41" s="75" t="s">
        <v>76</v>
      </c>
      <c r="L41" s="75" t="s">
        <v>77</v>
      </c>
      <c r="M41" s="75" t="s">
        <v>77</v>
      </c>
      <c r="N41" s="75" t="s">
        <v>40</v>
      </c>
      <c r="O41" s="75" t="s">
        <v>81</v>
      </c>
      <c r="P41" s="75" t="n">
        <v>126</v>
      </c>
      <c r="Q41" s="76" t="n">
        <f aca="false">IFERROR(VLOOKUP($N$25&amp;$Y41&amp;$C41,temp!$A:$Y,19,0)*$J$18,VLOOKUP("Catalogo principal"&amp;$Y41&amp;$C41,temp!$A:$Y,19,0)*$J$18)</f>
        <v>91000</v>
      </c>
      <c r="R41" s="76" t="n">
        <f aca="false">ROUND(Q41/(1-(VLOOKUP("Total porcentaje:",$F:$H,3))),2)</f>
        <v>91000</v>
      </c>
      <c r="S41" s="111"/>
      <c r="T41" s="76" t="n">
        <f aca="false">ROUND(R41*(1-S41),2)</f>
        <v>91000</v>
      </c>
      <c r="U41" s="76" t="n">
        <f aca="false">ROUND(P41*T41,2)</f>
        <v>11466000</v>
      </c>
      <c r="V41" s="111"/>
      <c r="W41" s="76" t="n">
        <f aca="false">IF(V41="Si",U41*19%,0)</f>
        <v>0</v>
      </c>
      <c r="X41" s="76" t="n">
        <f aca="false">U41+W41</f>
        <v>11466000</v>
      </c>
      <c r="Y41" s="1" t="str">
        <f aca="false">IFERROR(VLOOKUP($C41&amp;$E$18,Consolidado!$B:$U,5,0),VLOOKUP($C41&amp;"Canal",Consolidado!$B:$U,5,0))</f>
        <v>G-Suite</v>
      </c>
    </row>
    <row r="42" s="1" customFormat="true" ht="33.75" hidden="false" customHeight="true" outlineLevel="0" collapsed="false">
      <c r="A42" s="49" t="s">
        <v>84</v>
      </c>
      <c r="B42" s="74" t="n">
        <v>15</v>
      </c>
      <c r="C42" s="75" t="s">
        <v>40</v>
      </c>
      <c r="D42" s="75"/>
      <c r="E42" s="75" t="s">
        <v>85</v>
      </c>
      <c r="F42" s="75"/>
      <c r="G42" s="75"/>
      <c r="H42" s="75"/>
      <c r="I42" s="75" t="s">
        <v>75</v>
      </c>
      <c r="J42" s="75" t="s">
        <v>30</v>
      </c>
      <c r="K42" s="75" t="s">
        <v>76</v>
      </c>
      <c r="L42" s="75" t="s">
        <v>77</v>
      </c>
      <c r="M42" s="75" t="s">
        <v>77</v>
      </c>
      <c r="N42" s="75" t="s">
        <v>40</v>
      </c>
      <c r="O42" s="75" t="s">
        <v>81</v>
      </c>
      <c r="P42" s="75" t="n">
        <v>126</v>
      </c>
      <c r="Q42" s="76" t="n">
        <f aca="false">IFERROR(VLOOKUP($N$25&amp;$Y42&amp;$C42,temp!$A:$Y,19,0)*$J$18,VLOOKUP("Catalogo principal"&amp;$Y42&amp;$C42,temp!$A:$Y,19,0)*$J$18)</f>
        <v>91000</v>
      </c>
      <c r="R42" s="76" t="n">
        <f aca="false">ROUND(Q42/(1-(VLOOKUP("Total porcentaje:",$F:$H,3))),2)</f>
        <v>91000</v>
      </c>
      <c r="S42" s="111"/>
      <c r="T42" s="76" t="n">
        <f aca="false">ROUND(R42*(1-S42),2)</f>
        <v>91000</v>
      </c>
      <c r="U42" s="76" t="n">
        <f aca="false">ROUND(P42*T42,2)</f>
        <v>11466000</v>
      </c>
      <c r="V42" s="111"/>
      <c r="W42" s="76" t="n">
        <f aca="false">IF(V42="Si",U42*19%,0)</f>
        <v>0</v>
      </c>
      <c r="X42" s="76" t="n">
        <f aca="false">U42+W42</f>
        <v>11466000</v>
      </c>
      <c r="Y42" s="1" t="str">
        <f aca="false">IFERROR(VLOOKUP($C42&amp;$E$18,Consolidado!$B:$U,5,0),VLOOKUP($C42&amp;"Canal",Consolidado!$B:$U,5,0))</f>
        <v>G-Suite</v>
      </c>
    </row>
    <row r="43" s="1" customFormat="true" ht="33.75" hidden="false" customHeight="true" outlineLevel="0" collapsed="false">
      <c r="A43" s="49" t="s">
        <v>84</v>
      </c>
      <c r="B43" s="74" t="n">
        <v>16</v>
      </c>
      <c r="C43" s="75" t="s">
        <v>40</v>
      </c>
      <c r="D43" s="75"/>
      <c r="E43" s="75" t="s">
        <v>85</v>
      </c>
      <c r="F43" s="75"/>
      <c r="G43" s="75"/>
      <c r="H43" s="75"/>
      <c r="I43" s="75" t="s">
        <v>75</v>
      </c>
      <c r="J43" s="75" t="s">
        <v>30</v>
      </c>
      <c r="K43" s="75" t="s">
        <v>76</v>
      </c>
      <c r="L43" s="75" t="s">
        <v>77</v>
      </c>
      <c r="M43" s="75" t="s">
        <v>77</v>
      </c>
      <c r="N43" s="75" t="s">
        <v>40</v>
      </c>
      <c r="O43" s="75" t="s">
        <v>81</v>
      </c>
      <c r="P43" s="75" t="n">
        <v>126</v>
      </c>
      <c r="Q43" s="76" t="n">
        <f aca="false">IFERROR(VLOOKUP($N$25&amp;$Y43&amp;$C43,temp!$A:$Y,19,0)*$J$18,VLOOKUP("Catalogo principal"&amp;$Y43&amp;$C43,temp!$A:$Y,19,0)*$J$18)</f>
        <v>91000</v>
      </c>
      <c r="R43" s="76" t="n">
        <f aca="false">ROUND(Q43/(1-(VLOOKUP("Total porcentaje:",$F:$H,3))),2)</f>
        <v>91000</v>
      </c>
      <c r="S43" s="111"/>
      <c r="T43" s="76" t="n">
        <f aca="false">ROUND(R43*(1-S43),2)</f>
        <v>91000</v>
      </c>
      <c r="U43" s="76" t="n">
        <f aca="false">ROUND(P43*T43,2)</f>
        <v>11466000</v>
      </c>
      <c r="V43" s="111"/>
      <c r="W43" s="76" t="n">
        <f aca="false">IF(V43="Si",U43*19%,0)</f>
        <v>0</v>
      </c>
      <c r="X43" s="76" t="n">
        <f aca="false">U43+W43</f>
        <v>11466000</v>
      </c>
      <c r="Y43" s="1" t="str">
        <f aca="false">IFERROR(VLOOKUP($C43&amp;$E$18,Consolidado!$B:$U,5,0),VLOOKUP($C43&amp;"Canal",Consolidado!$B:$U,5,0))</f>
        <v>G-Suite</v>
      </c>
    </row>
    <row r="44" s="1" customFormat="true" ht="18" hidden="false" customHeight="true" outlineLevel="0" collapsed="false">
      <c r="A44" s="49"/>
      <c r="B44" s="47" t="s">
        <v>41</v>
      </c>
      <c r="C44" s="7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W44" s="73" t="s">
        <v>86</v>
      </c>
      <c r="X44" s="79" t="n">
        <f aca="false">ROUND(SUM($X$28:$X$43),2)</f>
        <v>312464880</v>
      </c>
    </row>
    <row r="45" s="1" customFormat="true" ht="18" hidden="false" customHeight="true" outlineLevel="0" collapsed="false">
      <c r="A45" s="49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="1" customFormat="true" ht="18" hidden="false" customHeight="true" outlineLevel="0" collapsed="false">
      <c r="A46" s="4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="1" customFormat="true" ht="18" hidden="false" customHeight="true" outlineLevel="0" collapsed="false">
      <c r="A47" s="47"/>
      <c r="B47" s="80" t="s">
        <v>42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</row>
    <row r="48" s="1" customFormat="true" ht="60" hidden="false" customHeight="true" outlineLevel="0" collapsed="false">
      <c r="A48" s="49"/>
      <c r="B48" s="81" t="s">
        <v>87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="1" customFormat="true" ht="18" hidden="false" customHeight="true" outlineLevel="0" collapsed="false">
      <c r="A49" s="47"/>
      <c r="B49" s="82" t="s">
        <v>44</v>
      </c>
      <c r="C49" s="82"/>
      <c r="D49" s="82"/>
      <c r="E49" s="82"/>
      <c r="F49" s="82"/>
      <c r="G49" s="82"/>
      <c r="H49" s="82"/>
      <c r="I49" s="47"/>
      <c r="J49" s="47"/>
      <c r="K49" s="47"/>
      <c r="L49" s="47"/>
      <c r="M49" s="47"/>
      <c r="N49" s="47"/>
      <c r="O49" s="47"/>
      <c r="P49" s="47"/>
    </row>
    <row r="50" s="1" customFormat="true" ht="18" hidden="false" customHeight="true" outlineLevel="0" collapsed="false">
      <c r="A50" s="47"/>
      <c r="B50" s="83" t="s">
        <v>45</v>
      </c>
      <c r="C50" s="83" t="s">
        <v>46</v>
      </c>
      <c r="D50" s="83"/>
      <c r="E50" s="83"/>
      <c r="F50" s="83"/>
      <c r="G50" s="83"/>
      <c r="H50" s="83" t="s">
        <v>47</v>
      </c>
      <c r="I50" s="47"/>
      <c r="J50" s="47"/>
      <c r="K50" s="47"/>
      <c r="L50" s="47"/>
      <c r="M50" s="47"/>
      <c r="N50" s="47"/>
      <c r="O50" s="47"/>
      <c r="P50" s="47"/>
    </row>
    <row r="51" s="88" customFormat="true" ht="18" hidden="false" customHeight="true" outlineLevel="0" collapsed="false">
      <c r="A51" s="84"/>
      <c r="B51" s="85" t="n">
        <v>1</v>
      </c>
      <c r="C51" s="86"/>
      <c r="D51" s="86"/>
      <c r="E51" s="86"/>
      <c r="F51" s="86"/>
      <c r="G51" s="86"/>
      <c r="H51" s="87"/>
      <c r="I51" s="84"/>
      <c r="J51" s="84"/>
      <c r="K51" s="84"/>
      <c r="L51" s="84"/>
      <c r="M51" s="84"/>
      <c r="N51" s="84"/>
      <c r="O51" s="84"/>
      <c r="P51" s="84"/>
    </row>
    <row r="52" s="88" customFormat="true" ht="18" hidden="false" customHeight="true" outlineLevel="0" collapsed="false">
      <c r="A52" s="84"/>
      <c r="B52" s="84"/>
      <c r="C52" s="84"/>
      <c r="D52" s="84"/>
      <c r="E52" s="84"/>
      <c r="F52" s="89" t="s">
        <v>48</v>
      </c>
      <c r="G52" s="89"/>
      <c r="H52" s="90" t="n">
        <f aca="false">SUM(H51:H51)</f>
        <v>0</v>
      </c>
      <c r="I52" s="84"/>
      <c r="J52" s="84"/>
      <c r="K52" s="84"/>
      <c r="L52" s="84"/>
      <c r="M52" s="84"/>
      <c r="N52" s="84"/>
      <c r="O52" s="84"/>
      <c r="P52" s="84"/>
    </row>
    <row r="53" s="88" customFormat="true" ht="18" hidden="false" customHeight="true" outlineLevel="0" collapsed="false">
      <c r="A53" s="84"/>
      <c r="B53" s="84"/>
      <c r="C53" s="84"/>
      <c r="D53" s="91" t="s">
        <v>49</v>
      </c>
      <c r="E53" s="84"/>
      <c r="F53" s="84"/>
      <c r="G53" s="84"/>
      <c r="H53" s="92"/>
      <c r="I53" s="84"/>
      <c r="J53" s="84"/>
      <c r="K53" s="84"/>
      <c r="L53" s="84"/>
      <c r="M53" s="84"/>
      <c r="N53" s="84"/>
      <c r="O53" s="84"/>
      <c r="P53" s="84"/>
    </row>
    <row r="54" s="88" customFormat="true" ht="18" hidden="false" customHeight="true" outlineLevel="0" collapsed="false">
      <c r="A54" s="84"/>
      <c r="B54" s="84"/>
      <c r="C54" s="84"/>
      <c r="D54" s="93" t="n">
        <v>1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="88" customFormat="true" ht="18" hidden="false" customHeight="true" outlineLevel="0" collapsed="false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="88" customFormat="true" ht="18" hidden="false" customHeight="true" outlineLevel="0" collapsed="false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="88" customFormat="true" ht="18" hidden="false" customHeight="true" outlineLevel="0" collapsed="false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="88" customFormat="true" ht="18" hidden="false" customHeight="true" outlineLevel="0" collapsed="false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="88" customFormat="true" ht="18" hidden="false" customHeight="true" outlineLevel="0" collapsed="false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="88" customFormat="true" ht="18" hidden="false" customHeight="true" outlineLevel="0" collapsed="false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="88" customFormat="true" ht="18" hidden="false" customHeight="true" outlineLevel="0" collapsed="false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="88" customFormat="true" ht="18" hidden="false" customHeight="true" outlineLevel="0" collapsed="false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="88" customFormat="true" ht="18" hidden="false" customHeight="true" outlineLevel="0" collapsed="false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="88" customFormat="true" ht="18" hidden="false" customHeight="true" outlineLevel="0" collapsed="false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="88" customFormat="true" ht="18" hidden="false" customHeight="true" outlineLevel="0" collapsed="false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="88" customFormat="true" ht="18" hidden="false" customHeight="true" outlineLevel="0" collapsed="false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="88" customFormat="true" ht="18" hidden="false" customHeight="true" outlineLevel="0" collapsed="false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="88" customFormat="true" ht="18" hidden="false" customHeight="true" outlineLevel="0" collapsed="false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="88" customFormat="true" ht="18" hidden="false" customHeight="true" outlineLevel="0" collapsed="false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="88" customFormat="true" ht="18" hidden="false" customHeight="true" outlineLevel="0" collapsed="false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="88" customFormat="true" ht="18" hidden="false" customHeight="true" outlineLevel="0" collapsed="false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="88" customFormat="true" ht="18" hidden="false" customHeight="true" outlineLevel="0" collapsed="false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="88" customFormat="true" ht="18" hidden="false" customHeight="true" outlineLevel="0" collapsed="false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="88" customFormat="true" ht="18" hidden="false" customHeight="true" outlineLevel="0" collapsed="false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="88" customFormat="true" ht="18" hidden="false" customHeight="true" outlineLevel="0" collapsed="false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="88" customFormat="true" ht="18" hidden="false" customHeight="true" outlineLevel="0" collapsed="false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="88" customFormat="true" ht="18" hidden="false" customHeight="true" outlineLevel="0" collapsed="false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="88" customFormat="true" ht="18" hidden="false" customHeight="true" outlineLevel="0" collapsed="false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="88" customFormat="true" ht="18" hidden="false" customHeight="true" outlineLevel="0" collapsed="false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="88" customFormat="true" ht="18" hidden="false" customHeight="true" outlineLevel="0" collapsed="false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="88" customFormat="true" ht="18" hidden="false" customHeight="true" outlineLevel="0" collapsed="false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="88" customFormat="true" ht="18" hidden="false" customHeight="true" outlineLevel="0" collapsed="false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="88" customFormat="true" ht="18" hidden="false" customHeight="true" outlineLevel="0" collapsed="false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="88" customFormat="true" ht="18" hidden="false" customHeight="true" outlineLevel="0" collapsed="false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="88" customFormat="true" ht="18" hidden="false" customHeight="true" outlineLevel="0" collapsed="false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="88" customFormat="true" ht="18" hidden="false" customHeight="true" outlineLevel="0" collapsed="false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="88" customFormat="true" ht="18" hidden="false" customHeight="true" outlineLevel="0" collapsed="false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="88" customFormat="true" ht="18" hidden="false" customHeight="true" outlineLevel="0" collapsed="false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="88" customFormat="true" ht="18" hidden="false" customHeight="true" outlineLevel="0" collapsed="false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="88" customFormat="true" ht="18" hidden="false" customHeight="true" outlineLevel="0" collapsed="false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="88" customFormat="true" ht="18" hidden="false" customHeight="true" outlineLevel="0" collapsed="false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="88" customFormat="true" ht="18" hidden="false" customHeight="true" outlineLevel="0" collapsed="false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="88" customFormat="true" ht="18" hidden="false" customHeight="true" outlineLevel="0" collapsed="false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="88" customFormat="true" ht="18" hidden="false" customHeight="true" outlineLevel="0" collapsed="false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="88" customFormat="true" ht="18" hidden="false" customHeight="true" outlineLevel="0" collapsed="false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="88" customFormat="true" ht="18" hidden="false" customHeight="true" outlineLevel="0" collapsed="false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="88" customFormat="true" ht="18" hidden="false" customHeight="true" outlineLevel="0" collapsed="false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="88" customFormat="true" ht="18" hidden="false" customHeight="true" outlineLevel="0" collapsed="false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="88" customFormat="true" ht="18" hidden="false" customHeight="true" outlineLevel="0" collapsed="false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="88" customFormat="true" ht="18" hidden="false" customHeight="true" outlineLevel="0" collapsed="false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="88" customFormat="true" ht="18" hidden="false" customHeight="true" outlineLevel="0" collapsed="false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="88" customFormat="true" ht="18" hidden="false" customHeight="true" outlineLevel="0" collapsed="false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="88" customFormat="true" ht="18" hidden="false" customHeight="true" outlineLevel="0" collapsed="false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</row>
    <row r="104" s="88" customFormat="true" ht="18" hidden="false" customHeight="true" outlineLevel="0" collapsed="false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="88" customFormat="true" ht="18" hidden="false" customHeight="true" outlineLevel="0" collapsed="false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="88" customFormat="true" ht="18" hidden="false" customHeight="true" outlineLevel="0" collapsed="false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="88" customFormat="true" ht="18" hidden="false" customHeight="true" outlineLevel="0" collapsed="false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</row>
    <row r="108" s="88" customFormat="true" ht="18" hidden="false" customHeight="true" outlineLevel="0" collapsed="false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</row>
    <row r="109" s="88" customFormat="true" ht="18" hidden="false" customHeight="true" outlineLevel="0" collapsed="false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</row>
    <row r="110" s="88" customFormat="true" ht="18" hidden="false" customHeight="true" outlineLevel="0" collapsed="false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="88" customFormat="true" ht="18" hidden="false" customHeight="true" outlineLevel="0" collapsed="false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</row>
    <row r="112" s="88" customFormat="true" ht="18" hidden="false" customHeight="true" outlineLevel="0" collapsed="false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</row>
    <row r="113" s="88" customFormat="true" ht="18" hidden="false" customHeight="true" outlineLevel="0" collapsed="false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</row>
    <row r="114" s="88" customFormat="true" ht="18" hidden="false" customHeight="true" outlineLevel="0" collapsed="false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</row>
    <row r="115" s="88" customFormat="true" ht="18" hidden="false" customHeight="true" outlineLevel="0" collapsed="false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</row>
    <row r="116" s="88" customFormat="true" ht="18" hidden="false" customHeight="true" outlineLevel="0" collapsed="false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</row>
    <row r="117" s="88" customFormat="true" ht="18" hidden="false" customHeight="true" outlineLevel="0" collapsed="false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</row>
    <row r="118" s="88" customFormat="true" ht="18" hidden="false" customHeight="true" outlineLevel="0" collapsed="false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</row>
    <row r="119" s="88" customFormat="true" ht="18" hidden="false" customHeight="true" outlineLevel="0" collapsed="false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</row>
    <row r="120" s="88" customFormat="true" ht="18" hidden="false" customHeight="true" outlineLevel="0" collapsed="false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</row>
    <row r="121" s="88" customFormat="true" ht="18" hidden="false" customHeight="true" outlineLevel="0" collapsed="false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</row>
    <row r="122" s="88" customFormat="true" ht="18" hidden="false" customHeight="true" outlineLevel="0" collapsed="false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</row>
    <row r="123" s="88" customFormat="true" ht="18" hidden="false" customHeight="true" outlineLevel="0" collapsed="false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</row>
    <row r="124" s="88" customFormat="true" ht="18" hidden="false" customHeight="true" outlineLevel="0" collapsed="false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</row>
    <row r="125" s="88" customFormat="true" ht="18" hidden="false" customHeight="true" outlineLevel="0" collapsed="false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</row>
    <row r="126" s="88" customFormat="true" ht="18" hidden="false" customHeight="true" outlineLevel="0" collapsed="false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</row>
    <row r="127" s="88" customFormat="true" ht="18" hidden="false" customHeight="true" outlineLevel="0" collapsed="false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</row>
    <row r="128" s="88" customFormat="true" ht="18" hidden="false" customHeight="true" outlineLevel="0" collapsed="false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</row>
    <row r="129" s="88" customFormat="true" ht="18" hidden="false" customHeight="true" outlineLevel="0" collapsed="false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</row>
    <row r="130" s="88" customFormat="true" ht="18" hidden="false" customHeight="true" outlineLevel="0" collapsed="false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</row>
    <row r="131" s="88" customFormat="true" ht="18" hidden="false" customHeight="true" outlineLevel="0" collapsed="false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</row>
    <row r="132" s="88" customFormat="true" ht="18" hidden="false" customHeight="true" outlineLevel="0" collapsed="false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</row>
    <row r="133" s="88" customFormat="true" ht="18" hidden="false" customHeight="true" outlineLevel="0" collapsed="false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</row>
    <row r="134" s="88" customFormat="true" ht="18" hidden="false" customHeight="true" outlineLevel="0" collapsed="false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</row>
    <row r="135" s="88" customFormat="true" ht="18" hidden="false" customHeight="true" outlineLevel="0" collapsed="false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</row>
    <row r="136" s="88" customFormat="true" ht="18" hidden="false" customHeight="true" outlineLevel="0" collapsed="false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</row>
    <row r="137" s="88" customFormat="true" ht="18" hidden="false" customHeight="true" outlineLevel="0" collapsed="false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</row>
    <row r="138" s="88" customFormat="true" ht="18" hidden="false" customHeight="true" outlineLevel="0" collapsed="false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</row>
    <row r="139" s="88" customFormat="true" ht="18" hidden="false" customHeight="true" outlineLevel="0" collapsed="false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</row>
    <row r="140" s="88" customFormat="true" ht="18" hidden="false" customHeight="true" outlineLevel="0" collapsed="false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</row>
    <row r="141" s="88" customFormat="true" ht="18" hidden="false" customHeight="true" outlineLevel="0" collapsed="false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</row>
    <row r="142" s="88" customFormat="true" ht="18" hidden="false" customHeight="true" outlineLevel="0" collapsed="false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</row>
    <row r="143" s="88" customFormat="true" ht="18" hidden="false" customHeight="true" outlineLevel="0" collapsed="false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</row>
    <row r="144" s="88" customFormat="true" ht="18" hidden="false" customHeight="true" outlineLevel="0" collapsed="false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</row>
    <row r="145" s="88" customFormat="true" ht="18" hidden="false" customHeight="true" outlineLevel="0" collapsed="false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</row>
    <row r="146" s="88" customFormat="true" ht="18" hidden="false" customHeight="true" outlineLevel="0" collapsed="false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</row>
    <row r="147" s="88" customFormat="true" ht="18" hidden="false" customHeight="true" outlineLevel="0" collapsed="false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</row>
    <row r="148" s="88" customFormat="true" ht="18" hidden="false" customHeight="true" outlineLevel="0" collapsed="false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</row>
    <row r="149" s="88" customFormat="true" ht="18" hidden="false" customHeight="true" outlineLevel="0" collapsed="false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</row>
    <row r="150" s="88" customFormat="true" ht="18" hidden="false" customHeight="true" outlineLevel="0" collapsed="false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</row>
    <row r="151" s="88" customFormat="true" ht="18" hidden="false" customHeight="true" outlineLevel="0" collapsed="false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</row>
    <row r="152" s="88" customFormat="true" ht="18" hidden="false" customHeight="true" outlineLevel="0" collapsed="false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</row>
    <row r="153" s="88" customFormat="true" ht="18" hidden="false" customHeight="true" outlineLevel="0" collapsed="false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</row>
    <row r="154" s="88" customFormat="true" ht="18" hidden="false" customHeight="true" outlineLevel="0" collapsed="false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</row>
    <row r="155" s="88" customFormat="true" ht="18" hidden="false" customHeight="true" outlineLevel="0" collapsed="false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</row>
    <row r="156" s="88" customFormat="true" ht="18" hidden="false" customHeight="true" outlineLevel="0" collapsed="false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</row>
    <row r="157" s="88" customFormat="true" ht="18" hidden="false" customHeight="true" outlineLevel="0" collapsed="false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</row>
    <row r="158" s="88" customFormat="true" ht="18" hidden="false" customHeight="true" outlineLevel="0" collapsed="false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</row>
    <row r="159" s="88" customFormat="true" ht="18" hidden="false" customHeight="true" outlineLevel="0" collapsed="false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</row>
    <row r="160" s="88" customFormat="true" ht="18" hidden="false" customHeight="true" outlineLevel="0" collapsed="false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</row>
    <row r="161" s="88" customFormat="true" ht="18" hidden="false" customHeight="true" outlineLevel="0" collapsed="false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</row>
    <row r="162" s="88" customFormat="true" ht="18" hidden="false" customHeight="true" outlineLevel="0" collapsed="false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</row>
    <row r="163" s="88" customFormat="true" ht="18" hidden="false" customHeight="true" outlineLevel="0" collapsed="false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</row>
    <row r="164" s="88" customFormat="true" ht="18" hidden="false" customHeight="true" outlineLevel="0" collapsed="false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</row>
    <row r="165" s="88" customFormat="true" ht="18" hidden="false" customHeight="true" outlineLevel="0" collapsed="false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</row>
    <row r="166" s="88" customFormat="true" ht="18" hidden="false" customHeight="true" outlineLevel="0" collapsed="false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</row>
    <row r="167" s="88" customFormat="true" ht="18" hidden="false" customHeight="true" outlineLevel="0" collapsed="false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</row>
    <row r="168" s="88" customFormat="true" ht="18" hidden="false" customHeight="true" outlineLevel="0" collapsed="false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</row>
    <row r="169" s="88" customFormat="true" ht="18" hidden="false" customHeight="true" outlineLevel="0" collapsed="false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</row>
    <row r="170" s="88" customFormat="true" ht="18" hidden="false" customHeight="true" outlineLevel="0" collapsed="false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</row>
    <row r="171" s="88" customFormat="true" ht="18" hidden="false" customHeight="true" outlineLevel="0" collapsed="false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</row>
    <row r="172" s="88" customFormat="true" ht="18" hidden="false" customHeight="true" outlineLevel="0" collapsed="false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</row>
    <row r="173" s="88" customFormat="true" ht="18" hidden="false" customHeight="true" outlineLevel="0" collapsed="false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</row>
    <row r="174" s="88" customFormat="true" ht="18" hidden="false" customHeight="true" outlineLevel="0" collapsed="false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</row>
    <row r="175" s="88" customFormat="true" ht="18" hidden="false" customHeight="true" outlineLevel="0" collapsed="false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</row>
    <row r="176" s="88" customFormat="true" ht="18" hidden="false" customHeight="true" outlineLevel="0" collapsed="false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</row>
    <row r="177" s="88" customFormat="true" ht="18" hidden="false" customHeight="true" outlineLevel="0" collapsed="false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</row>
    <row r="178" s="88" customFormat="true" ht="18" hidden="false" customHeight="true" outlineLevel="0" collapsed="false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</row>
    <row r="179" s="88" customFormat="true" ht="18" hidden="false" customHeight="true" outlineLevel="0" collapsed="false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</row>
    <row r="180" s="88" customFormat="true" ht="18" hidden="false" customHeight="true" outlineLevel="0" collapsed="false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</row>
    <row r="181" s="88" customFormat="true" ht="18" hidden="false" customHeight="true" outlineLevel="0" collapsed="false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</row>
    <row r="182" s="88" customFormat="true" ht="18" hidden="false" customHeight="true" outlineLevel="0" collapsed="false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</row>
    <row r="183" s="88" customFormat="true" ht="18" hidden="false" customHeight="true" outlineLevel="0" collapsed="false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</row>
    <row r="184" s="88" customFormat="true" ht="18" hidden="false" customHeight="true" outlineLevel="0" collapsed="false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</row>
    <row r="185" s="88" customFormat="true" ht="18" hidden="false" customHeight="true" outlineLevel="0" collapsed="false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</row>
    <row r="186" s="88" customFormat="true" ht="18" hidden="false" customHeight="true" outlineLevel="0" collapsed="false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</row>
    <row r="187" s="88" customFormat="true" ht="18" hidden="false" customHeight="true" outlineLevel="0" collapsed="false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</row>
    <row r="188" s="88" customFormat="true" ht="18" hidden="false" customHeight="true" outlineLevel="0" collapsed="false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</row>
    <row r="189" s="88" customFormat="true" ht="18" hidden="false" customHeight="true" outlineLevel="0" collapsed="false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</row>
    <row r="190" s="88" customFormat="true" ht="18" hidden="false" customHeight="true" outlineLevel="0" collapsed="false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</row>
    <row r="191" s="88" customFormat="true" ht="18" hidden="false" customHeight="true" outlineLevel="0" collapsed="false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</row>
    <row r="192" s="88" customFormat="true" ht="18" hidden="false" customHeight="true" outlineLevel="0" collapsed="false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</row>
    <row r="193" s="88" customFormat="true" ht="18" hidden="false" customHeight="true" outlineLevel="0" collapsed="false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</row>
    <row r="194" s="88" customFormat="true" ht="18" hidden="false" customHeight="true" outlineLevel="0" collapsed="false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</row>
    <row r="195" s="88" customFormat="true" ht="18" hidden="false" customHeight="true" outlineLevel="0" collapsed="false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</row>
    <row r="196" s="88" customFormat="true" ht="18" hidden="false" customHeight="true" outlineLevel="0" collapsed="false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</row>
    <row r="197" s="88" customFormat="true" ht="18" hidden="false" customHeight="true" outlineLevel="0" collapsed="false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</row>
    <row r="198" s="88" customFormat="true" ht="18" hidden="false" customHeight="true" outlineLevel="0" collapsed="false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</row>
    <row r="199" s="88" customFormat="true" ht="18" hidden="false" customHeight="true" outlineLevel="0" collapsed="false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</row>
    <row r="200" s="88" customFormat="true" ht="18" hidden="false" customHeight="true" outlineLevel="0" collapsed="false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</row>
    <row r="201" s="88" customFormat="true" ht="18" hidden="false" customHeight="true" outlineLevel="0" collapsed="false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</row>
    <row r="202" s="88" customFormat="true" ht="18" hidden="false" customHeight="true" outlineLevel="0" collapsed="false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</row>
    <row r="203" s="88" customFormat="true" ht="18" hidden="false" customHeight="true" outlineLevel="0" collapsed="false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</row>
    <row r="204" s="88" customFormat="true" ht="18" hidden="false" customHeight="true" outlineLevel="0" collapsed="false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</row>
    <row r="205" s="88" customFormat="true" ht="18" hidden="false" customHeight="true" outlineLevel="0" collapsed="false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</row>
    <row r="206" s="88" customFormat="true" ht="18" hidden="false" customHeight="true" outlineLevel="0" collapsed="false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</row>
    <row r="207" s="88" customFormat="true" ht="18" hidden="false" customHeight="true" outlineLevel="0" collapsed="false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</row>
    <row r="208" s="88" customFormat="true" ht="18" hidden="false" customHeight="true" outlineLevel="0" collapsed="false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</row>
    <row r="209" s="88" customFormat="true" ht="18" hidden="false" customHeight="true" outlineLevel="0" collapsed="false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</row>
    <row r="210" s="88" customFormat="true" ht="18" hidden="false" customHeight="true" outlineLevel="0" collapsed="false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</row>
    <row r="211" s="88" customFormat="true" ht="18" hidden="false" customHeight="true" outlineLevel="0" collapsed="false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</row>
    <row r="212" s="88" customFormat="true" ht="18" hidden="false" customHeight="true" outlineLevel="0" collapsed="false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</row>
    <row r="213" s="88" customFormat="true" ht="18" hidden="false" customHeight="true" outlineLevel="0" collapsed="false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</row>
    <row r="214" s="88" customFormat="true" ht="18" hidden="false" customHeight="true" outlineLevel="0" collapsed="false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</row>
    <row r="215" s="88" customFormat="true" ht="18" hidden="false" customHeight="true" outlineLevel="0" collapsed="false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</row>
    <row r="216" s="88" customFormat="true" ht="18" hidden="false" customHeight="true" outlineLevel="0" collapsed="false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</row>
    <row r="217" s="88" customFormat="true" ht="18" hidden="false" customHeight="true" outlineLevel="0" collapsed="false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</row>
    <row r="218" s="88" customFormat="true" ht="18" hidden="false" customHeight="true" outlineLevel="0" collapsed="false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</row>
    <row r="219" s="88" customFormat="true" ht="18" hidden="false" customHeight="true" outlineLevel="0" collapsed="false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</row>
    <row r="220" s="88" customFormat="true" ht="18" hidden="false" customHeight="true" outlineLevel="0" collapsed="false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</row>
    <row r="221" s="88" customFormat="true" ht="18" hidden="false" customHeight="true" outlineLevel="0" collapsed="false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</row>
    <row r="222" s="88" customFormat="true" ht="18" hidden="false" customHeight="true" outlineLevel="0" collapsed="false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</row>
    <row r="223" s="88" customFormat="true" ht="18" hidden="false" customHeight="true" outlineLevel="0" collapsed="false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</row>
    <row r="224" s="88" customFormat="true" ht="18" hidden="false" customHeight="true" outlineLevel="0" collapsed="false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</row>
    <row r="225" s="88" customFormat="true" ht="18" hidden="false" customHeight="true" outlineLevel="0" collapsed="false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</row>
    <row r="226" s="88" customFormat="true" ht="18" hidden="false" customHeight="true" outlineLevel="0" collapsed="false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</row>
    <row r="227" s="88" customFormat="true" ht="18" hidden="false" customHeight="true" outlineLevel="0" collapsed="false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</row>
    <row r="228" s="88" customFormat="true" ht="18" hidden="false" customHeight="true" outlineLevel="0" collapsed="false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</row>
    <row r="229" s="88" customFormat="true" ht="18" hidden="false" customHeight="true" outlineLevel="0" collapsed="false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</row>
    <row r="230" s="88" customFormat="true" ht="18" hidden="false" customHeight="true" outlineLevel="0" collapsed="false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</row>
    <row r="231" s="88" customFormat="true" ht="18" hidden="false" customHeight="true" outlineLevel="0" collapsed="false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</row>
    <row r="232" s="88" customFormat="true" ht="18" hidden="false" customHeight="true" outlineLevel="0" collapsed="false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</row>
    <row r="233" s="88" customFormat="true" ht="18" hidden="false" customHeight="true" outlineLevel="0" collapsed="false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</row>
    <row r="234" s="88" customFormat="true" ht="18" hidden="false" customHeight="true" outlineLevel="0" collapsed="false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</row>
    <row r="235" s="88" customFormat="true" ht="18" hidden="false" customHeight="true" outlineLevel="0" collapsed="false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</row>
    <row r="236" s="88" customFormat="true" ht="18" hidden="false" customHeight="true" outlineLevel="0" collapsed="false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</row>
    <row r="237" s="88" customFormat="true" ht="18" hidden="false" customHeight="true" outlineLevel="0" collapsed="false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</row>
    <row r="238" s="88" customFormat="true" ht="18" hidden="false" customHeight="true" outlineLevel="0" collapsed="false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</row>
    <row r="239" s="88" customFormat="true" ht="18" hidden="false" customHeight="true" outlineLevel="0" collapsed="false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</row>
    <row r="240" s="88" customFormat="true" ht="18" hidden="false" customHeight="true" outlineLevel="0" collapsed="false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</row>
    <row r="241" s="88" customFormat="true" ht="18" hidden="false" customHeight="true" outlineLevel="0" collapsed="false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</row>
    <row r="242" s="88" customFormat="true" ht="18" hidden="false" customHeight="true" outlineLevel="0" collapsed="false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</row>
    <row r="243" s="88" customFormat="true" ht="18" hidden="false" customHeight="true" outlineLevel="0" collapsed="false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</row>
    <row r="244" s="88" customFormat="true" ht="18" hidden="false" customHeight="true" outlineLevel="0" collapsed="false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</row>
    <row r="245" s="88" customFormat="true" ht="18" hidden="false" customHeight="true" outlineLevel="0" collapsed="false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</row>
    <row r="246" s="88" customFormat="true" ht="18" hidden="false" customHeight="true" outlineLevel="0" collapsed="false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</row>
    <row r="247" s="88" customFormat="true" ht="18" hidden="false" customHeight="true" outlineLevel="0" collapsed="false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</row>
    <row r="248" s="88" customFormat="true" ht="18" hidden="false" customHeight="true" outlineLevel="0" collapsed="false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</row>
    <row r="249" s="88" customFormat="true" ht="18" hidden="false" customHeight="true" outlineLevel="0" collapsed="false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</row>
    <row r="250" s="88" customFormat="true" ht="18" hidden="false" customHeight="true" outlineLevel="0" collapsed="false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</row>
    <row r="251" s="88" customFormat="true" ht="18" hidden="false" customHeight="true" outlineLevel="0" collapsed="false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</row>
    <row r="252" s="88" customFormat="true" ht="18" hidden="false" customHeight="true" outlineLevel="0" collapsed="false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</row>
    <row r="253" s="88" customFormat="true" ht="18" hidden="false" customHeight="true" outlineLevel="0" collapsed="false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</row>
    <row r="254" s="88" customFormat="true" ht="18" hidden="false" customHeight="true" outlineLevel="0" collapsed="false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</row>
    <row r="255" s="88" customFormat="true" ht="18" hidden="false" customHeight="true" outlineLevel="0" collapsed="false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</row>
    <row r="256" s="88" customFormat="true" ht="18" hidden="false" customHeight="true" outlineLevel="0" collapsed="false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</row>
    <row r="257" s="88" customFormat="true" ht="18" hidden="false" customHeight="true" outlineLevel="0" collapsed="false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</row>
    <row r="258" s="88" customFormat="true" ht="18" hidden="false" customHeight="true" outlineLevel="0" collapsed="false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</row>
    <row r="259" s="88" customFormat="true" ht="18" hidden="false" customHeight="true" outlineLevel="0" collapsed="false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</row>
    <row r="260" s="88" customFormat="true" ht="18" hidden="false" customHeight="true" outlineLevel="0" collapsed="false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</row>
    <row r="261" s="88" customFormat="true" ht="18" hidden="false" customHeight="true" outlineLevel="0" collapsed="false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</row>
    <row r="262" s="88" customFormat="true" ht="18" hidden="false" customHeight="true" outlineLevel="0" collapsed="false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</row>
    <row r="263" s="88" customFormat="true" ht="18" hidden="false" customHeight="true" outlineLevel="0" collapsed="false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</row>
    <row r="264" s="88" customFormat="true" ht="18" hidden="false" customHeight="true" outlineLevel="0" collapsed="false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</row>
    <row r="265" s="88" customFormat="true" ht="18" hidden="false" customHeight="true" outlineLevel="0" collapsed="false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</row>
    <row r="266" s="88" customFormat="true" ht="18" hidden="false" customHeight="true" outlineLevel="0" collapsed="false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</row>
    <row r="267" s="88" customFormat="true" ht="18" hidden="false" customHeight="true" outlineLevel="0" collapsed="false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</row>
    <row r="268" s="88" customFormat="true" ht="18" hidden="false" customHeight="true" outlineLevel="0" collapsed="false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</row>
    <row r="269" s="88" customFormat="true" ht="18" hidden="false" customHeight="true" outlineLevel="0" collapsed="false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</row>
    <row r="270" s="88" customFormat="true" ht="18" hidden="false" customHeight="true" outlineLevel="0" collapsed="false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</row>
    <row r="271" s="88" customFormat="true" ht="18" hidden="false" customHeight="true" outlineLevel="0" collapsed="false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</row>
    <row r="272" s="88" customFormat="true" ht="18" hidden="false" customHeight="true" outlineLevel="0" collapsed="false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</row>
    <row r="273" s="88" customFormat="true" ht="18" hidden="false" customHeight="true" outlineLevel="0" collapsed="false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</row>
    <row r="274" s="88" customFormat="true" ht="18" hidden="false" customHeight="true" outlineLevel="0" collapsed="false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</row>
    <row r="275" s="88" customFormat="true" ht="18" hidden="false" customHeight="true" outlineLevel="0" collapsed="false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</row>
    <row r="276" s="88" customFormat="true" ht="18" hidden="false" customHeight="true" outlineLevel="0" collapsed="false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</row>
    <row r="277" s="88" customFormat="true" ht="18" hidden="false" customHeight="true" outlineLevel="0" collapsed="false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</row>
    <row r="278" s="88" customFormat="true" ht="18" hidden="false" customHeight="true" outlineLevel="0" collapsed="false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</row>
    <row r="279" s="88" customFormat="true" ht="18" hidden="false" customHeight="true" outlineLevel="0" collapsed="false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</row>
    <row r="280" s="88" customFormat="true" ht="18" hidden="false" customHeight="true" outlineLevel="0" collapsed="false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</row>
    <row r="281" s="88" customFormat="true" ht="18" hidden="false" customHeight="true" outlineLevel="0" collapsed="false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</row>
    <row r="282" s="88" customFormat="true" ht="18" hidden="false" customHeight="true" outlineLevel="0" collapsed="false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</row>
    <row r="283" s="88" customFormat="true" ht="18" hidden="false" customHeight="true" outlineLevel="0" collapsed="false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</row>
    <row r="284" s="88" customFormat="true" ht="18" hidden="false" customHeight="true" outlineLevel="0" collapsed="false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</row>
    <row r="285" s="88" customFormat="true" ht="18" hidden="false" customHeight="true" outlineLevel="0" collapsed="false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</row>
    <row r="286" s="88" customFormat="true" ht="18" hidden="false" customHeight="true" outlineLevel="0" collapsed="false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</row>
    <row r="287" s="88" customFormat="true" ht="18" hidden="false" customHeight="true" outlineLevel="0" collapsed="false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</row>
    <row r="288" s="88" customFormat="true" ht="18" hidden="false" customHeight="true" outlineLevel="0" collapsed="false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</row>
    <row r="289" s="88" customFormat="true" ht="18" hidden="false" customHeight="true" outlineLevel="0" collapsed="false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</row>
    <row r="290" s="88" customFormat="true" ht="18" hidden="false" customHeight="true" outlineLevel="0" collapsed="false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</row>
    <row r="291" s="88" customFormat="true" ht="18" hidden="false" customHeight="true" outlineLevel="0" collapsed="false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</row>
    <row r="292" s="88" customFormat="true" ht="18" hidden="false" customHeight="true" outlineLevel="0" collapsed="false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</row>
    <row r="293" s="88" customFormat="true" ht="18" hidden="false" customHeight="true" outlineLevel="0" collapsed="false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</row>
    <row r="294" s="88" customFormat="true" ht="18" hidden="false" customHeight="true" outlineLevel="0" collapsed="false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</row>
    <row r="295" s="88" customFormat="true" ht="18" hidden="false" customHeight="true" outlineLevel="0" collapsed="false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</row>
    <row r="296" s="88" customFormat="true" ht="18" hidden="false" customHeight="true" outlineLevel="0" collapsed="false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</row>
    <row r="297" s="88" customFormat="true" ht="18" hidden="false" customHeight="true" outlineLevel="0" collapsed="false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</row>
    <row r="298" s="88" customFormat="true" ht="18" hidden="false" customHeight="true" outlineLevel="0" collapsed="false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</row>
    <row r="299" s="88" customFormat="true" ht="18" hidden="false" customHeight="true" outlineLevel="0" collapsed="false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</row>
    <row r="300" s="88" customFormat="true" ht="18" hidden="false" customHeight="true" outlineLevel="0" collapsed="false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</row>
    <row r="301" s="88" customFormat="true" ht="18" hidden="false" customHeight="true" outlineLevel="0" collapsed="false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</row>
    <row r="302" s="88" customFormat="true" ht="18" hidden="false" customHeight="true" outlineLevel="0" collapsed="false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</row>
    <row r="303" s="88" customFormat="true" ht="18" hidden="false" customHeight="true" outlineLevel="0" collapsed="false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</row>
    <row r="304" s="88" customFormat="true" ht="18" hidden="false" customHeight="true" outlineLevel="0" collapsed="false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</row>
    <row r="305" s="88" customFormat="true" ht="18" hidden="false" customHeight="true" outlineLevel="0" collapsed="false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</row>
    <row r="306" s="88" customFormat="true" ht="18" hidden="false" customHeight="true" outlineLevel="0" collapsed="false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</row>
    <row r="307" s="88" customFormat="true" ht="18" hidden="false" customHeight="true" outlineLevel="0" collapsed="false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</row>
    <row r="308" s="88" customFormat="true" ht="18" hidden="false" customHeight="true" outlineLevel="0" collapsed="false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</row>
    <row r="309" s="88" customFormat="true" ht="18" hidden="false" customHeight="true" outlineLevel="0" collapsed="false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</row>
    <row r="310" s="88" customFormat="true" ht="18" hidden="false" customHeight="true" outlineLevel="0" collapsed="false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</row>
    <row r="311" s="88" customFormat="true" ht="18" hidden="false" customHeight="true" outlineLevel="0" collapsed="false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</row>
    <row r="312" s="88" customFormat="true" ht="18" hidden="false" customHeight="true" outlineLevel="0" collapsed="false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</row>
    <row r="313" s="88" customFormat="true" ht="18" hidden="false" customHeight="true" outlineLevel="0" collapsed="false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</row>
    <row r="314" s="88" customFormat="true" ht="18" hidden="false" customHeight="true" outlineLevel="0" collapsed="false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</row>
    <row r="315" s="88" customFormat="true" ht="18" hidden="false" customHeight="true" outlineLevel="0" collapsed="false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</row>
    <row r="316" s="88" customFormat="true" ht="18" hidden="false" customHeight="true" outlineLevel="0" collapsed="false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</row>
    <row r="317" s="88" customFormat="true" ht="18" hidden="false" customHeight="true" outlineLevel="0" collapsed="false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</row>
    <row r="318" s="88" customFormat="true" ht="18" hidden="false" customHeight="true" outlineLevel="0" collapsed="false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</row>
    <row r="319" s="88" customFormat="true" ht="18" hidden="false" customHeight="true" outlineLevel="0" collapsed="false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</row>
    <row r="320" s="88" customFormat="true" ht="18" hidden="false" customHeight="true" outlineLevel="0" collapsed="false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</row>
    <row r="321" s="88" customFormat="true" ht="18" hidden="false" customHeight="true" outlineLevel="0" collapsed="false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</row>
    <row r="322" s="88" customFormat="true" ht="18" hidden="false" customHeight="true" outlineLevel="0" collapsed="false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</row>
    <row r="323" s="88" customFormat="true" ht="18" hidden="false" customHeight="true" outlineLevel="0" collapsed="false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</row>
    <row r="324" s="88" customFormat="true" ht="18" hidden="false" customHeight="true" outlineLevel="0" collapsed="false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</row>
    <row r="325" s="88" customFormat="true" ht="18" hidden="false" customHeight="true" outlineLevel="0" collapsed="false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</row>
    <row r="326" s="88" customFormat="true" ht="18" hidden="false" customHeight="true" outlineLevel="0" collapsed="false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</row>
    <row r="327" s="88" customFormat="true" ht="18" hidden="false" customHeight="true" outlineLevel="0" collapsed="false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</row>
    <row r="328" s="88" customFormat="true" ht="18" hidden="false" customHeight="true" outlineLevel="0" collapsed="false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</row>
    <row r="329" s="88" customFormat="true" ht="18" hidden="false" customHeight="true" outlineLevel="0" collapsed="false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</row>
    <row r="330" s="88" customFormat="true" ht="18" hidden="false" customHeight="true" outlineLevel="0" collapsed="false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</row>
    <row r="331" s="88" customFormat="true" ht="18" hidden="false" customHeight="true" outlineLevel="0" collapsed="false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</row>
    <row r="332" s="88" customFormat="true" ht="18" hidden="false" customHeight="true" outlineLevel="0" collapsed="false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</row>
    <row r="333" s="88" customFormat="true" ht="18" hidden="false" customHeight="true" outlineLevel="0" collapsed="false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</row>
    <row r="334" s="88" customFormat="true" ht="18" hidden="false" customHeight="true" outlineLevel="0" collapsed="false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</row>
    <row r="335" s="88" customFormat="true" ht="18" hidden="false" customHeight="true" outlineLevel="0" collapsed="false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</row>
    <row r="336" s="88" customFormat="true" ht="18" hidden="false" customHeight="true" outlineLevel="0" collapsed="false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</row>
    <row r="337" s="88" customFormat="true" ht="18" hidden="false" customHeight="true" outlineLevel="0" collapsed="false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</row>
    <row r="338" s="88" customFormat="true" ht="18" hidden="false" customHeight="true" outlineLevel="0" collapsed="false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</row>
    <row r="339" s="88" customFormat="true" ht="18" hidden="false" customHeight="true" outlineLevel="0" collapsed="false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</row>
    <row r="340" s="88" customFormat="true" ht="18" hidden="false" customHeight="true" outlineLevel="0" collapsed="false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</row>
    <row r="341" s="88" customFormat="true" ht="18" hidden="false" customHeight="true" outlineLevel="0" collapsed="false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</row>
    <row r="342" s="88" customFormat="true" ht="18" hidden="false" customHeight="true" outlineLevel="0" collapsed="false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</row>
    <row r="343" s="88" customFormat="true" ht="18" hidden="false" customHeight="true" outlineLevel="0" collapsed="false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</row>
    <row r="344" s="88" customFormat="true" ht="18" hidden="false" customHeight="true" outlineLevel="0" collapsed="false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</row>
    <row r="345" s="88" customFormat="true" ht="18" hidden="false" customHeight="true" outlineLevel="0" collapsed="false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</row>
    <row r="346" s="88" customFormat="true" ht="18" hidden="false" customHeight="true" outlineLevel="0" collapsed="false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</row>
    <row r="347" s="88" customFormat="true" ht="18" hidden="false" customHeight="true" outlineLevel="0" collapsed="false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</row>
    <row r="348" s="88" customFormat="true" ht="18" hidden="false" customHeight="true" outlineLevel="0" collapsed="false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</row>
    <row r="349" s="88" customFormat="true" ht="18" hidden="false" customHeight="true" outlineLevel="0" collapsed="false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</row>
    <row r="350" s="88" customFormat="true" ht="18" hidden="false" customHeight="true" outlineLevel="0" collapsed="false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</row>
    <row r="351" s="88" customFormat="true" ht="18" hidden="false" customHeight="true" outlineLevel="0" collapsed="false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</row>
    <row r="352" s="88" customFormat="true" ht="18" hidden="false" customHeight="true" outlineLevel="0" collapsed="false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</row>
    <row r="353" s="88" customFormat="true" ht="18" hidden="false" customHeight="true" outlineLevel="0" collapsed="false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</row>
    <row r="354" s="88" customFormat="true" ht="18" hidden="false" customHeight="true" outlineLevel="0" collapsed="false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</row>
    <row r="355" s="88" customFormat="true" ht="18" hidden="false" customHeight="true" outlineLevel="0" collapsed="false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</row>
    <row r="356" s="88" customFormat="true" ht="18" hidden="false" customHeight="true" outlineLevel="0" collapsed="false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</row>
    <row r="357" s="88" customFormat="true" ht="18" hidden="false" customHeight="true" outlineLevel="0" collapsed="false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</row>
    <row r="358" s="88" customFormat="true" ht="18" hidden="false" customHeight="true" outlineLevel="0" collapsed="false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</row>
    <row r="359" s="88" customFormat="true" ht="18" hidden="false" customHeight="true" outlineLevel="0" collapsed="false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</row>
    <row r="360" s="88" customFormat="true" ht="18" hidden="false" customHeight="true" outlineLevel="0" collapsed="false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</row>
    <row r="361" s="88" customFormat="true" ht="18" hidden="false" customHeight="true" outlineLevel="0" collapsed="false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</row>
    <row r="362" s="88" customFormat="true" ht="18" hidden="false" customHeight="true" outlineLevel="0" collapsed="false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</row>
    <row r="363" s="88" customFormat="true" ht="18" hidden="false" customHeight="true" outlineLevel="0" collapsed="false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</row>
    <row r="364" s="88" customFormat="true" ht="18" hidden="false" customHeight="true" outlineLevel="0" collapsed="false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</row>
    <row r="365" s="88" customFormat="true" ht="18" hidden="false" customHeight="true" outlineLevel="0" collapsed="false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</row>
    <row r="366" s="88" customFormat="true" ht="18" hidden="false" customHeight="true" outlineLevel="0" collapsed="false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</row>
    <row r="367" s="88" customFormat="true" ht="18" hidden="false" customHeight="true" outlineLevel="0" collapsed="false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</row>
    <row r="368" s="88" customFormat="true" ht="18" hidden="false" customHeight="true" outlineLevel="0" collapsed="false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</row>
    <row r="369" s="88" customFormat="true" ht="18" hidden="false" customHeight="true" outlineLevel="0" collapsed="false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</row>
    <row r="370" s="88" customFormat="true" ht="18" hidden="false" customHeight="true" outlineLevel="0" collapsed="false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</row>
    <row r="371" s="88" customFormat="true" ht="18" hidden="false" customHeight="true" outlineLevel="0" collapsed="false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</row>
    <row r="372" s="88" customFormat="true" ht="18" hidden="false" customHeight="true" outlineLevel="0" collapsed="false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</row>
    <row r="373" s="88" customFormat="true" ht="18" hidden="false" customHeight="true" outlineLevel="0" collapsed="false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</row>
    <row r="374" s="88" customFormat="true" ht="18" hidden="false" customHeight="true" outlineLevel="0" collapsed="false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</row>
    <row r="375" s="88" customFormat="true" ht="18" hidden="false" customHeight="true" outlineLevel="0" collapsed="false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</row>
    <row r="376" s="88" customFormat="true" ht="18" hidden="false" customHeight="true" outlineLevel="0" collapsed="false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</row>
    <row r="377" s="88" customFormat="true" ht="18" hidden="false" customHeight="true" outlineLevel="0" collapsed="false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</row>
    <row r="378" s="88" customFormat="true" ht="18" hidden="false" customHeight="true" outlineLevel="0" collapsed="false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</row>
    <row r="379" s="88" customFormat="true" ht="18" hidden="false" customHeight="true" outlineLevel="0" collapsed="false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</row>
    <row r="380" s="88" customFormat="true" ht="18" hidden="false" customHeight="true" outlineLevel="0" collapsed="false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</row>
    <row r="381" s="88" customFormat="true" ht="18" hidden="false" customHeight="true" outlineLevel="0" collapsed="false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</row>
    <row r="382" s="88" customFormat="true" ht="18" hidden="false" customHeight="true" outlineLevel="0" collapsed="false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</row>
    <row r="383" s="88" customFormat="true" ht="18" hidden="false" customHeight="true" outlineLevel="0" collapsed="false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</row>
    <row r="384" s="88" customFormat="true" ht="18" hidden="false" customHeight="true" outlineLevel="0" collapsed="false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</row>
    <row r="385" s="88" customFormat="true" ht="18" hidden="false" customHeight="true" outlineLevel="0" collapsed="false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</row>
    <row r="386" s="88" customFormat="true" ht="18" hidden="false" customHeight="true" outlineLevel="0" collapsed="false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</row>
    <row r="387" s="88" customFormat="true" ht="18" hidden="false" customHeight="true" outlineLevel="0" collapsed="false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</row>
    <row r="388" s="88" customFormat="true" ht="18" hidden="false" customHeight="true" outlineLevel="0" collapsed="false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</row>
    <row r="389" s="88" customFormat="true" ht="18" hidden="false" customHeight="true" outlineLevel="0" collapsed="false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</row>
    <row r="390" s="88" customFormat="true" ht="18" hidden="false" customHeight="true" outlineLevel="0" collapsed="false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</row>
    <row r="391" s="88" customFormat="true" ht="18" hidden="false" customHeight="true" outlineLevel="0" collapsed="false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</row>
    <row r="392" s="88" customFormat="true" ht="18" hidden="false" customHeight="true" outlineLevel="0" collapsed="false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</row>
    <row r="393" s="88" customFormat="true" ht="18" hidden="false" customHeight="true" outlineLevel="0" collapsed="false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</row>
    <row r="394" s="88" customFormat="true" ht="18" hidden="false" customHeight="true" outlineLevel="0" collapsed="false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</row>
    <row r="395" s="88" customFormat="true" ht="18" hidden="false" customHeight="true" outlineLevel="0" collapsed="false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</row>
    <row r="396" s="88" customFormat="true" ht="18" hidden="false" customHeight="true" outlineLevel="0" collapsed="false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</row>
    <row r="397" s="88" customFormat="true" ht="18" hidden="false" customHeight="true" outlineLevel="0" collapsed="false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</row>
    <row r="398" s="88" customFormat="true" ht="18" hidden="false" customHeight="true" outlineLevel="0" collapsed="false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</row>
    <row r="399" s="88" customFormat="true" ht="18" hidden="false" customHeight="true" outlineLevel="0" collapsed="false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</row>
    <row r="400" s="88" customFormat="true" ht="18" hidden="false" customHeight="true" outlineLevel="0" collapsed="false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</row>
    <row r="401" s="88" customFormat="true" ht="18" hidden="false" customHeight="true" outlineLevel="0" collapsed="false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</row>
    <row r="402" s="88" customFormat="true" ht="18" hidden="false" customHeight="true" outlineLevel="0" collapsed="false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</row>
    <row r="403" s="88" customFormat="true" ht="18" hidden="false" customHeight="true" outlineLevel="0" collapsed="false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</row>
    <row r="404" s="88" customFormat="true" ht="18" hidden="false" customHeight="true" outlineLevel="0" collapsed="false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</row>
    <row r="405" s="88" customFormat="true" ht="18" hidden="false" customHeight="true" outlineLevel="0" collapsed="false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</row>
    <row r="406" s="88" customFormat="true" ht="18" hidden="false" customHeight="true" outlineLevel="0" collapsed="false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</row>
    <row r="407" s="88" customFormat="true" ht="18" hidden="false" customHeight="true" outlineLevel="0" collapsed="false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</row>
    <row r="408" s="88" customFormat="true" ht="18" hidden="false" customHeight="true" outlineLevel="0" collapsed="false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</row>
    <row r="409" s="88" customFormat="true" ht="18" hidden="false" customHeight="true" outlineLevel="0" collapsed="false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</row>
    <row r="410" s="88" customFormat="true" ht="18" hidden="false" customHeight="true" outlineLevel="0" collapsed="false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</row>
    <row r="411" s="88" customFormat="true" ht="18" hidden="false" customHeight="true" outlineLevel="0" collapsed="false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</row>
    <row r="412" s="88" customFormat="true" ht="18" hidden="false" customHeight="true" outlineLevel="0" collapsed="false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</row>
    <row r="413" s="88" customFormat="true" ht="18" hidden="false" customHeight="true" outlineLevel="0" collapsed="false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</row>
    <row r="414" s="88" customFormat="true" ht="18" hidden="false" customHeight="true" outlineLevel="0" collapsed="false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</row>
    <row r="415" s="88" customFormat="true" ht="18" hidden="false" customHeight="true" outlineLevel="0" collapsed="false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</row>
    <row r="416" s="88" customFormat="true" ht="18" hidden="false" customHeight="true" outlineLevel="0" collapsed="false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</row>
    <row r="417" s="88" customFormat="true" ht="18" hidden="false" customHeight="true" outlineLevel="0" collapsed="false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</row>
    <row r="418" s="88" customFormat="true" ht="18" hidden="false" customHeight="true" outlineLevel="0" collapsed="false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</row>
    <row r="419" s="88" customFormat="true" ht="18" hidden="false" customHeight="true" outlineLevel="0" collapsed="false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</row>
    <row r="420" s="88" customFormat="true" ht="18" hidden="false" customHeight="true" outlineLevel="0" collapsed="false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</row>
    <row r="421" s="88" customFormat="true" ht="18" hidden="false" customHeight="true" outlineLevel="0" collapsed="false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</row>
    <row r="422" s="88" customFormat="true" ht="18" hidden="false" customHeight="true" outlineLevel="0" collapsed="false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</row>
    <row r="423" s="88" customFormat="true" ht="18" hidden="false" customHeight="true" outlineLevel="0" collapsed="false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</row>
    <row r="424" s="88" customFormat="true" ht="18" hidden="false" customHeight="true" outlineLevel="0" collapsed="false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</row>
    <row r="425" s="88" customFormat="true" ht="18" hidden="false" customHeight="true" outlineLevel="0" collapsed="false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</row>
    <row r="426" s="88" customFormat="true" ht="18" hidden="false" customHeight="true" outlineLevel="0" collapsed="false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</row>
    <row r="427" s="88" customFormat="true" ht="18" hidden="false" customHeight="true" outlineLevel="0" collapsed="false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</row>
    <row r="428" s="88" customFormat="true" ht="18" hidden="false" customHeight="true" outlineLevel="0" collapsed="false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</row>
    <row r="429" s="88" customFormat="true" ht="18" hidden="false" customHeight="true" outlineLevel="0" collapsed="false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</row>
    <row r="430" s="88" customFormat="true" ht="18" hidden="false" customHeight="true" outlineLevel="0" collapsed="false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</row>
    <row r="431" s="88" customFormat="true" ht="18" hidden="false" customHeight="true" outlineLevel="0" collapsed="false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</row>
    <row r="432" s="88" customFormat="true" ht="18" hidden="false" customHeight="true" outlineLevel="0" collapsed="false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</row>
    <row r="433" s="88" customFormat="true" ht="18" hidden="false" customHeight="true" outlineLevel="0" collapsed="false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</row>
    <row r="434" s="88" customFormat="true" ht="18" hidden="false" customHeight="true" outlineLevel="0" collapsed="false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</row>
    <row r="435" s="88" customFormat="true" ht="18" hidden="false" customHeight="true" outlineLevel="0" collapsed="false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</row>
    <row r="436" s="88" customFormat="true" ht="18" hidden="false" customHeight="true" outlineLevel="0" collapsed="false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</row>
    <row r="437" s="88" customFormat="true" ht="18" hidden="false" customHeight="true" outlineLevel="0" collapsed="false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</row>
    <row r="438" s="88" customFormat="true" ht="18" hidden="false" customHeight="true" outlineLevel="0" collapsed="false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</row>
    <row r="439" s="88" customFormat="true" ht="18" hidden="false" customHeight="true" outlineLevel="0" collapsed="false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</row>
    <row r="440" s="88" customFormat="true" ht="18" hidden="false" customHeight="true" outlineLevel="0" collapsed="false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</row>
    <row r="441" s="88" customFormat="true" ht="18" hidden="false" customHeight="true" outlineLevel="0" collapsed="false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</row>
    <row r="442" s="88" customFormat="true" ht="18" hidden="false" customHeight="true" outlineLevel="0" collapsed="false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</row>
    <row r="443" s="88" customFormat="true" ht="18" hidden="false" customHeight="true" outlineLevel="0" collapsed="false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</row>
    <row r="444" s="88" customFormat="true" ht="18" hidden="false" customHeight="true" outlineLevel="0" collapsed="false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</row>
    <row r="445" s="88" customFormat="true" ht="18" hidden="false" customHeight="true" outlineLevel="0" collapsed="false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</row>
    <row r="446" s="88" customFormat="true" ht="18" hidden="false" customHeight="true" outlineLevel="0" collapsed="false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</row>
    <row r="447" s="88" customFormat="true" ht="18" hidden="false" customHeight="true" outlineLevel="0" collapsed="false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</row>
    <row r="448" s="88" customFormat="true" ht="18" hidden="false" customHeight="true" outlineLevel="0" collapsed="false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</row>
    <row r="449" s="88" customFormat="true" ht="18" hidden="false" customHeight="true" outlineLevel="0" collapsed="false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</row>
    <row r="450" s="88" customFormat="true" ht="18" hidden="false" customHeight="true" outlineLevel="0" collapsed="false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</row>
    <row r="451" s="88" customFormat="true" ht="18" hidden="false" customHeight="true" outlineLevel="0" collapsed="false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</row>
    <row r="452" s="88" customFormat="true" ht="18" hidden="false" customHeight="true" outlineLevel="0" collapsed="false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</row>
    <row r="453" s="88" customFormat="true" ht="18" hidden="false" customHeight="true" outlineLevel="0" collapsed="false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</row>
    <row r="454" s="88" customFormat="true" ht="18" hidden="false" customHeight="true" outlineLevel="0" collapsed="false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</row>
    <row r="455" s="88" customFormat="true" ht="18" hidden="false" customHeight="true" outlineLevel="0" collapsed="false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</row>
    <row r="456" s="88" customFormat="true" ht="18" hidden="false" customHeight="true" outlineLevel="0" collapsed="false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</row>
    <row r="457" s="88" customFormat="true" ht="18" hidden="false" customHeight="true" outlineLevel="0" collapsed="false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</row>
    <row r="458" s="88" customFormat="true" ht="18" hidden="false" customHeight="true" outlineLevel="0" collapsed="false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</row>
    <row r="459" s="88" customFormat="true" ht="18" hidden="false" customHeight="true" outlineLevel="0" collapsed="false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</row>
    <row r="460" s="88" customFormat="true" ht="18" hidden="false" customHeight="true" outlineLevel="0" collapsed="false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</row>
    <row r="461" s="88" customFormat="true" ht="18" hidden="false" customHeight="true" outlineLevel="0" collapsed="false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</row>
    <row r="462" s="88" customFormat="true" ht="18" hidden="false" customHeight="true" outlineLevel="0" collapsed="false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</row>
    <row r="463" s="88" customFormat="true" ht="18" hidden="false" customHeight="true" outlineLevel="0" collapsed="false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</row>
    <row r="464" s="88" customFormat="true" ht="18" hidden="false" customHeight="true" outlineLevel="0" collapsed="false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</row>
    <row r="465" s="88" customFormat="true" ht="18" hidden="false" customHeight="true" outlineLevel="0" collapsed="false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</row>
    <row r="466" s="88" customFormat="true" ht="18" hidden="false" customHeight="true" outlineLevel="0" collapsed="false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</row>
    <row r="467" s="88" customFormat="true" ht="18" hidden="false" customHeight="true" outlineLevel="0" collapsed="false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</row>
    <row r="468" s="88" customFormat="true" ht="18" hidden="false" customHeight="true" outlineLevel="0" collapsed="false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</row>
    <row r="469" s="88" customFormat="true" ht="18" hidden="false" customHeight="true" outlineLevel="0" collapsed="false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</row>
    <row r="470" s="88" customFormat="true" ht="18" hidden="false" customHeight="true" outlineLevel="0" collapsed="false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</row>
    <row r="471" s="88" customFormat="true" ht="18" hidden="false" customHeight="true" outlineLevel="0" collapsed="false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</row>
    <row r="472" s="88" customFormat="true" ht="18" hidden="false" customHeight="true" outlineLevel="0" collapsed="false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</row>
    <row r="473" s="88" customFormat="true" ht="18" hidden="false" customHeight="true" outlineLevel="0" collapsed="false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</row>
    <row r="474" s="88" customFormat="true" ht="18" hidden="false" customHeight="true" outlineLevel="0" collapsed="false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</row>
    <row r="475" s="88" customFormat="true" ht="18" hidden="false" customHeight="true" outlineLevel="0" collapsed="false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</row>
    <row r="476" s="88" customFormat="true" ht="18" hidden="false" customHeight="true" outlineLevel="0" collapsed="false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</row>
    <row r="477" s="88" customFormat="true" ht="18" hidden="false" customHeight="true" outlineLevel="0" collapsed="false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</row>
    <row r="478" s="88" customFormat="true" ht="18" hidden="false" customHeight="true" outlineLevel="0" collapsed="false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</row>
    <row r="479" s="88" customFormat="true" ht="18" hidden="false" customHeight="true" outlineLevel="0" collapsed="false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</row>
    <row r="480" s="88" customFormat="true" ht="18" hidden="false" customHeight="true" outlineLevel="0" collapsed="false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</row>
    <row r="481" s="88" customFormat="true" ht="18" hidden="false" customHeight="true" outlineLevel="0" collapsed="false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</row>
    <row r="482" s="88" customFormat="true" ht="18" hidden="false" customHeight="true" outlineLevel="0" collapsed="false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</row>
    <row r="483" s="88" customFormat="true" ht="18" hidden="false" customHeight="true" outlineLevel="0" collapsed="false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</row>
    <row r="484" s="88" customFormat="true" ht="18" hidden="false" customHeight="true" outlineLevel="0" collapsed="false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</row>
    <row r="485" s="88" customFormat="true" ht="18" hidden="false" customHeight="true" outlineLevel="0" collapsed="false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</row>
    <row r="486" s="88" customFormat="true" ht="18" hidden="false" customHeight="true" outlineLevel="0" collapsed="false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</row>
    <row r="487" s="88" customFormat="true" ht="18" hidden="false" customHeight="true" outlineLevel="0" collapsed="false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</row>
    <row r="488" s="88" customFormat="true" ht="18" hidden="false" customHeight="true" outlineLevel="0" collapsed="false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</row>
    <row r="489" s="88" customFormat="true" ht="18" hidden="false" customHeight="true" outlineLevel="0" collapsed="false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</row>
    <row r="490" s="88" customFormat="true" ht="18" hidden="false" customHeight="true" outlineLevel="0" collapsed="false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</row>
    <row r="491" s="88" customFormat="true" ht="18" hidden="false" customHeight="true" outlineLevel="0" collapsed="false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</row>
    <row r="492" s="88" customFormat="true" ht="18" hidden="false" customHeight="true" outlineLevel="0" collapsed="false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</row>
    <row r="493" s="88" customFormat="true" ht="18" hidden="false" customHeight="true" outlineLevel="0" collapsed="false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</row>
    <row r="494" s="88" customFormat="true" ht="18" hidden="false" customHeight="true" outlineLevel="0" collapsed="false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</row>
    <row r="495" s="88" customFormat="true" ht="18" hidden="false" customHeight="true" outlineLevel="0" collapsed="false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</row>
    <row r="496" s="88" customFormat="true" ht="18" hidden="false" customHeight="true" outlineLevel="0" collapsed="false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</row>
    <row r="497" s="88" customFormat="true" ht="18" hidden="false" customHeight="true" outlineLevel="0" collapsed="false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</row>
    <row r="498" s="88" customFormat="true" ht="18" hidden="false" customHeight="true" outlineLevel="0" collapsed="false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</row>
    <row r="499" s="88" customFormat="true" ht="18" hidden="false" customHeight="true" outlineLevel="0" collapsed="false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</row>
    <row r="500" s="88" customFormat="true" ht="18" hidden="false" customHeight="true" outlineLevel="0" collapsed="false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</row>
    <row r="501" s="88" customFormat="true" ht="18" hidden="false" customHeight="true" outlineLevel="0" collapsed="false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</row>
    <row r="502" s="88" customFormat="true" ht="18" hidden="false" customHeight="true" outlineLevel="0" collapsed="false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</row>
    <row r="503" s="88" customFormat="true" ht="18" hidden="false" customHeight="true" outlineLevel="0" collapsed="false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</row>
    <row r="504" s="88" customFormat="true" ht="18" hidden="false" customHeight="true" outlineLevel="0" collapsed="false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</row>
    <row r="505" s="88" customFormat="true" ht="18" hidden="false" customHeight="true" outlineLevel="0" collapsed="false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</row>
    <row r="506" s="88" customFormat="true" ht="18" hidden="false" customHeight="true" outlineLevel="0" collapsed="false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</row>
    <row r="507" s="88" customFormat="true" ht="18" hidden="false" customHeight="true" outlineLevel="0" collapsed="false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</row>
    <row r="508" s="88" customFormat="true" ht="18" hidden="false" customHeight="true" outlineLevel="0" collapsed="false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</row>
    <row r="509" s="88" customFormat="true" ht="18" hidden="false" customHeight="true" outlineLevel="0" collapsed="false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</row>
    <row r="510" s="88" customFormat="true" ht="18" hidden="false" customHeight="true" outlineLevel="0" collapsed="false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</row>
    <row r="511" s="88" customFormat="true" ht="18" hidden="false" customHeight="true" outlineLevel="0" collapsed="false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</row>
    <row r="512" s="88" customFormat="true" ht="18" hidden="false" customHeight="true" outlineLevel="0" collapsed="false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</row>
    <row r="513" s="88" customFormat="true" ht="18" hidden="false" customHeight="true" outlineLevel="0" collapsed="false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</row>
    <row r="514" s="88" customFormat="true" ht="18" hidden="false" customHeight="true" outlineLevel="0" collapsed="false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</row>
    <row r="515" s="88" customFormat="true" ht="18" hidden="false" customHeight="true" outlineLevel="0" collapsed="false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</row>
    <row r="516" s="88" customFormat="true" ht="18" hidden="false" customHeight="true" outlineLevel="0" collapsed="false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</row>
    <row r="517" s="88" customFormat="true" ht="18" hidden="false" customHeight="true" outlineLevel="0" collapsed="false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</row>
    <row r="518" s="88" customFormat="true" ht="18" hidden="false" customHeight="true" outlineLevel="0" collapsed="false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</row>
    <row r="519" s="88" customFormat="true" ht="18" hidden="false" customHeight="true" outlineLevel="0" collapsed="false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</row>
    <row r="520" s="88" customFormat="true" ht="18" hidden="false" customHeight="true" outlineLevel="0" collapsed="false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</row>
    <row r="521" s="88" customFormat="true" ht="18" hidden="false" customHeight="true" outlineLevel="0" collapsed="false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</row>
    <row r="522" s="88" customFormat="true" ht="18" hidden="false" customHeight="true" outlineLevel="0" collapsed="false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</row>
    <row r="523" s="88" customFormat="true" ht="18" hidden="false" customHeight="true" outlineLevel="0" collapsed="false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</row>
    <row r="524" s="88" customFormat="true" ht="18" hidden="false" customHeight="true" outlineLevel="0" collapsed="false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</row>
    <row r="525" s="88" customFormat="true" ht="18" hidden="false" customHeight="true" outlineLevel="0" collapsed="false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</row>
    <row r="526" s="88" customFormat="true" ht="18" hidden="false" customHeight="true" outlineLevel="0" collapsed="false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</row>
    <row r="527" s="88" customFormat="true" ht="18" hidden="false" customHeight="true" outlineLevel="0" collapsed="false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</row>
    <row r="528" s="88" customFormat="true" ht="18" hidden="false" customHeight="true" outlineLevel="0" collapsed="false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</row>
    <row r="529" s="88" customFormat="true" ht="18" hidden="false" customHeight="true" outlineLevel="0" collapsed="false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</row>
    <row r="530" s="88" customFormat="true" ht="18" hidden="false" customHeight="true" outlineLevel="0" collapsed="false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</row>
    <row r="531" s="88" customFormat="true" ht="18" hidden="false" customHeight="true" outlineLevel="0" collapsed="false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</row>
    <row r="532" s="88" customFormat="true" ht="18" hidden="false" customHeight="true" outlineLevel="0" collapsed="false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</row>
    <row r="533" s="88" customFormat="true" ht="18" hidden="false" customHeight="true" outlineLevel="0" collapsed="false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</row>
    <row r="534" s="88" customFormat="true" ht="18" hidden="false" customHeight="true" outlineLevel="0" collapsed="false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</row>
    <row r="535" s="88" customFormat="true" ht="18" hidden="false" customHeight="true" outlineLevel="0" collapsed="false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</row>
    <row r="536" s="88" customFormat="true" ht="18" hidden="false" customHeight="true" outlineLevel="0" collapsed="false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</row>
    <row r="537" s="88" customFormat="true" ht="18" hidden="false" customHeight="true" outlineLevel="0" collapsed="false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</row>
    <row r="538" s="88" customFormat="true" ht="18" hidden="false" customHeight="true" outlineLevel="0" collapsed="false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</row>
    <row r="539" s="88" customFormat="true" ht="18" hidden="false" customHeight="true" outlineLevel="0" collapsed="false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</row>
    <row r="540" s="88" customFormat="true" ht="18" hidden="false" customHeight="true" outlineLevel="0" collapsed="false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</row>
    <row r="541" s="88" customFormat="true" ht="18" hidden="false" customHeight="true" outlineLevel="0" collapsed="false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</row>
    <row r="542" s="88" customFormat="true" ht="18" hidden="false" customHeight="true" outlineLevel="0" collapsed="false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</row>
    <row r="543" s="88" customFormat="true" ht="18" hidden="false" customHeight="true" outlineLevel="0" collapsed="false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</row>
    <row r="544" s="88" customFormat="true" ht="18" hidden="false" customHeight="true" outlineLevel="0" collapsed="false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</row>
    <row r="545" s="88" customFormat="true" ht="18" hidden="false" customHeight="true" outlineLevel="0" collapsed="false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</row>
    <row r="546" s="88" customFormat="true" ht="18" hidden="false" customHeight="true" outlineLevel="0" collapsed="false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</row>
    <row r="547" s="88" customFormat="true" ht="18" hidden="false" customHeight="true" outlineLevel="0" collapsed="false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</row>
    <row r="548" s="88" customFormat="true" ht="18" hidden="false" customHeight="true" outlineLevel="0" collapsed="false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</row>
    <row r="549" s="88" customFormat="true" ht="18" hidden="false" customHeight="true" outlineLevel="0" collapsed="false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</row>
    <row r="550" s="88" customFormat="true" ht="18" hidden="false" customHeight="true" outlineLevel="0" collapsed="false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</row>
    <row r="551" s="88" customFormat="true" ht="18" hidden="false" customHeight="true" outlineLevel="0" collapsed="false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</row>
    <row r="552" s="88" customFormat="true" ht="18" hidden="false" customHeight="true" outlineLevel="0" collapsed="false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</row>
    <row r="553" s="88" customFormat="true" ht="18" hidden="false" customHeight="true" outlineLevel="0" collapsed="false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</row>
    <row r="554" s="88" customFormat="true" ht="18" hidden="false" customHeight="true" outlineLevel="0" collapsed="false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</row>
    <row r="555" s="88" customFormat="true" ht="18" hidden="false" customHeight="true" outlineLevel="0" collapsed="false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</row>
    <row r="556" s="88" customFormat="true" ht="18" hidden="false" customHeight="true" outlineLevel="0" collapsed="false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</row>
    <row r="557" s="88" customFormat="true" ht="18" hidden="false" customHeight="true" outlineLevel="0" collapsed="false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</row>
    <row r="558" s="88" customFormat="true" ht="18" hidden="false" customHeight="true" outlineLevel="0" collapsed="false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</row>
    <row r="559" s="88" customFormat="true" ht="18" hidden="false" customHeight="true" outlineLevel="0" collapsed="false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</row>
    <row r="560" s="88" customFormat="true" ht="18" hidden="false" customHeight="true" outlineLevel="0" collapsed="false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</row>
    <row r="561" s="88" customFormat="true" ht="18" hidden="false" customHeight="true" outlineLevel="0" collapsed="false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</row>
    <row r="562" s="88" customFormat="true" ht="18" hidden="false" customHeight="true" outlineLevel="0" collapsed="false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</row>
    <row r="563" s="88" customFormat="true" ht="18" hidden="false" customHeight="true" outlineLevel="0" collapsed="false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</row>
    <row r="564" s="88" customFormat="true" ht="18" hidden="false" customHeight="true" outlineLevel="0" collapsed="false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</row>
    <row r="565" s="88" customFormat="true" ht="18" hidden="false" customHeight="true" outlineLevel="0" collapsed="false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</row>
    <row r="566" s="88" customFormat="true" ht="18" hidden="false" customHeight="true" outlineLevel="0" collapsed="false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</row>
    <row r="567" s="88" customFormat="true" ht="18" hidden="false" customHeight="true" outlineLevel="0" collapsed="false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</row>
    <row r="568" s="88" customFormat="true" ht="18" hidden="false" customHeight="true" outlineLevel="0" collapsed="false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</row>
    <row r="569" s="88" customFormat="true" ht="18" hidden="false" customHeight="true" outlineLevel="0" collapsed="false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</row>
    <row r="570" s="88" customFormat="true" ht="18" hidden="false" customHeight="true" outlineLevel="0" collapsed="false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</row>
    <row r="571" s="88" customFormat="true" ht="18" hidden="false" customHeight="true" outlineLevel="0" collapsed="false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</row>
    <row r="572" s="88" customFormat="true" ht="18" hidden="false" customHeight="true" outlineLevel="0" collapsed="false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</row>
    <row r="573" s="88" customFormat="true" ht="18" hidden="false" customHeight="true" outlineLevel="0" collapsed="false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</row>
    <row r="574" s="88" customFormat="true" ht="18" hidden="false" customHeight="true" outlineLevel="0" collapsed="false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</row>
    <row r="575" s="88" customFormat="true" ht="18" hidden="false" customHeight="true" outlineLevel="0" collapsed="false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</row>
    <row r="576" s="88" customFormat="true" ht="18" hidden="false" customHeight="true" outlineLevel="0" collapsed="false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</row>
    <row r="577" s="88" customFormat="true" ht="18" hidden="false" customHeight="true" outlineLevel="0" collapsed="false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</row>
    <row r="578" s="88" customFormat="true" ht="18" hidden="false" customHeight="true" outlineLevel="0" collapsed="false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</row>
    <row r="579" s="88" customFormat="true" ht="18" hidden="false" customHeight="true" outlineLevel="0" collapsed="false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</row>
    <row r="580" s="88" customFormat="true" ht="18" hidden="false" customHeight="true" outlineLevel="0" collapsed="false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</row>
    <row r="581" s="88" customFormat="true" ht="18" hidden="false" customHeight="true" outlineLevel="0" collapsed="false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</row>
    <row r="582" s="88" customFormat="true" ht="18" hidden="false" customHeight="true" outlineLevel="0" collapsed="false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</row>
    <row r="583" s="88" customFormat="true" ht="18" hidden="false" customHeight="true" outlineLevel="0" collapsed="false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</row>
    <row r="584" s="88" customFormat="true" ht="18" hidden="false" customHeight="true" outlineLevel="0" collapsed="false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</row>
    <row r="585" s="88" customFormat="true" ht="18" hidden="false" customHeight="true" outlineLevel="0" collapsed="false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</row>
    <row r="586" s="88" customFormat="true" ht="18" hidden="false" customHeight="true" outlineLevel="0" collapsed="false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</row>
    <row r="587" s="88" customFormat="true" ht="18" hidden="false" customHeight="true" outlineLevel="0" collapsed="false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</row>
    <row r="588" s="88" customFormat="true" ht="18" hidden="false" customHeight="true" outlineLevel="0" collapsed="false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</row>
    <row r="589" s="88" customFormat="true" ht="18" hidden="false" customHeight="true" outlineLevel="0" collapsed="false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</row>
    <row r="590" s="88" customFormat="true" ht="18" hidden="false" customHeight="true" outlineLevel="0" collapsed="false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</row>
    <row r="591" s="88" customFormat="true" ht="18" hidden="false" customHeight="true" outlineLevel="0" collapsed="false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</row>
    <row r="592" s="88" customFormat="true" ht="18" hidden="false" customHeight="true" outlineLevel="0" collapsed="false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</row>
    <row r="593" s="88" customFormat="true" ht="18" hidden="false" customHeight="true" outlineLevel="0" collapsed="false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</row>
    <row r="594" s="88" customFormat="true" ht="18" hidden="false" customHeight="true" outlineLevel="0" collapsed="false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</row>
    <row r="595" s="88" customFormat="true" ht="18" hidden="false" customHeight="true" outlineLevel="0" collapsed="false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</row>
    <row r="596" s="88" customFormat="true" ht="18" hidden="false" customHeight="true" outlineLevel="0" collapsed="false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</row>
    <row r="597" s="88" customFormat="true" ht="18" hidden="false" customHeight="true" outlineLevel="0" collapsed="false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</row>
    <row r="598" s="88" customFormat="true" ht="18" hidden="false" customHeight="true" outlineLevel="0" collapsed="false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</row>
    <row r="599" s="88" customFormat="true" ht="18" hidden="false" customHeight="true" outlineLevel="0" collapsed="false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</row>
    <row r="600" s="88" customFormat="true" ht="18" hidden="false" customHeight="true" outlineLevel="0" collapsed="false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</row>
    <row r="601" s="88" customFormat="true" ht="18" hidden="false" customHeight="true" outlineLevel="0" collapsed="false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</row>
    <row r="602" s="88" customFormat="true" ht="18" hidden="false" customHeight="true" outlineLevel="0" collapsed="false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</row>
    <row r="603" s="88" customFormat="true" ht="18" hidden="false" customHeight="true" outlineLevel="0" collapsed="false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</row>
    <row r="604" s="88" customFormat="true" ht="18" hidden="false" customHeight="true" outlineLevel="0" collapsed="false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</row>
    <row r="605" s="88" customFormat="true" ht="18" hidden="false" customHeight="true" outlineLevel="0" collapsed="false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</row>
    <row r="606" s="88" customFormat="true" ht="18" hidden="false" customHeight="true" outlineLevel="0" collapsed="false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</row>
    <row r="607" s="88" customFormat="true" ht="18" hidden="false" customHeight="true" outlineLevel="0" collapsed="false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</row>
    <row r="608" s="88" customFormat="true" ht="18" hidden="false" customHeight="true" outlineLevel="0" collapsed="false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</row>
    <row r="609" s="88" customFormat="true" ht="18" hidden="false" customHeight="true" outlineLevel="0" collapsed="false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</row>
    <row r="610" s="88" customFormat="true" ht="18" hidden="false" customHeight="true" outlineLevel="0" collapsed="false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</row>
    <row r="611" s="88" customFormat="true" ht="18" hidden="false" customHeight="true" outlineLevel="0" collapsed="false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</row>
    <row r="612" s="88" customFormat="true" ht="18" hidden="false" customHeight="true" outlineLevel="0" collapsed="false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</row>
    <row r="613" s="88" customFormat="true" ht="18" hidden="false" customHeight="true" outlineLevel="0" collapsed="false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</row>
    <row r="614" s="88" customFormat="true" ht="18" hidden="false" customHeight="true" outlineLevel="0" collapsed="false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</row>
    <row r="615" s="88" customFormat="true" ht="18" hidden="false" customHeight="true" outlineLevel="0" collapsed="false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</row>
    <row r="616" s="88" customFormat="true" ht="18" hidden="false" customHeight="true" outlineLevel="0" collapsed="false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</row>
    <row r="617" s="88" customFormat="true" ht="18" hidden="false" customHeight="true" outlineLevel="0" collapsed="false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</row>
    <row r="618" s="88" customFormat="true" ht="18" hidden="false" customHeight="true" outlineLevel="0" collapsed="false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</row>
    <row r="619" s="88" customFormat="true" ht="18" hidden="false" customHeight="true" outlineLevel="0" collapsed="false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</row>
    <row r="620" s="88" customFormat="true" ht="18" hidden="false" customHeight="true" outlineLevel="0" collapsed="false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</row>
    <row r="621" s="88" customFormat="true" ht="18" hidden="false" customHeight="true" outlineLevel="0" collapsed="false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</row>
    <row r="622" s="88" customFormat="true" ht="18" hidden="false" customHeight="true" outlineLevel="0" collapsed="false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</row>
    <row r="623" s="88" customFormat="true" ht="18" hidden="false" customHeight="true" outlineLevel="0" collapsed="false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</row>
    <row r="624" s="88" customFormat="true" ht="18" hidden="false" customHeight="true" outlineLevel="0" collapsed="false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</row>
    <row r="625" s="88" customFormat="true" ht="18" hidden="false" customHeight="true" outlineLevel="0" collapsed="false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</row>
    <row r="626" s="88" customFormat="true" ht="18" hidden="false" customHeight="true" outlineLevel="0" collapsed="false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</row>
    <row r="627" s="88" customFormat="true" ht="18" hidden="false" customHeight="true" outlineLevel="0" collapsed="false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</row>
    <row r="628" s="88" customFormat="true" ht="18" hidden="false" customHeight="true" outlineLevel="0" collapsed="false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</row>
    <row r="629" s="88" customFormat="true" ht="18" hidden="false" customHeight="true" outlineLevel="0" collapsed="false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</row>
    <row r="630" s="88" customFormat="true" ht="18" hidden="false" customHeight="true" outlineLevel="0" collapsed="false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</row>
    <row r="631" s="88" customFormat="true" ht="18" hidden="false" customHeight="true" outlineLevel="0" collapsed="false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</row>
    <row r="632" s="88" customFormat="true" ht="18" hidden="false" customHeight="true" outlineLevel="0" collapsed="false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</row>
    <row r="633" s="88" customFormat="true" ht="18" hidden="false" customHeight="true" outlineLevel="0" collapsed="false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</row>
    <row r="634" s="88" customFormat="true" ht="18" hidden="false" customHeight="true" outlineLevel="0" collapsed="false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</row>
    <row r="635" s="88" customFormat="true" ht="18" hidden="false" customHeight="true" outlineLevel="0" collapsed="false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</row>
    <row r="636" s="88" customFormat="true" ht="18" hidden="false" customHeight="true" outlineLevel="0" collapsed="false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</row>
    <row r="637" s="88" customFormat="true" ht="18" hidden="false" customHeight="true" outlineLevel="0" collapsed="false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</row>
    <row r="638" s="88" customFormat="true" ht="18" hidden="false" customHeight="true" outlineLevel="0" collapsed="false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</row>
    <row r="639" s="88" customFormat="true" ht="18" hidden="false" customHeight="true" outlineLevel="0" collapsed="false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</row>
    <row r="640" s="88" customFormat="true" ht="18" hidden="false" customHeight="true" outlineLevel="0" collapsed="false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</row>
    <row r="641" s="88" customFormat="true" ht="18" hidden="false" customHeight="true" outlineLevel="0" collapsed="false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</row>
    <row r="642" s="88" customFormat="true" ht="18" hidden="false" customHeight="true" outlineLevel="0" collapsed="false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</row>
    <row r="643" s="88" customFormat="true" ht="18" hidden="false" customHeight="true" outlineLevel="0" collapsed="false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</row>
    <row r="644" s="88" customFormat="true" ht="18" hidden="false" customHeight="true" outlineLevel="0" collapsed="false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</row>
    <row r="645" s="88" customFormat="true" ht="18" hidden="false" customHeight="true" outlineLevel="0" collapsed="false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</row>
    <row r="646" s="88" customFormat="true" ht="18" hidden="false" customHeight="true" outlineLevel="0" collapsed="false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</row>
    <row r="647" s="88" customFormat="true" ht="18" hidden="false" customHeight="true" outlineLevel="0" collapsed="false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</row>
    <row r="648" s="88" customFormat="true" ht="18" hidden="false" customHeight="true" outlineLevel="0" collapsed="false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</row>
    <row r="649" s="88" customFormat="true" ht="18" hidden="false" customHeight="true" outlineLevel="0" collapsed="false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</row>
    <row r="650" s="88" customFormat="true" ht="18" hidden="false" customHeight="true" outlineLevel="0" collapsed="false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</row>
    <row r="651" s="88" customFormat="true" ht="18" hidden="false" customHeight="true" outlineLevel="0" collapsed="false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</row>
    <row r="652" s="88" customFormat="true" ht="18" hidden="false" customHeight="true" outlineLevel="0" collapsed="false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</row>
    <row r="653" s="88" customFormat="true" ht="18" hidden="false" customHeight="true" outlineLevel="0" collapsed="false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</row>
    <row r="654" s="88" customFormat="true" ht="18" hidden="false" customHeight="true" outlineLevel="0" collapsed="false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</row>
    <row r="655" s="88" customFormat="true" ht="18" hidden="false" customHeight="true" outlineLevel="0" collapsed="false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</row>
    <row r="656" s="88" customFormat="true" ht="18" hidden="false" customHeight="true" outlineLevel="0" collapsed="false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</row>
    <row r="657" s="88" customFormat="true" ht="18" hidden="false" customHeight="true" outlineLevel="0" collapsed="false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</row>
    <row r="658" s="88" customFormat="true" ht="18" hidden="false" customHeight="true" outlineLevel="0" collapsed="false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</row>
    <row r="659" s="88" customFormat="true" ht="18" hidden="false" customHeight="true" outlineLevel="0" collapsed="false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</row>
    <row r="660" s="88" customFormat="true" ht="18" hidden="false" customHeight="true" outlineLevel="0" collapsed="false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</row>
    <row r="661" s="88" customFormat="true" ht="18" hidden="false" customHeight="true" outlineLevel="0" collapsed="false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</row>
    <row r="662" s="88" customFormat="true" ht="18" hidden="false" customHeight="true" outlineLevel="0" collapsed="false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</row>
    <row r="663" s="88" customFormat="true" ht="18" hidden="false" customHeight="true" outlineLevel="0" collapsed="false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</row>
    <row r="664" s="88" customFormat="true" ht="18" hidden="false" customHeight="true" outlineLevel="0" collapsed="false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</row>
    <row r="665" s="88" customFormat="true" ht="18" hidden="false" customHeight="true" outlineLevel="0" collapsed="false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</row>
    <row r="666" s="88" customFormat="true" ht="18" hidden="false" customHeight="true" outlineLevel="0" collapsed="false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</row>
    <row r="667" s="88" customFormat="true" ht="18" hidden="false" customHeight="true" outlineLevel="0" collapsed="false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</row>
    <row r="668" s="88" customFormat="true" ht="18" hidden="false" customHeight="true" outlineLevel="0" collapsed="false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</row>
    <row r="669" s="88" customFormat="true" ht="18" hidden="false" customHeight="true" outlineLevel="0" collapsed="false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</row>
    <row r="670" s="88" customFormat="true" ht="18" hidden="false" customHeight="true" outlineLevel="0" collapsed="false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</row>
    <row r="671" s="88" customFormat="true" ht="18" hidden="false" customHeight="true" outlineLevel="0" collapsed="false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</row>
    <row r="672" s="88" customFormat="true" ht="18" hidden="false" customHeight="true" outlineLevel="0" collapsed="false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</row>
    <row r="673" s="88" customFormat="true" ht="18" hidden="false" customHeight="true" outlineLevel="0" collapsed="false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</row>
    <row r="674" s="88" customFormat="true" ht="18" hidden="false" customHeight="true" outlineLevel="0" collapsed="false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</row>
    <row r="675" s="88" customFormat="true" ht="18" hidden="false" customHeight="true" outlineLevel="0" collapsed="false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</row>
    <row r="676" s="88" customFormat="true" ht="18" hidden="false" customHeight="true" outlineLevel="0" collapsed="false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</row>
    <row r="677" s="88" customFormat="true" ht="18" hidden="false" customHeight="true" outlineLevel="0" collapsed="false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</row>
    <row r="678" s="88" customFormat="true" ht="18" hidden="false" customHeight="true" outlineLevel="0" collapsed="false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</row>
    <row r="679" s="88" customFormat="true" ht="18" hidden="false" customHeight="true" outlineLevel="0" collapsed="false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</row>
    <row r="680" s="88" customFormat="true" ht="18" hidden="false" customHeight="true" outlineLevel="0" collapsed="false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</row>
    <row r="681" s="88" customFormat="true" ht="18" hidden="false" customHeight="true" outlineLevel="0" collapsed="false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</row>
    <row r="682" s="88" customFormat="true" ht="18" hidden="false" customHeight="true" outlineLevel="0" collapsed="false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</row>
    <row r="683" s="88" customFormat="true" ht="18" hidden="false" customHeight="true" outlineLevel="0" collapsed="false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</row>
    <row r="684" s="88" customFormat="true" ht="18" hidden="false" customHeight="true" outlineLevel="0" collapsed="false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</row>
    <row r="685" s="88" customFormat="true" ht="18" hidden="false" customHeight="true" outlineLevel="0" collapsed="false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</row>
    <row r="686" s="88" customFormat="true" ht="18" hidden="false" customHeight="true" outlineLevel="0" collapsed="false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</row>
    <row r="687" s="88" customFormat="true" ht="18" hidden="false" customHeight="true" outlineLevel="0" collapsed="false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</row>
    <row r="688" s="88" customFormat="true" ht="18" hidden="false" customHeight="true" outlineLevel="0" collapsed="false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</row>
    <row r="689" s="88" customFormat="true" ht="18" hidden="false" customHeight="true" outlineLevel="0" collapsed="false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</row>
    <row r="690" s="88" customFormat="true" ht="18" hidden="false" customHeight="true" outlineLevel="0" collapsed="false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</row>
    <row r="691" s="88" customFormat="true" ht="18" hidden="false" customHeight="true" outlineLevel="0" collapsed="false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</row>
    <row r="692" s="88" customFormat="true" ht="18" hidden="false" customHeight="true" outlineLevel="0" collapsed="false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</row>
    <row r="693" s="88" customFormat="true" ht="18" hidden="false" customHeight="true" outlineLevel="0" collapsed="false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</row>
    <row r="694" s="88" customFormat="true" ht="18" hidden="false" customHeight="true" outlineLevel="0" collapsed="false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</row>
    <row r="695" s="88" customFormat="true" ht="18" hidden="false" customHeight="true" outlineLevel="0" collapsed="false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</row>
    <row r="696" s="88" customFormat="true" ht="18" hidden="false" customHeight="true" outlineLevel="0" collapsed="false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</row>
    <row r="697" s="88" customFormat="true" ht="18" hidden="false" customHeight="true" outlineLevel="0" collapsed="false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</row>
    <row r="698" s="88" customFormat="true" ht="18" hidden="false" customHeight="true" outlineLevel="0" collapsed="false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</row>
    <row r="699" s="88" customFormat="true" ht="18" hidden="false" customHeight="true" outlineLevel="0" collapsed="false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</row>
    <row r="700" s="88" customFormat="true" ht="18" hidden="false" customHeight="true" outlineLevel="0" collapsed="false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</row>
    <row r="701" s="88" customFormat="true" ht="18" hidden="false" customHeight="true" outlineLevel="0" collapsed="false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</row>
    <row r="702" s="88" customFormat="true" ht="18" hidden="false" customHeight="true" outlineLevel="0" collapsed="false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</row>
    <row r="703" s="88" customFormat="true" ht="18" hidden="false" customHeight="true" outlineLevel="0" collapsed="false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</row>
    <row r="704" s="88" customFormat="true" ht="18" hidden="false" customHeight="true" outlineLevel="0" collapsed="false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</row>
    <row r="705" s="88" customFormat="true" ht="18" hidden="false" customHeight="true" outlineLevel="0" collapsed="false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</row>
    <row r="706" s="88" customFormat="true" ht="18" hidden="false" customHeight="true" outlineLevel="0" collapsed="false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</row>
    <row r="707" s="88" customFormat="true" ht="18" hidden="false" customHeight="true" outlineLevel="0" collapsed="false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</row>
    <row r="708" s="88" customFormat="true" ht="18" hidden="false" customHeight="true" outlineLevel="0" collapsed="false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</row>
    <row r="709" s="88" customFormat="true" ht="18" hidden="false" customHeight="true" outlineLevel="0" collapsed="false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</row>
    <row r="710" s="88" customFormat="true" ht="18" hidden="false" customHeight="true" outlineLevel="0" collapsed="false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</row>
    <row r="711" s="88" customFormat="true" ht="18" hidden="false" customHeight="true" outlineLevel="0" collapsed="false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</row>
    <row r="712" s="88" customFormat="true" ht="18" hidden="false" customHeight="true" outlineLevel="0" collapsed="false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</row>
    <row r="713" s="88" customFormat="true" ht="18" hidden="false" customHeight="true" outlineLevel="0" collapsed="false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</row>
    <row r="714" s="88" customFormat="true" ht="18" hidden="false" customHeight="true" outlineLevel="0" collapsed="false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</row>
    <row r="715" s="88" customFormat="true" ht="18" hidden="false" customHeight="true" outlineLevel="0" collapsed="false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</row>
    <row r="716" s="88" customFormat="true" ht="18" hidden="false" customHeight="true" outlineLevel="0" collapsed="false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</row>
    <row r="717" s="88" customFormat="true" ht="18" hidden="false" customHeight="true" outlineLevel="0" collapsed="false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</row>
    <row r="718" s="88" customFormat="true" ht="18" hidden="false" customHeight="true" outlineLevel="0" collapsed="false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</row>
    <row r="719" s="88" customFormat="true" ht="18" hidden="false" customHeight="true" outlineLevel="0" collapsed="false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</row>
    <row r="720" s="88" customFormat="true" ht="18" hidden="false" customHeight="true" outlineLevel="0" collapsed="false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</row>
    <row r="721" s="88" customFormat="true" ht="18" hidden="false" customHeight="true" outlineLevel="0" collapsed="false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</row>
    <row r="722" s="88" customFormat="true" ht="18" hidden="false" customHeight="true" outlineLevel="0" collapsed="false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</row>
    <row r="723" s="88" customFormat="true" ht="18" hidden="false" customHeight="true" outlineLevel="0" collapsed="false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</row>
    <row r="724" s="88" customFormat="true" ht="18" hidden="false" customHeight="true" outlineLevel="0" collapsed="false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</row>
    <row r="725" s="88" customFormat="true" ht="18" hidden="false" customHeight="true" outlineLevel="0" collapsed="false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</row>
    <row r="726" s="88" customFormat="true" ht="18" hidden="false" customHeight="true" outlineLevel="0" collapsed="false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</row>
    <row r="727" s="88" customFormat="true" ht="18" hidden="false" customHeight="true" outlineLevel="0" collapsed="false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</row>
    <row r="728" s="88" customFormat="true" ht="18" hidden="false" customHeight="true" outlineLevel="0" collapsed="false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</row>
    <row r="729" s="88" customFormat="true" ht="18" hidden="false" customHeight="true" outlineLevel="0" collapsed="false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</row>
    <row r="730" s="88" customFormat="true" ht="18" hidden="false" customHeight="true" outlineLevel="0" collapsed="false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</row>
    <row r="731" s="88" customFormat="true" ht="18" hidden="false" customHeight="true" outlineLevel="0" collapsed="false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</row>
    <row r="732" s="88" customFormat="true" ht="18" hidden="false" customHeight="true" outlineLevel="0" collapsed="false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</row>
    <row r="733" s="88" customFormat="true" ht="18" hidden="false" customHeight="true" outlineLevel="0" collapsed="false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</row>
    <row r="734" s="88" customFormat="true" ht="18" hidden="false" customHeight="true" outlineLevel="0" collapsed="false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</row>
    <row r="735" s="88" customFormat="true" ht="18" hidden="false" customHeight="true" outlineLevel="0" collapsed="false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</row>
    <row r="736" s="88" customFormat="true" ht="18" hidden="false" customHeight="true" outlineLevel="0" collapsed="false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</row>
    <row r="737" s="88" customFormat="true" ht="18" hidden="false" customHeight="true" outlineLevel="0" collapsed="false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</row>
    <row r="738" s="88" customFormat="true" ht="18" hidden="false" customHeight="true" outlineLevel="0" collapsed="false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</row>
    <row r="739" s="88" customFormat="true" ht="18" hidden="false" customHeight="true" outlineLevel="0" collapsed="false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</row>
    <row r="740" s="88" customFormat="true" ht="18" hidden="false" customHeight="true" outlineLevel="0" collapsed="false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</row>
    <row r="741" s="88" customFormat="true" ht="18" hidden="false" customHeight="true" outlineLevel="0" collapsed="false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</row>
    <row r="742" s="88" customFormat="true" ht="18" hidden="false" customHeight="true" outlineLevel="0" collapsed="false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</row>
    <row r="743" s="88" customFormat="true" ht="18" hidden="false" customHeight="true" outlineLevel="0" collapsed="false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</row>
    <row r="744" s="88" customFormat="true" ht="18" hidden="false" customHeight="true" outlineLevel="0" collapsed="false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</row>
    <row r="745" s="88" customFormat="true" ht="18" hidden="false" customHeight="true" outlineLevel="0" collapsed="false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</row>
    <row r="746" s="88" customFormat="true" ht="18" hidden="false" customHeight="true" outlineLevel="0" collapsed="false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</row>
    <row r="747" s="88" customFormat="true" ht="18" hidden="false" customHeight="true" outlineLevel="0" collapsed="false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</row>
    <row r="748" s="88" customFormat="true" ht="18" hidden="false" customHeight="true" outlineLevel="0" collapsed="false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</row>
    <row r="749" s="88" customFormat="true" ht="18" hidden="false" customHeight="true" outlineLevel="0" collapsed="false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</row>
    <row r="750" s="88" customFormat="true" ht="18" hidden="false" customHeight="true" outlineLevel="0" collapsed="false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</row>
    <row r="751" s="88" customFormat="true" ht="18" hidden="false" customHeight="true" outlineLevel="0" collapsed="false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</row>
    <row r="752" s="88" customFormat="true" ht="18" hidden="false" customHeight="true" outlineLevel="0" collapsed="false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</row>
    <row r="753" s="88" customFormat="true" ht="18" hidden="false" customHeight="true" outlineLevel="0" collapsed="false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</row>
    <row r="754" s="88" customFormat="true" ht="18" hidden="false" customHeight="true" outlineLevel="0" collapsed="false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</row>
    <row r="755" s="88" customFormat="true" ht="18" hidden="false" customHeight="true" outlineLevel="0" collapsed="false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</row>
    <row r="756" s="88" customFormat="true" ht="18" hidden="false" customHeight="true" outlineLevel="0" collapsed="false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</row>
    <row r="757" s="88" customFormat="true" ht="18" hidden="false" customHeight="true" outlineLevel="0" collapsed="false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</row>
    <row r="758" s="88" customFormat="true" ht="18" hidden="false" customHeight="true" outlineLevel="0" collapsed="false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</row>
    <row r="759" s="88" customFormat="true" ht="18" hidden="false" customHeight="true" outlineLevel="0" collapsed="false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</row>
    <row r="760" s="88" customFormat="true" ht="18" hidden="false" customHeight="true" outlineLevel="0" collapsed="false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</row>
    <row r="761" s="88" customFormat="true" ht="18" hidden="false" customHeight="true" outlineLevel="0" collapsed="false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</row>
    <row r="762" s="88" customFormat="true" ht="18" hidden="false" customHeight="true" outlineLevel="0" collapsed="false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</row>
    <row r="763" s="88" customFormat="true" ht="18" hidden="false" customHeight="true" outlineLevel="0" collapsed="false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</row>
    <row r="764" s="88" customFormat="true" ht="18" hidden="false" customHeight="true" outlineLevel="0" collapsed="false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</row>
    <row r="765" s="88" customFormat="true" ht="18" hidden="false" customHeight="true" outlineLevel="0" collapsed="false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</row>
    <row r="766" s="88" customFormat="true" ht="18" hidden="false" customHeight="true" outlineLevel="0" collapsed="false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</row>
    <row r="767" s="88" customFormat="true" ht="18" hidden="false" customHeight="true" outlineLevel="0" collapsed="false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</row>
    <row r="768" s="88" customFormat="true" ht="18" hidden="false" customHeight="true" outlineLevel="0" collapsed="false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</row>
    <row r="769" s="88" customFormat="true" ht="18" hidden="false" customHeight="true" outlineLevel="0" collapsed="false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</row>
    <row r="770" s="88" customFormat="true" ht="18" hidden="false" customHeight="true" outlineLevel="0" collapsed="false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</row>
    <row r="771" s="88" customFormat="true" ht="18" hidden="false" customHeight="true" outlineLevel="0" collapsed="false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</row>
    <row r="772" s="88" customFormat="true" ht="18" hidden="false" customHeight="true" outlineLevel="0" collapsed="false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</row>
    <row r="773" s="88" customFormat="true" ht="18" hidden="false" customHeight="true" outlineLevel="0" collapsed="false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</row>
    <row r="774" s="88" customFormat="true" ht="18" hidden="false" customHeight="true" outlineLevel="0" collapsed="false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</row>
    <row r="775" s="88" customFormat="true" ht="18" hidden="false" customHeight="true" outlineLevel="0" collapsed="false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</row>
    <row r="776" s="88" customFormat="true" ht="18" hidden="false" customHeight="true" outlineLevel="0" collapsed="false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</row>
    <row r="777" s="88" customFormat="true" ht="18" hidden="false" customHeight="true" outlineLevel="0" collapsed="false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</row>
    <row r="778" s="88" customFormat="true" ht="18" hidden="false" customHeight="true" outlineLevel="0" collapsed="false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</row>
    <row r="779" s="88" customFormat="true" ht="18" hidden="false" customHeight="true" outlineLevel="0" collapsed="false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</row>
    <row r="780" s="88" customFormat="true" ht="18" hidden="false" customHeight="true" outlineLevel="0" collapsed="false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</row>
    <row r="781" s="88" customFormat="true" ht="18" hidden="false" customHeight="true" outlineLevel="0" collapsed="false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</row>
    <row r="782" s="88" customFormat="true" ht="18" hidden="false" customHeight="true" outlineLevel="0" collapsed="false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</row>
    <row r="783" s="88" customFormat="true" ht="18" hidden="false" customHeight="true" outlineLevel="0" collapsed="false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</row>
    <row r="784" s="88" customFormat="true" ht="18" hidden="false" customHeight="true" outlineLevel="0" collapsed="false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</row>
    <row r="785" s="88" customFormat="true" ht="18" hidden="false" customHeight="true" outlineLevel="0" collapsed="false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</row>
    <row r="786" s="88" customFormat="true" ht="18" hidden="false" customHeight="true" outlineLevel="0" collapsed="false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</row>
    <row r="787" s="88" customFormat="true" ht="18" hidden="false" customHeight="true" outlineLevel="0" collapsed="false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</row>
    <row r="788" s="88" customFormat="true" ht="18" hidden="false" customHeight="true" outlineLevel="0" collapsed="false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</row>
    <row r="789" s="88" customFormat="true" ht="18" hidden="false" customHeight="true" outlineLevel="0" collapsed="false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</row>
    <row r="790" s="88" customFormat="true" ht="18" hidden="false" customHeight="true" outlineLevel="0" collapsed="false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</row>
    <row r="791" s="88" customFormat="true" ht="18" hidden="false" customHeight="true" outlineLevel="0" collapsed="false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</row>
    <row r="792" s="88" customFormat="true" ht="18" hidden="false" customHeight="true" outlineLevel="0" collapsed="false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</row>
    <row r="793" s="88" customFormat="true" ht="18" hidden="false" customHeight="true" outlineLevel="0" collapsed="false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</row>
    <row r="794" s="88" customFormat="true" ht="18" hidden="false" customHeight="true" outlineLevel="0" collapsed="false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</row>
    <row r="795" s="88" customFormat="true" ht="18" hidden="false" customHeight="true" outlineLevel="0" collapsed="false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</row>
    <row r="796" s="88" customFormat="true" ht="18" hidden="false" customHeight="true" outlineLevel="0" collapsed="false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</row>
    <row r="797" s="88" customFormat="true" ht="18" hidden="false" customHeight="true" outlineLevel="0" collapsed="false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</row>
    <row r="798" s="88" customFormat="true" ht="18" hidden="false" customHeight="true" outlineLevel="0" collapsed="false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</row>
    <row r="799" s="88" customFormat="true" ht="18" hidden="false" customHeight="true" outlineLevel="0" collapsed="false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</row>
    <row r="800" s="88" customFormat="true" ht="18" hidden="false" customHeight="true" outlineLevel="0" collapsed="false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</row>
    <row r="801" s="88" customFormat="true" ht="18" hidden="false" customHeight="true" outlineLevel="0" collapsed="false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</row>
    <row r="802" s="88" customFormat="true" ht="18" hidden="false" customHeight="true" outlineLevel="0" collapsed="false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</row>
    <row r="803" s="88" customFormat="true" ht="18" hidden="false" customHeight="true" outlineLevel="0" collapsed="false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</row>
    <row r="804" s="88" customFormat="true" ht="18" hidden="false" customHeight="true" outlineLevel="0" collapsed="false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</row>
    <row r="805" s="88" customFormat="true" ht="18" hidden="false" customHeight="true" outlineLevel="0" collapsed="false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</row>
    <row r="806" s="88" customFormat="true" ht="18" hidden="false" customHeight="true" outlineLevel="0" collapsed="false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</row>
    <row r="807" s="88" customFormat="true" ht="18" hidden="false" customHeight="true" outlineLevel="0" collapsed="false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</row>
    <row r="808" s="88" customFormat="true" ht="18" hidden="false" customHeight="true" outlineLevel="0" collapsed="false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</row>
    <row r="809" s="88" customFormat="true" ht="18" hidden="false" customHeight="true" outlineLevel="0" collapsed="false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</row>
    <row r="810" s="88" customFormat="true" ht="18" hidden="false" customHeight="true" outlineLevel="0" collapsed="false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</row>
    <row r="811" s="88" customFormat="true" ht="18" hidden="false" customHeight="true" outlineLevel="0" collapsed="false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</row>
    <row r="812" s="88" customFormat="true" ht="18" hidden="false" customHeight="true" outlineLevel="0" collapsed="false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</row>
    <row r="813" s="88" customFormat="true" ht="18" hidden="false" customHeight="true" outlineLevel="0" collapsed="false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</row>
    <row r="814" s="88" customFormat="true" ht="18" hidden="false" customHeight="true" outlineLevel="0" collapsed="false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</row>
    <row r="815" s="88" customFormat="true" ht="18" hidden="false" customHeight="true" outlineLevel="0" collapsed="false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</row>
    <row r="816" s="88" customFormat="true" ht="18" hidden="false" customHeight="true" outlineLevel="0" collapsed="false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</row>
    <row r="817" s="88" customFormat="true" ht="18" hidden="false" customHeight="true" outlineLevel="0" collapsed="false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</row>
    <row r="818" s="88" customFormat="true" ht="18" hidden="false" customHeight="true" outlineLevel="0" collapsed="false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</row>
    <row r="819" s="88" customFormat="true" ht="18" hidden="false" customHeight="true" outlineLevel="0" collapsed="false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</row>
    <row r="820" s="88" customFormat="true" ht="18" hidden="false" customHeight="true" outlineLevel="0" collapsed="false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</row>
    <row r="821" s="88" customFormat="true" ht="18" hidden="false" customHeight="true" outlineLevel="0" collapsed="false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</row>
    <row r="822" s="88" customFormat="true" ht="18" hidden="false" customHeight="true" outlineLevel="0" collapsed="false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</row>
    <row r="823" s="88" customFormat="true" ht="18" hidden="false" customHeight="true" outlineLevel="0" collapsed="false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</row>
    <row r="824" s="88" customFormat="true" ht="18" hidden="false" customHeight="true" outlineLevel="0" collapsed="false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</row>
    <row r="825" s="88" customFormat="true" ht="18" hidden="false" customHeight="true" outlineLevel="0" collapsed="false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</row>
    <row r="826" s="88" customFormat="true" ht="18" hidden="false" customHeight="true" outlineLevel="0" collapsed="false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</row>
    <row r="827" s="88" customFormat="true" ht="18" hidden="false" customHeight="true" outlineLevel="0" collapsed="false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</row>
    <row r="828" s="88" customFormat="true" ht="18" hidden="false" customHeight="true" outlineLevel="0" collapsed="false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</row>
    <row r="829" s="88" customFormat="true" ht="18" hidden="false" customHeight="true" outlineLevel="0" collapsed="false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</row>
    <row r="830" s="88" customFormat="true" ht="18" hidden="false" customHeight="true" outlineLevel="0" collapsed="false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</row>
    <row r="831" s="88" customFormat="true" ht="18" hidden="false" customHeight="true" outlineLevel="0" collapsed="false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</row>
    <row r="832" s="88" customFormat="true" ht="18" hidden="false" customHeight="true" outlineLevel="0" collapsed="false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</row>
    <row r="833" s="88" customFormat="true" ht="18" hidden="false" customHeight="true" outlineLevel="0" collapsed="false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</row>
    <row r="834" s="88" customFormat="true" ht="18" hidden="false" customHeight="true" outlineLevel="0" collapsed="false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</row>
    <row r="835" s="88" customFormat="true" ht="18" hidden="false" customHeight="true" outlineLevel="0" collapsed="false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</row>
    <row r="836" s="88" customFormat="true" ht="18" hidden="false" customHeight="true" outlineLevel="0" collapsed="false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</row>
    <row r="837" s="88" customFormat="true" ht="18" hidden="false" customHeight="true" outlineLevel="0" collapsed="false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</row>
    <row r="838" s="88" customFormat="true" ht="18" hidden="false" customHeight="true" outlineLevel="0" collapsed="false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</row>
    <row r="839" s="88" customFormat="true" ht="18" hidden="false" customHeight="true" outlineLevel="0" collapsed="false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</row>
    <row r="840" s="88" customFormat="true" ht="18" hidden="false" customHeight="true" outlineLevel="0" collapsed="false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</row>
    <row r="841" s="88" customFormat="true" ht="18" hidden="false" customHeight="true" outlineLevel="0" collapsed="false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</row>
    <row r="842" s="88" customFormat="true" ht="18" hidden="false" customHeight="true" outlineLevel="0" collapsed="false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</row>
    <row r="843" s="88" customFormat="true" ht="18" hidden="false" customHeight="true" outlineLevel="0" collapsed="false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</row>
    <row r="844" s="88" customFormat="true" ht="18" hidden="false" customHeight="true" outlineLevel="0" collapsed="false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</row>
    <row r="845" s="88" customFormat="true" ht="18" hidden="false" customHeight="true" outlineLevel="0" collapsed="false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</row>
    <row r="846" s="88" customFormat="true" ht="18" hidden="false" customHeight="true" outlineLevel="0" collapsed="false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</row>
    <row r="847" s="88" customFormat="true" ht="18" hidden="false" customHeight="true" outlineLevel="0" collapsed="false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</row>
    <row r="848" s="88" customFormat="true" ht="18" hidden="false" customHeight="true" outlineLevel="0" collapsed="false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</row>
    <row r="849" s="88" customFormat="true" ht="18" hidden="false" customHeight="true" outlineLevel="0" collapsed="false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</row>
    <row r="850" s="88" customFormat="true" ht="18" hidden="false" customHeight="true" outlineLevel="0" collapsed="false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</row>
    <row r="851" s="88" customFormat="true" ht="18" hidden="false" customHeight="true" outlineLevel="0" collapsed="false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</row>
    <row r="852" s="88" customFormat="true" ht="18" hidden="false" customHeight="true" outlineLevel="0" collapsed="false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</row>
    <row r="853" s="88" customFormat="true" ht="18" hidden="false" customHeight="true" outlineLevel="0" collapsed="false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</row>
    <row r="854" s="88" customFormat="true" ht="18" hidden="false" customHeight="true" outlineLevel="0" collapsed="false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</row>
    <row r="855" s="88" customFormat="true" ht="18" hidden="false" customHeight="true" outlineLevel="0" collapsed="false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</row>
    <row r="856" s="88" customFormat="true" ht="18" hidden="false" customHeight="true" outlineLevel="0" collapsed="false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</row>
    <row r="857" s="88" customFormat="true" ht="18" hidden="false" customHeight="true" outlineLevel="0" collapsed="false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</row>
    <row r="858" s="88" customFormat="true" ht="18" hidden="false" customHeight="true" outlineLevel="0" collapsed="false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</row>
    <row r="859" s="88" customFormat="true" ht="18" hidden="false" customHeight="true" outlineLevel="0" collapsed="false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</row>
    <row r="860" s="88" customFormat="true" ht="18" hidden="false" customHeight="true" outlineLevel="0" collapsed="false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</row>
    <row r="861" s="88" customFormat="true" ht="18" hidden="false" customHeight="true" outlineLevel="0" collapsed="false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</row>
    <row r="862" s="88" customFormat="true" ht="18" hidden="false" customHeight="true" outlineLevel="0" collapsed="false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</row>
    <row r="863" s="88" customFormat="true" ht="18" hidden="false" customHeight="true" outlineLevel="0" collapsed="false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</row>
    <row r="864" s="88" customFormat="true" ht="18" hidden="false" customHeight="true" outlineLevel="0" collapsed="false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</row>
    <row r="865" s="88" customFormat="true" ht="18" hidden="false" customHeight="true" outlineLevel="0" collapsed="false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</row>
    <row r="866" s="88" customFormat="true" ht="18" hidden="false" customHeight="true" outlineLevel="0" collapsed="false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</row>
    <row r="867" s="88" customFormat="true" ht="18" hidden="false" customHeight="true" outlineLevel="0" collapsed="false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</row>
    <row r="868" s="88" customFormat="true" ht="18" hidden="false" customHeight="true" outlineLevel="0" collapsed="false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</row>
    <row r="869" s="88" customFormat="true" ht="18" hidden="false" customHeight="true" outlineLevel="0" collapsed="false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</row>
    <row r="870" s="88" customFormat="true" ht="18" hidden="false" customHeight="true" outlineLevel="0" collapsed="false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</row>
    <row r="871" s="88" customFormat="true" ht="18" hidden="false" customHeight="true" outlineLevel="0" collapsed="false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</row>
    <row r="872" s="88" customFormat="true" ht="18" hidden="false" customHeight="true" outlineLevel="0" collapsed="false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</row>
    <row r="873" s="88" customFormat="true" ht="18" hidden="false" customHeight="true" outlineLevel="0" collapsed="false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</row>
    <row r="874" s="88" customFormat="true" ht="18" hidden="false" customHeight="true" outlineLevel="0" collapsed="false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</row>
    <row r="875" s="88" customFormat="true" ht="18" hidden="false" customHeight="true" outlineLevel="0" collapsed="false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</row>
    <row r="876" s="88" customFormat="true" ht="18" hidden="false" customHeight="true" outlineLevel="0" collapsed="false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</row>
    <row r="877" s="88" customFormat="true" ht="18" hidden="false" customHeight="true" outlineLevel="0" collapsed="false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</row>
    <row r="878" s="88" customFormat="true" ht="18" hidden="false" customHeight="true" outlineLevel="0" collapsed="false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</row>
    <row r="879" s="88" customFormat="true" ht="18" hidden="false" customHeight="true" outlineLevel="0" collapsed="false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</row>
    <row r="880" s="88" customFormat="true" ht="18" hidden="false" customHeight="true" outlineLevel="0" collapsed="false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</row>
    <row r="881" s="88" customFormat="true" ht="18" hidden="false" customHeight="true" outlineLevel="0" collapsed="false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</row>
    <row r="882" s="88" customFormat="true" ht="18" hidden="false" customHeight="true" outlineLevel="0" collapsed="false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</row>
    <row r="883" s="88" customFormat="true" ht="18" hidden="false" customHeight="true" outlineLevel="0" collapsed="false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</row>
    <row r="884" s="88" customFormat="true" ht="18" hidden="false" customHeight="true" outlineLevel="0" collapsed="false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</row>
    <row r="885" s="88" customFormat="true" ht="18" hidden="false" customHeight="true" outlineLevel="0" collapsed="false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</row>
    <row r="886" s="88" customFormat="true" ht="18" hidden="false" customHeight="true" outlineLevel="0" collapsed="false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</row>
    <row r="887" s="88" customFormat="true" ht="18" hidden="false" customHeight="true" outlineLevel="0" collapsed="false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</row>
    <row r="888" s="88" customFormat="true" ht="18" hidden="false" customHeight="true" outlineLevel="0" collapsed="false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</row>
    <row r="889" s="88" customFormat="true" ht="18" hidden="false" customHeight="true" outlineLevel="0" collapsed="false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</row>
    <row r="890" s="88" customFormat="true" ht="18" hidden="false" customHeight="true" outlineLevel="0" collapsed="false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</row>
    <row r="891" s="88" customFormat="true" ht="18" hidden="false" customHeight="true" outlineLevel="0" collapsed="false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</row>
    <row r="892" s="88" customFormat="true" ht="18" hidden="false" customHeight="true" outlineLevel="0" collapsed="false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</row>
    <row r="893" s="88" customFormat="true" ht="18" hidden="false" customHeight="true" outlineLevel="0" collapsed="false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</row>
    <row r="894" s="88" customFormat="true" ht="18" hidden="false" customHeight="true" outlineLevel="0" collapsed="false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</row>
    <row r="895" s="88" customFormat="true" ht="18" hidden="false" customHeight="true" outlineLevel="0" collapsed="false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</row>
    <row r="896" s="88" customFormat="true" ht="18" hidden="false" customHeight="true" outlineLevel="0" collapsed="false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</row>
    <row r="897" s="88" customFormat="true" ht="18" hidden="false" customHeight="true" outlineLevel="0" collapsed="false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</row>
    <row r="898" s="88" customFormat="true" ht="18" hidden="false" customHeight="true" outlineLevel="0" collapsed="false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</row>
    <row r="899" s="88" customFormat="true" ht="18" hidden="false" customHeight="true" outlineLevel="0" collapsed="false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</row>
    <row r="900" s="88" customFormat="true" ht="18" hidden="false" customHeight="true" outlineLevel="0" collapsed="false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</row>
    <row r="901" s="88" customFormat="true" ht="18" hidden="false" customHeight="true" outlineLevel="0" collapsed="false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</row>
    <row r="902" s="88" customFormat="true" ht="18" hidden="false" customHeight="true" outlineLevel="0" collapsed="false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</row>
    <row r="903" s="88" customFormat="true" ht="18" hidden="false" customHeight="true" outlineLevel="0" collapsed="false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</row>
    <row r="904" s="88" customFormat="true" ht="18" hidden="false" customHeight="true" outlineLevel="0" collapsed="false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</row>
    <row r="905" s="88" customFormat="true" ht="18" hidden="false" customHeight="true" outlineLevel="0" collapsed="false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</row>
    <row r="906" s="88" customFormat="true" ht="18" hidden="false" customHeight="true" outlineLevel="0" collapsed="false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</row>
    <row r="907" s="88" customFormat="true" ht="18" hidden="false" customHeight="true" outlineLevel="0" collapsed="false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</row>
    <row r="908" s="88" customFormat="true" ht="18" hidden="false" customHeight="true" outlineLevel="0" collapsed="false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</row>
    <row r="909" s="88" customFormat="true" ht="18" hidden="false" customHeight="true" outlineLevel="0" collapsed="false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</row>
    <row r="910" s="88" customFormat="true" ht="18" hidden="false" customHeight="true" outlineLevel="0" collapsed="false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</row>
    <row r="911" s="88" customFormat="true" ht="18" hidden="false" customHeight="true" outlineLevel="0" collapsed="false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</row>
    <row r="912" s="88" customFormat="true" ht="18" hidden="false" customHeight="true" outlineLevel="0" collapsed="false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</row>
    <row r="913" s="88" customFormat="true" ht="18" hidden="false" customHeight="true" outlineLevel="0" collapsed="false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</row>
    <row r="914" s="88" customFormat="true" ht="18" hidden="false" customHeight="true" outlineLevel="0" collapsed="false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</row>
    <row r="915" s="88" customFormat="true" ht="18" hidden="false" customHeight="true" outlineLevel="0" collapsed="false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</row>
    <row r="916" s="88" customFormat="true" ht="18" hidden="false" customHeight="true" outlineLevel="0" collapsed="false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</row>
    <row r="917" s="88" customFormat="true" ht="18" hidden="false" customHeight="true" outlineLevel="0" collapsed="false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</row>
    <row r="918" s="88" customFormat="true" ht="18" hidden="false" customHeight="true" outlineLevel="0" collapsed="false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</row>
    <row r="919" s="88" customFormat="true" ht="18" hidden="false" customHeight="true" outlineLevel="0" collapsed="false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</row>
    <row r="920" s="88" customFormat="true" ht="18" hidden="false" customHeight="true" outlineLevel="0" collapsed="false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</row>
    <row r="921" s="88" customFormat="true" ht="18" hidden="false" customHeight="true" outlineLevel="0" collapsed="false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</row>
    <row r="922" s="88" customFormat="true" ht="18" hidden="false" customHeight="true" outlineLevel="0" collapsed="false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</row>
    <row r="923" s="88" customFormat="true" ht="18" hidden="false" customHeight="true" outlineLevel="0" collapsed="false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</row>
    <row r="924" s="88" customFormat="true" ht="18" hidden="false" customHeight="true" outlineLevel="0" collapsed="false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</row>
    <row r="925" s="88" customFormat="true" ht="18" hidden="false" customHeight="true" outlineLevel="0" collapsed="false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</row>
    <row r="926" s="88" customFormat="true" ht="18" hidden="false" customHeight="true" outlineLevel="0" collapsed="false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</row>
    <row r="927" s="88" customFormat="true" ht="18" hidden="false" customHeight="true" outlineLevel="0" collapsed="false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</row>
    <row r="928" s="88" customFormat="true" ht="18" hidden="false" customHeight="true" outlineLevel="0" collapsed="false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</row>
    <row r="929" s="88" customFormat="true" ht="18" hidden="false" customHeight="true" outlineLevel="0" collapsed="false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</row>
    <row r="930" s="88" customFormat="true" ht="18" hidden="false" customHeight="true" outlineLevel="0" collapsed="false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</row>
    <row r="931" s="88" customFormat="true" ht="18" hidden="false" customHeight="true" outlineLevel="0" collapsed="false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</row>
    <row r="932" s="88" customFormat="true" ht="18" hidden="false" customHeight="true" outlineLevel="0" collapsed="false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</row>
    <row r="933" s="88" customFormat="true" ht="18" hidden="false" customHeight="true" outlineLevel="0" collapsed="false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</row>
    <row r="934" s="88" customFormat="true" ht="18" hidden="false" customHeight="true" outlineLevel="0" collapsed="false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</row>
    <row r="935" s="88" customFormat="true" ht="18" hidden="false" customHeight="true" outlineLevel="0" collapsed="false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</row>
    <row r="936" s="88" customFormat="true" ht="18" hidden="false" customHeight="true" outlineLevel="0" collapsed="false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</row>
    <row r="937" s="88" customFormat="true" ht="18" hidden="false" customHeight="true" outlineLevel="0" collapsed="false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</row>
    <row r="938" s="88" customFormat="true" ht="18" hidden="false" customHeight="true" outlineLevel="0" collapsed="false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</row>
    <row r="939" s="88" customFormat="true" ht="18" hidden="false" customHeight="true" outlineLevel="0" collapsed="false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</row>
    <row r="940" s="88" customFormat="true" ht="18" hidden="false" customHeight="true" outlineLevel="0" collapsed="false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</row>
    <row r="941" s="88" customFormat="true" ht="18" hidden="false" customHeight="true" outlineLevel="0" collapsed="false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</row>
    <row r="942" s="88" customFormat="true" ht="18" hidden="false" customHeight="true" outlineLevel="0" collapsed="false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</row>
    <row r="943" s="88" customFormat="true" ht="18" hidden="false" customHeight="true" outlineLevel="0" collapsed="false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</row>
    <row r="944" s="88" customFormat="true" ht="18" hidden="false" customHeight="true" outlineLevel="0" collapsed="false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</row>
    <row r="945" s="88" customFormat="true" ht="18" hidden="false" customHeight="true" outlineLevel="0" collapsed="false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</row>
    <row r="946" s="88" customFormat="true" ht="18" hidden="false" customHeight="true" outlineLevel="0" collapsed="false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</row>
    <row r="947" s="88" customFormat="true" ht="18" hidden="false" customHeight="true" outlineLevel="0" collapsed="false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</row>
    <row r="948" s="88" customFormat="true" ht="18" hidden="false" customHeight="true" outlineLevel="0" collapsed="false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</row>
    <row r="949" s="88" customFormat="true" ht="18" hidden="false" customHeight="true" outlineLevel="0" collapsed="false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</row>
    <row r="950" s="88" customFormat="true" ht="18" hidden="false" customHeight="true" outlineLevel="0" collapsed="false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</row>
    <row r="951" s="88" customFormat="true" ht="18" hidden="false" customHeight="true" outlineLevel="0" collapsed="false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</row>
    <row r="952" s="88" customFormat="true" ht="18" hidden="false" customHeight="true" outlineLevel="0" collapsed="false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</row>
    <row r="953" s="88" customFormat="true" ht="18" hidden="false" customHeight="true" outlineLevel="0" collapsed="false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</row>
    <row r="954" s="88" customFormat="true" ht="18" hidden="false" customHeight="true" outlineLevel="0" collapsed="false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</row>
    <row r="955" s="88" customFormat="true" ht="18" hidden="false" customHeight="true" outlineLevel="0" collapsed="false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</row>
    <row r="956" s="88" customFormat="true" ht="18" hidden="false" customHeight="true" outlineLevel="0" collapsed="false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</row>
    <row r="957" s="88" customFormat="true" ht="18" hidden="false" customHeight="true" outlineLevel="0" collapsed="false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</row>
    <row r="958" s="88" customFormat="true" ht="18" hidden="false" customHeight="true" outlineLevel="0" collapsed="false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</row>
    <row r="959" s="88" customFormat="true" ht="18" hidden="false" customHeight="true" outlineLevel="0" collapsed="false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</row>
    <row r="960" s="88" customFormat="true" ht="18" hidden="false" customHeight="true" outlineLevel="0" collapsed="false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</row>
    <row r="961" s="88" customFormat="true" ht="18" hidden="false" customHeight="true" outlineLevel="0" collapsed="false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</row>
    <row r="962" s="88" customFormat="true" ht="18" hidden="false" customHeight="true" outlineLevel="0" collapsed="false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</row>
    <row r="963" s="88" customFormat="true" ht="18" hidden="false" customHeight="true" outlineLevel="0" collapsed="false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</row>
    <row r="964" s="88" customFormat="true" ht="18" hidden="false" customHeight="true" outlineLevel="0" collapsed="false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</row>
    <row r="965" s="88" customFormat="true" ht="18" hidden="false" customHeight="true" outlineLevel="0" collapsed="false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</row>
    <row r="966" s="88" customFormat="true" ht="18" hidden="false" customHeight="true" outlineLevel="0" collapsed="false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</row>
    <row r="967" s="88" customFormat="true" ht="18" hidden="false" customHeight="true" outlineLevel="0" collapsed="false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</row>
    <row r="968" s="88" customFormat="true" ht="18" hidden="false" customHeight="true" outlineLevel="0" collapsed="false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</row>
    <row r="969" s="88" customFormat="true" ht="18" hidden="false" customHeight="true" outlineLevel="0" collapsed="false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</row>
    <row r="970" s="88" customFormat="true" ht="18" hidden="false" customHeight="true" outlineLevel="0" collapsed="false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</row>
    <row r="971" s="88" customFormat="true" ht="18" hidden="false" customHeight="true" outlineLevel="0" collapsed="false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</row>
    <row r="972" s="88" customFormat="true" ht="18" hidden="false" customHeight="true" outlineLevel="0" collapsed="false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</row>
    <row r="973" s="88" customFormat="true" ht="18" hidden="false" customHeight="true" outlineLevel="0" collapsed="false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</row>
    <row r="974" s="88" customFormat="true" ht="18" hidden="false" customHeight="true" outlineLevel="0" collapsed="false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</row>
    <row r="975" s="88" customFormat="true" ht="18" hidden="false" customHeight="true" outlineLevel="0" collapsed="false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</row>
    <row r="976" s="88" customFormat="true" ht="18" hidden="false" customHeight="true" outlineLevel="0" collapsed="false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</row>
    <row r="977" s="88" customFormat="true" ht="18" hidden="false" customHeight="true" outlineLevel="0" collapsed="false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</row>
    <row r="978" s="88" customFormat="true" ht="18" hidden="false" customHeight="true" outlineLevel="0" collapsed="false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</row>
    <row r="979" s="88" customFormat="true" ht="18" hidden="false" customHeight="true" outlineLevel="0" collapsed="false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</row>
    <row r="980" s="88" customFormat="true" ht="18" hidden="false" customHeight="true" outlineLevel="0" collapsed="false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</row>
    <row r="981" s="88" customFormat="true" ht="18" hidden="false" customHeight="true" outlineLevel="0" collapsed="false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</row>
    <row r="982" s="88" customFormat="true" ht="18" hidden="false" customHeight="true" outlineLevel="0" collapsed="false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</row>
    <row r="983" s="88" customFormat="true" ht="18" hidden="false" customHeight="true" outlineLevel="0" collapsed="false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</row>
    <row r="984" s="88" customFormat="true" ht="18" hidden="false" customHeight="true" outlineLevel="0" collapsed="false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</row>
    <row r="985" s="88" customFormat="true" ht="18" hidden="false" customHeight="true" outlineLevel="0" collapsed="false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</row>
    <row r="986" s="88" customFormat="true" ht="18" hidden="false" customHeight="true" outlineLevel="0" collapsed="false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</row>
    <row r="987" s="88" customFormat="true" ht="18" hidden="false" customHeight="true" outlineLevel="0" collapsed="false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</row>
    <row r="988" s="88" customFormat="true" ht="18" hidden="false" customHeight="true" outlineLevel="0" collapsed="false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</row>
    <row r="989" s="88" customFormat="true" ht="18" hidden="false" customHeight="true" outlineLevel="0" collapsed="false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</row>
    <row r="990" s="88" customFormat="true" ht="18" hidden="false" customHeight="true" outlineLevel="0" collapsed="false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</row>
    <row r="991" s="88" customFormat="true" ht="18" hidden="false" customHeight="true" outlineLevel="0" collapsed="false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</row>
    <row r="992" s="88" customFormat="true" ht="18" hidden="false" customHeight="true" outlineLevel="0" collapsed="false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</row>
    <row r="993" s="88" customFormat="true" ht="18" hidden="false" customHeight="true" outlineLevel="0" collapsed="false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</row>
    <row r="994" s="88" customFormat="true" ht="18" hidden="false" customHeight="true" outlineLevel="0" collapsed="false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</row>
    <row r="995" s="88" customFormat="true" ht="18" hidden="false" customHeight="true" outlineLevel="0" collapsed="false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</row>
    <row r="996" s="88" customFormat="true" ht="18" hidden="false" customHeight="true" outlineLevel="0" collapsed="false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</row>
    <row r="997" s="88" customFormat="true" ht="18" hidden="false" customHeight="true" outlineLevel="0" collapsed="false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</row>
    <row r="998" s="88" customFormat="true" ht="18" hidden="false" customHeight="true" outlineLevel="0" collapsed="false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</row>
    <row r="999" s="88" customFormat="true" ht="18" hidden="false" customHeight="true" outlineLevel="0" collapsed="false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</row>
    <row r="1000" s="88" customFormat="true" ht="18" hidden="false" customHeight="true" outlineLevel="0" collapsed="false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</row>
    <row r="1001" s="1" customFormat="true" ht="18" hidden="false" customHeight="true" outlineLevel="0" collapsed="false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</row>
    <row r="1002" s="1" customFormat="true" ht="18" hidden="false" customHeight="true" outlineLevel="0" collapsed="false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</row>
    <row r="1003" s="1" customFormat="true" ht="18" hidden="false" customHeight="true" outlineLevel="0" collapsed="false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</row>
    <row r="1004" s="1" customFormat="true" ht="18" hidden="false" customHeight="true" outlineLevel="0" collapsed="false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</row>
    <row r="1005" s="1" customFormat="true" ht="18" hidden="false" customHeight="true" outlineLevel="0" collapsed="false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</row>
    <row r="1006" s="1" customFormat="true" ht="18" hidden="false" customHeight="true" outlineLevel="0" collapsed="false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</row>
    <row r="1007" s="1" customFormat="true" ht="18" hidden="false" customHeight="true" outlineLevel="0" collapsed="false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</row>
    <row r="1008" s="1" customFormat="true" ht="18" hidden="false" customHeight="true" outlineLevel="0" collapsed="false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</row>
    <row r="1009" s="1" customFormat="true" ht="18" hidden="false" customHeight="true" outlineLevel="0" collapsed="false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</row>
    <row r="1010" s="1" customFormat="true" ht="18" hidden="false" customHeight="true" outlineLevel="0" collapsed="false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</row>
    <row r="1011" s="1" customFormat="true" ht="18" hidden="false" customHeight="true" outlineLevel="0" collapsed="false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</row>
    <row r="1012" s="1" customFormat="true" ht="18" hidden="false" customHeight="true" outlineLevel="0" collapsed="false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</row>
    <row r="1013" s="1" customFormat="true" ht="18" hidden="false" customHeight="true" outlineLevel="0" collapsed="false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</row>
    <row r="1014" s="1" customFormat="true" ht="18" hidden="false" customHeight="true" outlineLevel="0" collapsed="false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</row>
    <row r="1015" s="1" customFormat="true" ht="18" hidden="false" customHeight="true" outlineLevel="0" collapsed="false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</row>
    <row r="1016" s="1" customFormat="true" ht="18" hidden="false" customHeight="true" outlineLevel="0" collapsed="false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</row>
    <row r="1017" s="1" customFormat="true" ht="18" hidden="false" customHeight="true" outlineLevel="0" collapsed="false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</row>
    <row r="1018" s="1" customFormat="true" ht="18" hidden="false" customHeight="true" outlineLevel="0" collapsed="false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</row>
    <row r="1019" s="1" customFormat="true" ht="18" hidden="false" customHeight="true" outlineLevel="0" collapsed="false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</row>
    <row r="1020" s="1" customFormat="true" ht="18" hidden="false" customHeight="true" outlineLevel="0" collapsed="false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</row>
    <row r="1021" s="1" customFormat="true" ht="18" hidden="false" customHeight="true" outlineLevel="0" collapsed="false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</row>
    <row r="1022" s="1" customFormat="true" ht="18" hidden="false" customHeight="true" outlineLevel="0" collapsed="false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</row>
    <row r="1023" s="1" customFormat="true" ht="18" hidden="false" customHeight="true" outlineLevel="0" collapsed="false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</row>
    <row r="1024" s="1" customFormat="true" ht="18" hidden="false" customHeight="true" outlineLevel="0" collapsed="false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</row>
    <row r="1025" s="1" customFormat="true" ht="18" hidden="false" customHeight="true" outlineLevel="0" collapsed="false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</row>
    <row r="1026" s="1" customFormat="true" ht="18" hidden="false" customHeight="true" outlineLevel="0" collapsed="false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</row>
    <row r="1027" s="1" customFormat="true" ht="18" hidden="false" customHeight="true" outlineLevel="0" collapsed="false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</row>
    <row r="1028" s="1" customFormat="true" ht="18" hidden="false" customHeight="true" outlineLevel="0" collapsed="false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</row>
    <row r="1029" s="1" customFormat="true" ht="18" hidden="false" customHeight="true" outlineLevel="0" collapsed="false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</row>
    <row r="1030" s="1" customFormat="true" ht="18" hidden="false" customHeight="true" outlineLevel="0" collapsed="false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</row>
    <row r="1031" s="1" customFormat="true" ht="18" hidden="false" customHeight="true" outlineLevel="0" collapsed="false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</row>
    <row r="1032" s="1" customFormat="true" ht="18" hidden="false" customHeight="true" outlineLevel="0" collapsed="false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</row>
    <row r="1033" s="1" customFormat="true" ht="18" hidden="false" customHeight="true" outlineLevel="0" collapsed="false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</row>
    <row r="1034" s="1" customFormat="true" ht="18" hidden="false" customHeight="true" outlineLevel="0" collapsed="false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</row>
    <row r="1035" s="1" customFormat="true" ht="18" hidden="false" customHeight="true" outlineLevel="0" collapsed="false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</row>
    <row r="1036" s="1" customFormat="true" ht="18" hidden="false" customHeight="true" outlineLevel="0" collapsed="false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</row>
    <row r="1037" s="1" customFormat="true" ht="18" hidden="false" customHeight="true" outlineLevel="0" collapsed="false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</row>
    <row r="1038" s="1" customFormat="true" ht="18" hidden="false" customHeight="true" outlineLevel="0" collapsed="false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</row>
    <row r="1039" s="1" customFormat="true" ht="18" hidden="false" customHeight="true" outlineLevel="0" collapsed="false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</row>
    <row r="1040" s="1" customFormat="true" ht="18" hidden="false" customHeight="true" outlineLevel="0" collapsed="false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</row>
    <row r="1041" s="1" customFormat="true" ht="18" hidden="false" customHeight="true" outlineLevel="0" collapsed="false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</row>
    <row r="1042" s="1" customFormat="true" ht="18" hidden="false" customHeight="true" outlineLevel="0" collapsed="false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</row>
    <row r="1043" s="1" customFormat="true" ht="18" hidden="false" customHeight="true" outlineLevel="0" collapsed="false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</row>
    <row r="1044" s="1" customFormat="true" ht="18" hidden="false" customHeight="true" outlineLevel="0" collapsed="false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</row>
    <row r="1045" s="1" customFormat="true" ht="18" hidden="false" customHeight="true" outlineLevel="0" collapsed="false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</row>
    <row r="1046" s="1" customFormat="true" ht="18" hidden="false" customHeight="true" outlineLevel="0" collapsed="false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</row>
    <row r="1047" s="1" customFormat="true" ht="18" hidden="false" customHeight="true" outlineLevel="0" collapsed="false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</row>
    <row r="1048" s="1" customFormat="true" ht="18" hidden="false" customHeight="true" outlineLevel="0" collapsed="false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</row>
    <row r="1049" s="1" customFormat="true" ht="18" hidden="false" customHeight="true" outlineLevel="0" collapsed="false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</row>
    <row r="1050" s="1" customFormat="true" ht="18" hidden="false" customHeight="true" outlineLevel="0" collapsed="false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</row>
    <row r="1051" s="1" customFormat="true" ht="18" hidden="false" customHeight="true" outlineLevel="0" collapsed="false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</row>
    <row r="1029864" customFormat="false" ht="18" hidden="false" customHeight="true" outlineLevel="0" collapsed="false">
      <c r="X1029864" s="112" t="e">
        <f aca="false">ROUND(SUM(#REF!),2)</f>
        <v>#REF!</v>
      </c>
    </row>
  </sheetData>
  <sheetProtection algorithmName="SHA-512" hashValue="oKmOxmNfm7yRLRXwKLxiPdNvxawhJpdQbsNS3eUEJYkH4H4kkQ3f52gw9K5DGpFxWDTUc6O00ty8Fmyf34hXWg==" saltValue="HuwROEMhuBZ59m1mkzzo5g==" spinCount="100000" sheet="true" objects="true" scenarios="true"/>
  <mergeCells count="66">
    <mergeCell ref="B1:P2"/>
    <mergeCell ref="B4:P4"/>
    <mergeCell ref="B6:D6"/>
    <mergeCell ref="E6:I6"/>
    <mergeCell ref="K6:L6"/>
    <mergeCell ref="M6:P6"/>
    <mergeCell ref="B8:D8"/>
    <mergeCell ref="E8:I8"/>
    <mergeCell ref="K8:L8"/>
    <mergeCell ref="M8:P8"/>
    <mergeCell ref="B10:D10"/>
    <mergeCell ref="E10:I10"/>
    <mergeCell ref="K10:L10"/>
    <mergeCell ref="M10:P10"/>
    <mergeCell ref="B12:D12"/>
    <mergeCell ref="E12:I12"/>
    <mergeCell ref="B14:D14"/>
    <mergeCell ref="E14:I14"/>
    <mergeCell ref="B16:P16"/>
    <mergeCell ref="B18:D18"/>
    <mergeCell ref="E18:G18"/>
    <mergeCell ref="J18:K18"/>
    <mergeCell ref="B20:P20"/>
    <mergeCell ref="C22:P22"/>
    <mergeCell ref="L25:M25"/>
    <mergeCell ref="N25:P25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C41:D41"/>
    <mergeCell ref="E41:H41"/>
    <mergeCell ref="C42:D42"/>
    <mergeCell ref="E42:H42"/>
    <mergeCell ref="C43:D43"/>
    <mergeCell ref="E43:H43"/>
    <mergeCell ref="B47:P47"/>
    <mergeCell ref="B48:P48"/>
    <mergeCell ref="B49:H49"/>
    <mergeCell ref="C50:G50"/>
    <mergeCell ref="C51:G51"/>
    <mergeCell ref="F52:G52"/>
  </mergeCells>
  <conditionalFormatting sqref="J18:K18">
    <cfRule type="expression" priority="2" aboveAverage="0" equalAverage="0" bottom="0" percent="0" rank="0" text="" dxfId="13">
      <formula>$J$18=0</formula>
    </cfRule>
  </conditionalFormatting>
  <conditionalFormatting sqref="N18">
    <cfRule type="expression" priority="3" aboveAverage="0" equalAverage="0" bottom="0" percent="0" rank="0" text="" dxfId="14">
      <formula>$N$18=0</formula>
    </cfRule>
  </conditionalFormatting>
  <conditionalFormatting sqref="E28:E43 J28:O43">
    <cfRule type="expression" priority="4" aboveAverage="0" equalAverage="0" bottom="0" percent="0" rank="0" text="" dxfId="15">
      <formula>ISERROR(E28)</formula>
    </cfRule>
  </conditionalFormatting>
  <conditionalFormatting sqref="J28:J43">
    <cfRule type="expression" priority="5" aboveAverage="0" equalAverage="0" bottom="0" percent="0" rank="0" text="" dxfId="16">
      <formula>ISERROR(J28)</formula>
    </cfRule>
  </conditionalFormatting>
  <conditionalFormatting sqref="K28:K43">
    <cfRule type="expression" priority="6" aboveAverage="0" equalAverage="0" bottom="0" percent="0" rank="0" text="" dxfId="17">
      <formula>ISERROR(K28)</formula>
    </cfRule>
  </conditionalFormatting>
  <conditionalFormatting sqref="I28:I43">
    <cfRule type="expression" priority="7" aboveAverage="0" equalAverage="0" bottom="0" percent="0" rank="0" text="" dxfId="18">
      <formula>ISERROR(I28)</formula>
    </cfRule>
  </conditionalFormatting>
  <conditionalFormatting sqref="I28:I43">
    <cfRule type="expression" priority="8" aboveAverage="0" equalAverage="0" bottom="0" percent="0" rank="0" text="" dxfId="19">
      <formula>ISERROR(I28)</formula>
    </cfRule>
  </conditionalFormatting>
  <conditionalFormatting sqref="Q28:Q43 U28:U43 W28:W43">
    <cfRule type="expression" priority="9" aboveAverage="0" equalAverage="0" bottom="0" percent="0" rank="0" text="" dxfId="20">
      <formula>ISERROR(Q28)</formula>
    </cfRule>
  </conditionalFormatting>
  <conditionalFormatting sqref="R28:R43">
    <cfRule type="expression" priority="10" aboveAverage="0" equalAverage="0" bottom="0" percent="0" rank="0" text="" dxfId="21">
      <formula>ISERROR(R28)</formula>
    </cfRule>
  </conditionalFormatting>
  <conditionalFormatting sqref="T28:T43">
    <cfRule type="expression" priority="11" aboveAverage="0" equalAverage="0" bottom="0" percent="0" rank="0" text="" dxfId="22">
      <formula>ISERROR(T28)</formula>
    </cfRule>
  </conditionalFormatting>
  <conditionalFormatting sqref="X28:X43">
    <cfRule type="expression" priority="12" aboveAverage="0" equalAverage="0" bottom="0" percent="0" rank="0" text="" dxfId="23">
      <formula>ISERROR(X28)</formula>
    </cfRule>
  </conditionalFormatting>
  <conditionalFormatting sqref="X44">
    <cfRule type="expression" priority="13" aboveAverage="0" equalAverage="0" bottom="0" percent="0" rank="0" text="" dxfId="24">
      <formula>ISERROR(X44)</formula>
    </cfRule>
  </conditionalFormatting>
  <dataValidations count="6">
    <dataValidation allowBlank="true" error="La fecha ingresada no es válida, recuerde que debe ser por lo menos la fecha actual + 10 días hábiles." errorTitle="Valor no valido" operator="greaterThanOrEqual" prompt="Debe contemplar los tiempos de cotización del proveedor, mínimo hoy + 10 días hábiles" promptTitle="Fecha de inicio:" showDropDown="false" showErrorMessage="true" showInputMessage="true" sqref="E14:I14" type="date">
      <formula1>WORKDAY(TODAY(),10)</formula1>
      <formula2>0</formula2>
    </dataValidation>
    <dataValidation allowBlank="true" operator="between" showDropDown="false" showErrorMessage="true" showInputMessage="true" sqref="L28:O43 L51:M51" type="none">
      <formula1>0</formula1>
      <formula2>0</formula2>
    </dataValidation>
    <dataValidation allowBlank="true" operator="between" showDropDown="false" showErrorMessage="true" showInputMessage="true" sqref="C28:D43" type="list">
      <formula1>Listas!$D$2:$D$99</formula1>
      <formula2>0</formula2>
    </dataValidation>
    <dataValidation allowBlank="true" operator="between" showDropDown="false" showErrorMessage="true" showInputMessage="true" sqref="E18:G18" type="list">
      <formula1>segmento</formula1>
      <formula2>0</formula2>
    </dataValidation>
    <dataValidation allowBlank="true" operator="between" showDropDown="false" showErrorMessage="true" showInputMessage="true" sqref="V28:V43" type="list">
      <formula1>"No,Si"</formula1>
      <formula2>0</formula2>
    </dataValidation>
    <dataValidation allowBlank="true" operator="between" showDropDown="false" showErrorMessage="true" showInputMessage="true" sqref="N25:P25" type="list">
      <formula1>Listas!$F$2:$F$5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9921875" defaultRowHeight="14.25" zeroHeight="false" outlineLevelRow="0" outlineLevelCol="0"/>
  <cols>
    <col collapsed="false" customWidth="true" hidden="false" outlineLevel="0" max="1" min="1" style="0" width="9"/>
    <col collapsed="false" customWidth="true" hidden="false" outlineLevel="0" max="3" min="3" style="0" width="19.13"/>
    <col collapsed="false" customWidth="true" hidden="false" outlineLevel="0" max="5" min="5" style="113" width="29.5"/>
    <col collapsed="false" customWidth="true" hidden="false" outlineLevel="0" max="7" min="7" style="0" width="41.13"/>
    <col collapsed="false" customWidth="true" hidden="false" outlineLevel="0" max="8" min="8" style="0" width="19.75"/>
  </cols>
  <sheetData>
    <row r="1" customFormat="false" ht="14.25" hidden="false" customHeight="false" outlineLevel="0" collapsed="false">
      <c r="A1" s="0" t="s">
        <v>29</v>
      </c>
      <c r="B1" s="0" t="s">
        <v>93</v>
      </c>
      <c r="C1" s="0" t="s">
        <v>94</v>
      </c>
      <c r="D1" s="0" t="s">
        <v>95</v>
      </c>
      <c r="E1" s="113" t="s">
        <v>96</v>
      </c>
      <c r="F1" s="0" t="s">
        <v>97</v>
      </c>
      <c r="G1" s="0" t="s">
        <v>98</v>
      </c>
      <c r="H1" s="0" t="s">
        <v>99</v>
      </c>
    </row>
    <row r="2" customFormat="false" ht="14.25" hidden="false" customHeight="false" outlineLevel="0" collapsed="false">
      <c r="A2" s="0" t="s">
        <v>100</v>
      </c>
      <c r="B2" s="0" t="n">
        <v>10</v>
      </c>
      <c r="C2" s="0" t="s">
        <v>101</v>
      </c>
      <c r="E2" s="114" t="s">
        <v>102</v>
      </c>
      <c r="F2" s="0" t="s">
        <v>103</v>
      </c>
      <c r="G2" s="0" t="s">
        <v>104</v>
      </c>
    </row>
    <row r="3" customFormat="false" ht="14.25" hidden="false" customHeight="false" outlineLevel="0" collapsed="false">
      <c r="A3" s="0" t="s">
        <v>100</v>
      </c>
      <c r="B3" s="0" t="n">
        <v>1</v>
      </c>
      <c r="C3" s="0" t="s">
        <v>101</v>
      </c>
      <c r="E3" s="114" t="s">
        <v>105</v>
      </c>
      <c r="F3" s="0" t="s">
        <v>103</v>
      </c>
      <c r="G3" s="0" t="s">
        <v>106</v>
      </c>
    </row>
    <row r="4" customFormat="false" ht="14.25" hidden="false" customHeight="false" outlineLevel="0" collapsed="false">
      <c r="E4" s="114"/>
    </row>
    <row r="5" customFormat="false" ht="14.25" hidden="false" customHeight="false" outlineLevel="0" collapsed="false">
      <c r="E5" s="114"/>
    </row>
    <row r="6" customFormat="false" ht="14.25" hidden="false" customHeight="false" outlineLevel="0" collapsed="false">
      <c r="E6" s="114"/>
    </row>
    <row r="7" customFormat="false" ht="14.25" hidden="false" customHeight="false" outlineLevel="0" collapsed="false">
      <c r="E7" s="114"/>
    </row>
    <row r="8" customFormat="false" ht="14.25" hidden="false" customHeight="false" outlineLevel="0" collapsed="false">
      <c r="E8" s="114"/>
    </row>
    <row r="9" customFormat="false" ht="14.25" hidden="false" customHeight="false" outlineLevel="0" collapsed="false">
      <c r="E9" s="114"/>
    </row>
    <row r="10" customFormat="false" ht="14.25" hidden="false" customHeight="false" outlineLevel="0" collapsed="false">
      <c r="E10" s="114"/>
    </row>
    <row r="11" customFormat="false" ht="14.25" hidden="false" customHeight="false" outlineLevel="0" collapsed="false">
      <c r="E11" s="114"/>
    </row>
    <row r="12" customFormat="false" ht="14.25" hidden="false" customHeight="false" outlineLevel="0" collapsed="false">
      <c r="E12" s="114"/>
    </row>
    <row r="13" customFormat="false" ht="14.25" hidden="false" customHeight="false" outlineLevel="0" collapsed="false">
      <c r="E13" s="114"/>
    </row>
    <row r="14" customFormat="false" ht="14.25" hidden="false" customHeight="false" outlineLevel="0" collapsed="false">
      <c r="E14" s="114"/>
    </row>
    <row r="15" customFormat="false" ht="14.25" hidden="false" customHeight="false" outlineLevel="0" collapsed="false">
      <c r="E15" s="114"/>
    </row>
    <row r="16" customFormat="false" ht="14.25" hidden="false" customHeight="false" outlineLevel="0" collapsed="false">
      <c r="E16" s="114"/>
    </row>
    <row r="17" customFormat="false" ht="14.25" hidden="false" customHeight="false" outlineLevel="0" collapsed="false">
      <c r="E17" s="114"/>
    </row>
    <row r="18" customFormat="false" ht="14.25" hidden="false" customHeight="false" outlineLevel="0" collapsed="false">
      <c r="E18" s="114"/>
    </row>
    <row r="19" customFormat="false" ht="14.25" hidden="false" customHeight="false" outlineLevel="0" collapsed="false">
      <c r="E19" s="114"/>
    </row>
    <row r="20" customFormat="false" ht="14.25" hidden="false" customHeight="false" outlineLevel="0" collapsed="false">
      <c r="E20" s="114"/>
    </row>
    <row r="21" customFormat="false" ht="14.25" hidden="false" customHeight="false" outlineLevel="0" collapsed="false">
      <c r="E21" s="114"/>
    </row>
    <row r="22" customFormat="false" ht="14.25" hidden="false" customHeight="false" outlineLevel="0" collapsed="false">
      <c r="E22" s="114"/>
    </row>
    <row r="23" customFormat="false" ht="14.25" hidden="false" customHeight="false" outlineLevel="0" collapsed="false">
      <c r="E23" s="114"/>
    </row>
    <row r="24" customFormat="false" ht="14.25" hidden="false" customHeight="false" outlineLevel="0" collapsed="false">
      <c r="E24" s="114"/>
    </row>
    <row r="25" customFormat="false" ht="14.25" hidden="false" customHeight="false" outlineLevel="0" collapsed="false">
      <c r="E25" s="114"/>
    </row>
    <row r="26" customFormat="false" ht="14.25" hidden="false" customHeight="false" outlineLevel="0" collapsed="false">
      <c r="E26" s="114"/>
    </row>
    <row r="27" customFormat="false" ht="14.25" hidden="false" customHeight="false" outlineLevel="0" collapsed="false">
      <c r="E27" s="114"/>
    </row>
    <row r="28" customFormat="false" ht="14.25" hidden="false" customHeight="false" outlineLevel="0" collapsed="false">
      <c r="E28" s="114"/>
    </row>
    <row r="29" customFormat="false" ht="14.25" hidden="false" customHeight="false" outlineLevel="0" collapsed="false">
      <c r="E29" s="114"/>
    </row>
    <row r="30" customFormat="false" ht="14.25" hidden="false" customHeight="false" outlineLevel="0" collapsed="false">
      <c r="E30" s="114"/>
    </row>
    <row r="31" customFormat="false" ht="14.25" hidden="false" customHeight="false" outlineLevel="0" collapsed="false">
      <c r="E31" s="114"/>
    </row>
    <row r="32" customFormat="false" ht="14.25" hidden="false" customHeight="false" outlineLevel="0" collapsed="false">
      <c r="E32" s="114"/>
    </row>
    <row r="33" customFormat="false" ht="14.25" hidden="false" customHeight="false" outlineLevel="0" collapsed="false">
      <c r="E33" s="114"/>
    </row>
    <row r="34" customFormat="false" ht="14.25" hidden="false" customHeight="false" outlineLevel="0" collapsed="false">
      <c r="E34" s="114"/>
    </row>
    <row r="35" customFormat="false" ht="14.25" hidden="false" customHeight="false" outlineLevel="0" collapsed="false">
      <c r="E35" s="114"/>
    </row>
    <row r="36" customFormat="false" ht="14.25" hidden="false" customHeight="false" outlineLevel="0" collapsed="false">
      <c r="E36" s="114"/>
    </row>
    <row r="37" customFormat="false" ht="14.25" hidden="false" customHeight="false" outlineLevel="0" collapsed="false">
      <c r="E37" s="114"/>
    </row>
    <row r="38" customFormat="false" ht="14.25" hidden="false" customHeight="false" outlineLevel="0" collapsed="false">
      <c r="E38" s="114"/>
    </row>
    <row r="39" customFormat="false" ht="14.25" hidden="false" customHeight="false" outlineLevel="0" collapsed="false">
      <c r="E39" s="114"/>
    </row>
    <row r="40" customFormat="false" ht="14.25" hidden="false" customHeight="false" outlineLevel="0" collapsed="false">
      <c r="E40" s="114"/>
    </row>
    <row r="41" customFormat="false" ht="14.25" hidden="false" customHeight="false" outlineLevel="0" collapsed="false">
      <c r="E41" s="114"/>
    </row>
    <row r="42" customFormat="false" ht="14.25" hidden="false" customHeight="false" outlineLevel="0" collapsed="false">
      <c r="E42" s="114"/>
    </row>
    <row r="43" customFormat="false" ht="14.25" hidden="false" customHeight="false" outlineLevel="0" collapsed="false">
      <c r="E43" s="114"/>
    </row>
    <row r="44" customFormat="false" ht="14.25" hidden="false" customHeight="false" outlineLevel="0" collapsed="false">
      <c r="E44" s="114"/>
    </row>
    <row r="45" customFormat="false" ht="14.25" hidden="false" customHeight="false" outlineLevel="0" collapsed="false">
      <c r="E45" s="114"/>
    </row>
    <row r="46" customFormat="false" ht="14.25" hidden="false" customHeight="false" outlineLevel="0" collapsed="false">
      <c r="E46" s="114"/>
    </row>
    <row r="47" customFormat="false" ht="14.25" hidden="false" customHeight="false" outlineLevel="0" collapsed="false">
      <c r="E47" s="114"/>
    </row>
    <row r="48" customFormat="false" ht="14.25" hidden="false" customHeight="false" outlineLevel="0" collapsed="false">
      <c r="E48" s="114"/>
    </row>
    <row r="49" customFormat="false" ht="14.25" hidden="false" customHeight="false" outlineLevel="0" collapsed="false">
      <c r="E49" s="114"/>
    </row>
    <row r="50" customFormat="false" ht="14.25" hidden="false" customHeight="false" outlineLevel="0" collapsed="false">
      <c r="E50" s="114"/>
    </row>
    <row r="51" customFormat="false" ht="14.25" hidden="false" customHeight="false" outlineLevel="0" collapsed="false">
      <c r="E51" s="114"/>
    </row>
    <row r="52" customFormat="false" ht="14.25" hidden="false" customHeight="false" outlineLevel="0" collapsed="false">
      <c r="E52" s="114"/>
    </row>
    <row r="53" customFormat="false" ht="14.25" hidden="false" customHeight="false" outlineLevel="0" collapsed="false">
      <c r="E53" s="114"/>
    </row>
    <row r="54" customFormat="false" ht="14.25" hidden="false" customHeight="false" outlineLevel="0" collapsed="false">
      <c r="E54" s="114"/>
    </row>
    <row r="55" customFormat="false" ht="14.25" hidden="false" customHeight="false" outlineLevel="0" collapsed="false">
      <c r="E55" s="114"/>
    </row>
    <row r="56" customFormat="false" ht="14.25" hidden="false" customHeight="false" outlineLevel="0" collapsed="false">
      <c r="E56" s="114"/>
    </row>
    <row r="57" customFormat="false" ht="14.25" hidden="false" customHeight="false" outlineLevel="0" collapsed="false">
      <c r="E57" s="114"/>
    </row>
    <row r="58" customFormat="false" ht="14.25" hidden="false" customHeight="false" outlineLevel="0" collapsed="false">
      <c r="E58" s="114"/>
    </row>
    <row r="59" customFormat="false" ht="14.25" hidden="false" customHeight="false" outlineLevel="0" collapsed="false">
      <c r="E59" s="114"/>
    </row>
    <row r="60" customFormat="false" ht="14.25" hidden="false" customHeight="false" outlineLevel="0" collapsed="false">
      <c r="E60" s="114"/>
    </row>
    <row r="61" customFormat="false" ht="14.25" hidden="false" customHeight="false" outlineLevel="0" collapsed="false">
      <c r="E61" s="114"/>
    </row>
    <row r="62" customFormat="false" ht="14.25" hidden="false" customHeight="false" outlineLevel="0" collapsed="false">
      <c r="E62" s="114"/>
    </row>
    <row r="63" customFormat="false" ht="14.25" hidden="false" customHeight="false" outlineLevel="0" collapsed="false">
      <c r="E63" s="114"/>
    </row>
    <row r="64" customFormat="false" ht="14.25" hidden="false" customHeight="false" outlineLevel="0" collapsed="false">
      <c r="E64" s="114"/>
    </row>
    <row r="65" customFormat="false" ht="14.25" hidden="false" customHeight="false" outlineLevel="0" collapsed="false">
      <c r="E65" s="114"/>
    </row>
    <row r="66" customFormat="false" ht="14.25" hidden="false" customHeight="false" outlineLevel="0" collapsed="false">
      <c r="E66" s="114"/>
    </row>
    <row r="67" customFormat="false" ht="14.25" hidden="false" customHeight="false" outlineLevel="0" collapsed="false">
      <c r="E67" s="114"/>
    </row>
    <row r="68" customFormat="false" ht="14.25" hidden="false" customHeight="false" outlineLevel="0" collapsed="false">
      <c r="E68" s="114"/>
    </row>
    <row r="69" customFormat="false" ht="14.25" hidden="false" customHeight="false" outlineLevel="0" collapsed="false">
      <c r="E69" s="114"/>
    </row>
    <row r="70" customFormat="false" ht="14.25" hidden="false" customHeight="false" outlineLevel="0" collapsed="false">
      <c r="E70" s="114"/>
    </row>
    <row r="71" customFormat="false" ht="14.25" hidden="false" customHeight="false" outlineLevel="0" collapsed="false">
      <c r="E71" s="114"/>
    </row>
    <row r="72" customFormat="false" ht="14.25" hidden="false" customHeight="false" outlineLevel="0" collapsed="false">
      <c r="E72" s="114"/>
    </row>
    <row r="73" customFormat="false" ht="14.25" hidden="false" customHeight="false" outlineLevel="0" collapsed="false">
      <c r="E73" s="114"/>
    </row>
    <row r="74" customFormat="false" ht="14.25" hidden="false" customHeight="false" outlineLevel="0" collapsed="false">
      <c r="E74" s="114"/>
    </row>
    <row r="75" customFormat="false" ht="14.25" hidden="false" customHeight="false" outlineLevel="0" collapsed="false">
      <c r="E75" s="114"/>
    </row>
    <row r="76" customFormat="false" ht="14.25" hidden="false" customHeight="false" outlineLevel="0" collapsed="false">
      <c r="E76" s="114"/>
    </row>
    <row r="77" customFormat="false" ht="14.25" hidden="false" customHeight="false" outlineLevel="0" collapsed="false">
      <c r="E77" s="114"/>
    </row>
    <row r="78" customFormat="false" ht="14.25" hidden="false" customHeight="false" outlineLevel="0" collapsed="false">
      <c r="E78" s="114"/>
    </row>
    <row r="79" customFormat="false" ht="14.25" hidden="false" customHeight="false" outlineLevel="0" collapsed="false">
      <c r="E79" s="114"/>
    </row>
    <row r="80" customFormat="false" ht="14.25" hidden="false" customHeight="false" outlineLevel="0" collapsed="false">
      <c r="E80" s="114"/>
    </row>
    <row r="81" customFormat="false" ht="14.25" hidden="false" customHeight="false" outlineLevel="0" collapsed="false">
      <c r="E81" s="114"/>
    </row>
    <row r="82" customFormat="false" ht="14.25" hidden="false" customHeight="false" outlineLevel="0" collapsed="false">
      <c r="E82" s="114"/>
    </row>
    <row r="83" customFormat="false" ht="14.25" hidden="false" customHeight="false" outlineLevel="0" collapsed="false">
      <c r="E83" s="114"/>
    </row>
    <row r="84" customFormat="false" ht="14.25" hidden="false" customHeight="false" outlineLevel="0" collapsed="false">
      <c r="E84" s="114"/>
    </row>
    <row r="85" customFormat="false" ht="14.25" hidden="false" customHeight="false" outlineLevel="0" collapsed="false">
      <c r="E85" s="114"/>
    </row>
    <row r="86" customFormat="false" ht="14.25" hidden="false" customHeight="false" outlineLevel="0" collapsed="false">
      <c r="E86" s="114"/>
    </row>
    <row r="87" customFormat="false" ht="14.25" hidden="false" customHeight="false" outlineLevel="0" collapsed="false">
      <c r="E87" s="114"/>
    </row>
    <row r="88" customFormat="false" ht="14.25" hidden="false" customHeight="false" outlineLevel="0" collapsed="false">
      <c r="E88" s="114"/>
    </row>
    <row r="89" customFormat="false" ht="14.25" hidden="false" customHeight="false" outlineLevel="0" collapsed="false">
      <c r="E89" s="114"/>
    </row>
    <row r="90" customFormat="false" ht="14.25" hidden="false" customHeight="false" outlineLevel="0" collapsed="false">
      <c r="E90" s="114"/>
    </row>
    <row r="91" customFormat="false" ht="14.25" hidden="false" customHeight="false" outlineLevel="0" collapsed="false">
      <c r="E91" s="114"/>
    </row>
    <row r="92" customFormat="false" ht="14.25" hidden="false" customHeight="false" outlineLevel="0" collapsed="false">
      <c r="E92" s="114"/>
    </row>
    <row r="93" customFormat="false" ht="14.25" hidden="false" customHeight="false" outlineLevel="0" collapsed="false">
      <c r="E93" s="114"/>
    </row>
    <row r="94" customFormat="false" ht="14.25" hidden="false" customHeight="false" outlineLevel="0" collapsed="false">
      <c r="E94" s="114"/>
    </row>
    <row r="95" customFormat="false" ht="14.25" hidden="false" customHeight="false" outlineLevel="0" collapsed="false">
      <c r="E95" s="114"/>
    </row>
    <row r="96" customFormat="false" ht="14.25" hidden="false" customHeight="false" outlineLevel="0" collapsed="false">
      <c r="E96" s="114"/>
    </row>
    <row r="97" customFormat="false" ht="14.25" hidden="false" customHeight="false" outlineLevel="0" collapsed="false">
      <c r="E97" s="114"/>
    </row>
    <row r="98" customFormat="false" ht="14.25" hidden="false" customHeight="false" outlineLevel="0" collapsed="false">
      <c r="E98" s="114"/>
    </row>
    <row r="99" customFormat="false" ht="14.25" hidden="false" customHeight="false" outlineLevel="0" collapsed="false">
      <c r="E99" s="114"/>
    </row>
    <row r="100" customFormat="false" ht="14.25" hidden="false" customHeight="false" outlineLevel="0" collapsed="false">
      <c r="E100" s="114"/>
    </row>
    <row r="101" customFormat="false" ht="14.25" hidden="false" customHeight="false" outlineLevel="0" collapsed="false">
      <c r="E101" s="114"/>
    </row>
    <row r="102" customFormat="false" ht="14.25" hidden="false" customHeight="false" outlineLevel="0" collapsed="false">
      <c r="E102" s="114"/>
    </row>
    <row r="103" customFormat="false" ht="14.25" hidden="false" customHeight="false" outlineLevel="0" collapsed="false">
      <c r="E103" s="114"/>
    </row>
    <row r="104" customFormat="false" ht="14.25" hidden="false" customHeight="false" outlineLevel="0" collapsed="false">
      <c r="E104" s="114"/>
    </row>
    <row r="105" customFormat="false" ht="14.25" hidden="false" customHeight="false" outlineLevel="0" collapsed="false">
      <c r="E105" s="114"/>
    </row>
    <row r="106" customFormat="false" ht="14.25" hidden="false" customHeight="false" outlineLevel="0" collapsed="false">
      <c r="E106" s="114"/>
    </row>
    <row r="107" customFormat="false" ht="14.25" hidden="false" customHeight="false" outlineLevel="0" collapsed="false">
      <c r="E107" s="114"/>
    </row>
    <row r="108" customFormat="false" ht="14.25" hidden="false" customHeight="false" outlineLevel="0" collapsed="false">
      <c r="E108" s="114"/>
    </row>
    <row r="109" customFormat="false" ht="14.25" hidden="false" customHeight="false" outlineLevel="0" collapsed="false">
      <c r="E109" s="114"/>
    </row>
    <row r="110" customFormat="false" ht="14.25" hidden="false" customHeight="false" outlineLevel="0" collapsed="false">
      <c r="E110" s="114"/>
    </row>
    <row r="111" customFormat="false" ht="14.25" hidden="false" customHeight="false" outlineLevel="0" collapsed="false">
      <c r="E111" s="114"/>
    </row>
    <row r="112" customFormat="false" ht="14.25" hidden="false" customHeight="false" outlineLevel="0" collapsed="false">
      <c r="E112" s="114"/>
    </row>
    <row r="113" customFormat="false" ht="14.25" hidden="false" customHeight="false" outlineLevel="0" collapsed="false">
      <c r="E113" s="114"/>
    </row>
    <row r="114" customFormat="false" ht="14.25" hidden="false" customHeight="false" outlineLevel="0" collapsed="false">
      <c r="E114" s="114"/>
    </row>
    <row r="115" customFormat="false" ht="14.25" hidden="false" customHeight="false" outlineLevel="0" collapsed="false">
      <c r="E115" s="114"/>
    </row>
    <row r="116" customFormat="false" ht="14.25" hidden="false" customHeight="false" outlineLevel="0" collapsed="false">
      <c r="E116" s="114"/>
    </row>
    <row r="117" customFormat="false" ht="14.25" hidden="false" customHeight="false" outlineLevel="0" collapsed="false">
      <c r="E117" s="114"/>
    </row>
    <row r="118" customFormat="false" ht="14.25" hidden="false" customHeight="false" outlineLevel="0" collapsed="false">
      <c r="E118" s="114"/>
    </row>
    <row r="119" customFormat="false" ht="14.25" hidden="false" customHeight="false" outlineLevel="0" collapsed="false">
      <c r="E119" s="114"/>
    </row>
    <row r="120" customFormat="false" ht="14.25" hidden="false" customHeight="false" outlineLevel="0" collapsed="false">
      <c r="E120" s="114"/>
    </row>
    <row r="121" customFormat="false" ht="14.25" hidden="false" customHeight="false" outlineLevel="0" collapsed="false">
      <c r="E121" s="114"/>
    </row>
    <row r="122" customFormat="false" ht="14.25" hidden="false" customHeight="false" outlineLevel="0" collapsed="false">
      <c r="E122" s="114"/>
    </row>
    <row r="123" customFormat="false" ht="14.25" hidden="false" customHeight="false" outlineLevel="0" collapsed="false">
      <c r="E123" s="114"/>
    </row>
    <row r="124" customFormat="false" ht="14.25" hidden="false" customHeight="false" outlineLevel="0" collapsed="false">
      <c r="E124" s="114"/>
    </row>
    <row r="125" customFormat="false" ht="14.25" hidden="false" customHeight="false" outlineLevel="0" collapsed="false">
      <c r="E125" s="114"/>
    </row>
    <row r="126" customFormat="false" ht="14.25" hidden="false" customHeight="false" outlineLevel="0" collapsed="false">
      <c r="E126" s="114"/>
    </row>
    <row r="127" customFormat="false" ht="14.25" hidden="false" customHeight="false" outlineLevel="0" collapsed="false">
      <c r="E127" s="114"/>
    </row>
    <row r="128" customFormat="false" ht="14.25" hidden="false" customHeight="false" outlineLevel="0" collapsed="false">
      <c r="E128" s="114"/>
    </row>
    <row r="129" customFormat="false" ht="14.25" hidden="false" customHeight="false" outlineLevel="0" collapsed="false">
      <c r="E129" s="114"/>
    </row>
    <row r="130" customFormat="false" ht="14.25" hidden="false" customHeight="false" outlineLevel="0" collapsed="false">
      <c r="E130" s="114"/>
    </row>
    <row r="131" customFormat="false" ht="14.25" hidden="false" customHeight="false" outlineLevel="0" collapsed="false">
      <c r="E131" s="114"/>
    </row>
    <row r="132" customFormat="false" ht="14.25" hidden="false" customHeight="false" outlineLevel="0" collapsed="false">
      <c r="E132" s="114"/>
    </row>
    <row r="133" customFormat="false" ht="14.25" hidden="false" customHeight="false" outlineLevel="0" collapsed="false">
      <c r="E133" s="114"/>
    </row>
    <row r="134" customFormat="false" ht="14.25" hidden="false" customHeight="false" outlineLevel="0" collapsed="false">
      <c r="E134" s="114"/>
    </row>
    <row r="135" customFormat="false" ht="14.25" hidden="false" customHeight="false" outlineLevel="0" collapsed="false">
      <c r="E135" s="114"/>
    </row>
    <row r="136" customFormat="false" ht="14.25" hidden="false" customHeight="false" outlineLevel="0" collapsed="false">
      <c r="E136" s="114"/>
    </row>
    <row r="137" customFormat="false" ht="14.25" hidden="false" customHeight="false" outlineLevel="0" collapsed="false">
      <c r="E137" s="114"/>
    </row>
    <row r="138" customFormat="false" ht="14.25" hidden="false" customHeight="false" outlineLevel="0" collapsed="false">
      <c r="E138" s="114"/>
    </row>
    <row r="139" customFormat="false" ht="14.25" hidden="false" customHeight="false" outlineLevel="0" collapsed="false">
      <c r="E139" s="114"/>
    </row>
    <row r="140" customFormat="false" ht="14.25" hidden="false" customHeight="false" outlineLevel="0" collapsed="false">
      <c r="E140" s="114"/>
    </row>
    <row r="141" customFormat="false" ht="14.25" hidden="false" customHeight="false" outlineLevel="0" collapsed="false">
      <c r="E141" s="114"/>
    </row>
    <row r="142" customFormat="false" ht="14.25" hidden="false" customHeight="false" outlineLevel="0" collapsed="false">
      <c r="E142" s="114"/>
    </row>
    <row r="143" customFormat="false" ht="14.25" hidden="false" customHeight="false" outlineLevel="0" collapsed="false">
      <c r="E143" s="114"/>
    </row>
    <row r="144" customFormat="false" ht="14.25" hidden="false" customHeight="false" outlineLevel="0" collapsed="false">
      <c r="E144" s="114"/>
    </row>
    <row r="145" customFormat="false" ht="14.25" hidden="false" customHeight="false" outlineLevel="0" collapsed="false">
      <c r="E145" s="114"/>
    </row>
    <row r="146" customFormat="false" ht="14.25" hidden="false" customHeight="false" outlineLevel="0" collapsed="false">
      <c r="E146" s="114"/>
    </row>
    <row r="147" customFormat="false" ht="14.25" hidden="false" customHeight="false" outlineLevel="0" collapsed="false">
      <c r="E147" s="114"/>
    </row>
    <row r="148" customFormat="false" ht="14.25" hidden="false" customHeight="false" outlineLevel="0" collapsed="false">
      <c r="E148" s="114"/>
    </row>
    <row r="149" customFormat="false" ht="14.25" hidden="false" customHeight="false" outlineLevel="0" collapsed="false">
      <c r="E149" s="114"/>
    </row>
    <row r="150" customFormat="false" ht="14.25" hidden="false" customHeight="false" outlineLevel="0" collapsed="false">
      <c r="E150" s="114"/>
    </row>
    <row r="151" customFormat="false" ht="14.25" hidden="false" customHeight="false" outlineLevel="0" collapsed="false">
      <c r="E151" s="114"/>
    </row>
    <row r="152" customFormat="false" ht="14.25" hidden="false" customHeight="false" outlineLevel="0" collapsed="false">
      <c r="E152" s="114"/>
    </row>
    <row r="153" customFormat="false" ht="14.25" hidden="false" customHeight="false" outlineLevel="0" collapsed="false">
      <c r="E153" s="114"/>
    </row>
    <row r="154" customFormat="false" ht="14.25" hidden="false" customHeight="false" outlineLevel="0" collapsed="false">
      <c r="E154" s="114"/>
    </row>
    <row r="155" customFormat="false" ht="14.25" hidden="false" customHeight="false" outlineLevel="0" collapsed="false">
      <c r="E155" s="114"/>
    </row>
    <row r="156" customFormat="false" ht="14.25" hidden="false" customHeight="false" outlineLevel="0" collapsed="false">
      <c r="E156" s="114"/>
    </row>
    <row r="157" customFormat="false" ht="14.25" hidden="false" customHeight="false" outlineLevel="0" collapsed="false">
      <c r="E157" s="114"/>
    </row>
    <row r="158" customFormat="false" ht="14.25" hidden="false" customHeight="false" outlineLevel="0" collapsed="false">
      <c r="E158" s="114"/>
    </row>
    <row r="159" customFormat="false" ht="14.25" hidden="false" customHeight="false" outlineLevel="0" collapsed="false">
      <c r="E159" s="114"/>
    </row>
    <row r="160" customFormat="false" ht="14.25" hidden="false" customHeight="false" outlineLevel="0" collapsed="false">
      <c r="E160" s="114"/>
    </row>
    <row r="161" customFormat="false" ht="14.25" hidden="false" customHeight="false" outlineLevel="0" collapsed="false">
      <c r="E161" s="114"/>
    </row>
    <row r="162" customFormat="false" ht="14.25" hidden="false" customHeight="false" outlineLevel="0" collapsed="false">
      <c r="E162" s="114"/>
    </row>
    <row r="163" customFormat="false" ht="14.25" hidden="false" customHeight="false" outlineLevel="0" collapsed="false">
      <c r="E163" s="114"/>
    </row>
    <row r="164" customFormat="false" ht="14.25" hidden="false" customHeight="false" outlineLevel="0" collapsed="false">
      <c r="E164" s="114"/>
    </row>
    <row r="165" customFormat="false" ht="14.25" hidden="false" customHeight="false" outlineLevel="0" collapsed="false">
      <c r="E165" s="114"/>
    </row>
    <row r="166" customFormat="false" ht="14.25" hidden="false" customHeight="false" outlineLevel="0" collapsed="false">
      <c r="E166" s="114"/>
    </row>
    <row r="167" customFormat="false" ht="14.25" hidden="false" customHeight="false" outlineLevel="0" collapsed="false">
      <c r="E167" s="114"/>
    </row>
    <row r="168" customFormat="false" ht="14.25" hidden="false" customHeight="false" outlineLevel="0" collapsed="false">
      <c r="E168" s="114"/>
    </row>
    <row r="169" customFormat="false" ht="14.25" hidden="false" customHeight="false" outlineLevel="0" collapsed="false">
      <c r="E169" s="114"/>
    </row>
    <row r="170" customFormat="false" ht="14.25" hidden="false" customHeight="false" outlineLevel="0" collapsed="false">
      <c r="E170" s="114"/>
    </row>
    <row r="171" customFormat="false" ht="14.25" hidden="false" customHeight="false" outlineLevel="0" collapsed="false">
      <c r="E171" s="114"/>
    </row>
    <row r="172" customFormat="false" ht="14.25" hidden="false" customHeight="false" outlineLevel="0" collapsed="false">
      <c r="E172" s="114"/>
    </row>
    <row r="173" customFormat="false" ht="14.25" hidden="false" customHeight="false" outlineLevel="0" collapsed="false">
      <c r="E173" s="114"/>
    </row>
    <row r="174" customFormat="false" ht="14.25" hidden="false" customHeight="false" outlineLevel="0" collapsed="false">
      <c r="E174" s="114"/>
    </row>
    <row r="175" customFormat="false" ht="14.25" hidden="false" customHeight="false" outlineLevel="0" collapsed="false">
      <c r="E175" s="114"/>
    </row>
    <row r="176" customFormat="false" ht="14.25" hidden="false" customHeight="false" outlineLevel="0" collapsed="false">
      <c r="E176" s="114"/>
    </row>
    <row r="177" customFormat="false" ht="14.25" hidden="false" customHeight="false" outlineLevel="0" collapsed="false">
      <c r="E177" s="114"/>
    </row>
    <row r="178" customFormat="false" ht="14.25" hidden="false" customHeight="false" outlineLevel="0" collapsed="false">
      <c r="E178" s="114"/>
    </row>
    <row r="179" customFormat="false" ht="14.25" hidden="false" customHeight="false" outlineLevel="0" collapsed="false">
      <c r="E179" s="114"/>
    </row>
    <row r="180" customFormat="false" ht="14.25" hidden="false" customHeight="false" outlineLevel="0" collapsed="false">
      <c r="E180" s="114"/>
    </row>
    <row r="181" customFormat="false" ht="14.25" hidden="false" customHeight="false" outlineLevel="0" collapsed="false">
      <c r="E181" s="114"/>
    </row>
    <row r="182" customFormat="false" ht="14.25" hidden="false" customHeight="false" outlineLevel="0" collapsed="false">
      <c r="E182" s="114"/>
    </row>
    <row r="183" customFormat="false" ht="14.25" hidden="false" customHeight="false" outlineLevel="0" collapsed="false">
      <c r="E183" s="114"/>
    </row>
    <row r="184" customFormat="false" ht="14.25" hidden="false" customHeight="false" outlineLevel="0" collapsed="false">
      <c r="E184" s="114"/>
    </row>
    <row r="185" customFormat="false" ht="14.25" hidden="false" customHeight="false" outlineLevel="0" collapsed="false">
      <c r="E185" s="114"/>
    </row>
    <row r="186" customFormat="false" ht="14.25" hidden="false" customHeight="false" outlineLevel="0" collapsed="false">
      <c r="E186" s="114"/>
    </row>
    <row r="187" customFormat="false" ht="14.25" hidden="false" customHeight="false" outlineLevel="0" collapsed="false">
      <c r="E187" s="114"/>
    </row>
    <row r="188" customFormat="false" ht="14.25" hidden="false" customHeight="false" outlineLevel="0" collapsed="false">
      <c r="E188" s="114"/>
    </row>
    <row r="189" customFormat="false" ht="14.25" hidden="false" customHeight="false" outlineLevel="0" collapsed="false">
      <c r="E189" s="114"/>
    </row>
    <row r="190" customFormat="false" ht="14.25" hidden="false" customHeight="false" outlineLevel="0" collapsed="false">
      <c r="E190" s="114"/>
    </row>
    <row r="191" customFormat="false" ht="14.25" hidden="false" customHeight="false" outlineLevel="0" collapsed="false">
      <c r="E191" s="114"/>
    </row>
    <row r="192" customFormat="false" ht="14.25" hidden="false" customHeight="false" outlineLevel="0" collapsed="false">
      <c r="E192" s="114"/>
    </row>
    <row r="193" customFormat="false" ht="14.25" hidden="false" customHeight="false" outlineLevel="0" collapsed="false">
      <c r="E193" s="114"/>
    </row>
    <row r="194" customFormat="false" ht="14.25" hidden="false" customHeight="false" outlineLevel="0" collapsed="false">
      <c r="E194" s="114"/>
    </row>
    <row r="195" customFormat="false" ht="14.25" hidden="false" customHeight="false" outlineLevel="0" collapsed="false">
      <c r="E195" s="114"/>
    </row>
    <row r="196" customFormat="false" ht="14.25" hidden="false" customHeight="false" outlineLevel="0" collapsed="false">
      <c r="E196" s="114"/>
    </row>
    <row r="197" customFormat="false" ht="14.25" hidden="false" customHeight="false" outlineLevel="0" collapsed="false">
      <c r="E197" s="114"/>
    </row>
    <row r="198" customFormat="false" ht="14.25" hidden="false" customHeight="false" outlineLevel="0" collapsed="false">
      <c r="E198" s="114"/>
    </row>
    <row r="199" customFormat="false" ht="14.25" hidden="false" customHeight="false" outlineLevel="0" collapsed="false">
      <c r="E199" s="114"/>
    </row>
    <row r="200" customFormat="false" ht="14.25" hidden="false" customHeight="false" outlineLevel="0" collapsed="false">
      <c r="E200" s="114"/>
    </row>
    <row r="201" customFormat="false" ht="14.25" hidden="false" customHeight="false" outlineLevel="0" collapsed="false">
      <c r="E201" s="114"/>
    </row>
    <row r="202" customFormat="false" ht="14.25" hidden="false" customHeight="false" outlineLevel="0" collapsed="false">
      <c r="E202" s="114"/>
    </row>
    <row r="203" customFormat="false" ht="14.25" hidden="false" customHeight="false" outlineLevel="0" collapsed="false">
      <c r="E203" s="114"/>
    </row>
    <row r="204" customFormat="false" ht="14.25" hidden="false" customHeight="false" outlineLevel="0" collapsed="false">
      <c r="E204" s="114"/>
    </row>
    <row r="205" customFormat="false" ht="14.25" hidden="false" customHeight="false" outlineLevel="0" collapsed="false">
      <c r="E205" s="114"/>
    </row>
    <row r="206" customFormat="false" ht="14.25" hidden="false" customHeight="false" outlineLevel="0" collapsed="false">
      <c r="E206" s="114"/>
    </row>
    <row r="207" customFormat="false" ht="14.25" hidden="false" customHeight="false" outlineLevel="0" collapsed="false">
      <c r="E207" s="114"/>
    </row>
    <row r="208" customFormat="false" ht="14.25" hidden="false" customHeight="false" outlineLevel="0" collapsed="false">
      <c r="E208" s="114"/>
    </row>
    <row r="209" customFormat="false" ht="14.25" hidden="false" customHeight="false" outlineLevel="0" collapsed="false">
      <c r="E209" s="114"/>
    </row>
    <row r="210" customFormat="false" ht="14.25" hidden="false" customHeight="false" outlineLevel="0" collapsed="false">
      <c r="E210" s="114"/>
    </row>
    <row r="211" customFormat="false" ht="14.25" hidden="false" customHeight="false" outlineLevel="0" collapsed="false">
      <c r="E211" s="114"/>
    </row>
    <row r="212" customFormat="false" ht="14.25" hidden="false" customHeight="false" outlineLevel="0" collapsed="false">
      <c r="E212" s="114"/>
    </row>
    <row r="213" customFormat="false" ht="14.25" hidden="false" customHeight="false" outlineLevel="0" collapsed="false">
      <c r="E213" s="114"/>
    </row>
    <row r="214" customFormat="false" ht="14.25" hidden="false" customHeight="false" outlineLevel="0" collapsed="false">
      <c r="E214" s="114"/>
    </row>
    <row r="215" customFormat="false" ht="14.25" hidden="false" customHeight="false" outlineLevel="0" collapsed="false">
      <c r="E215" s="114"/>
    </row>
    <row r="216" customFormat="false" ht="14.25" hidden="false" customHeight="false" outlineLevel="0" collapsed="false">
      <c r="E216" s="114"/>
    </row>
    <row r="217" customFormat="false" ht="14.25" hidden="false" customHeight="false" outlineLevel="0" collapsed="false">
      <c r="E217" s="114"/>
    </row>
    <row r="218" customFormat="false" ht="14.25" hidden="false" customHeight="false" outlineLevel="0" collapsed="false">
      <c r="E218" s="114"/>
    </row>
    <row r="219" customFormat="false" ht="14.25" hidden="false" customHeight="false" outlineLevel="0" collapsed="false">
      <c r="E219" s="114"/>
    </row>
    <row r="220" customFormat="false" ht="14.25" hidden="false" customHeight="false" outlineLevel="0" collapsed="false">
      <c r="E220" s="114"/>
    </row>
    <row r="221" customFormat="false" ht="14.25" hidden="false" customHeight="false" outlineLevel="0" collapsed="false">
      <c r="E221" s="114"/>
    </row>
    <row r="222" customFormat="false" ht="14.25" hidden="false" customHeight="false" outlineLevel="0" collapsed="false">
      <c r="E222" s="114"/>
    </row>
    <row r="223" customFormat="false" ht="14.25" hidden="false" customHeight="false" outlineLevel="0" collapsed="false">
      <c r="E223" s="114"/>
    </row>
    <row r="224" customFormat="false" ht="14.25" hidden="false" customHeight="false" outlineLevel="0" collapsed="false">
      <c r="E224" s="114"/>
    </row>
    <row r="225" customFormat="false" ht="14.25" hidden="false" customHeight="false" outlineLevel="0" collapsed="false">
      <c r="E225" s="114"/>
    </row>
    <row r="226" customFormat="false" ht="14.25" hidden="false" customHeight="false" outlineLevel="0" collapsed="false">
      <c r="E226" s="114"/>
    </row>
    <row r="227" customFormat="false" ht="14.25" hidden="false" customHeight="false" outlineLevel="0" collapsed="false">
      <c r="E227" s="114"/>
    </row>
    <row r="228" customFormat="false" ht="14.25" hidden="false" customHeight="false" outlineLevel="0" collapsed="false">
      <c r="E228" s="114"/>
    </row>
    <row r="229" customFormat="false" ht="14.25" hidden="false" customHeight="false" outlineLevel="0" collapsed="false">
      <c r="E229" s="114"/>
    </row>
    <row r="230" customFormat="false" ht="14.25" hidden="false" customHeight="false" outlineLevel="0" collapsed="false">
      <c r="E230" s="114"/>
    </row>
    <row r="231" customFormat="false" ht="14.25" hidden="false" customHeight="false" outlineLevel="0" collapsed="false">
      <c r="E231" s="114"/>
    </row>
    <row r="232" customFormat="false" ht="14.25" hidden="false" customHeight="false" outlineLevel="0" collapsed="false">
      <c r="E232" s="114"/>
    </row>
    <row r="233" customFormat="false" ht="14.25" hidden="false" customHeight="false" outlineLevel="0" collapsed="false">
      <c r="E233" s="114"/>
    </row>
    <row r="234" customFormat="false" ht="14.25" hidden="false" customHeight="false" outlineLevel="0" collapsed="false">
      <c r="E234" s="114"/>
    </row>
    <row r="235" customFormat="false" ht="14.25" hidden="false" customHeight="false" outlineLevel="0" collapsed="false">
      <c r="E235" s="114"/>
    </row>
    <row r="236" customFormat="false" ht="14.25" hidden="false" customHeight="false" outlineLevel="0" collapsed="false">
      <c r="E236" s="114"/>
    </row>
    <row r="237" customFormat="false" ht="14.25" hidden="false" customHeight="false" outlineLevel="0" collapsed="false">
      <c r="E237" s="114"/>
    </row>
    <row r="238" customFormat="false" ht="14.25" hidden="false" customHeight="false" outlineLevel="0" collapsed="false">
      <c r="E238" s="114"/>
    </row>
    <row r="239" customFormat="false" ht="14.25" hidden="false" customHeight="false" outlineLevel="0" collapsed="false">
      <c r="E239" s="114"/>
    </row>
    <row r="240" customFormat="false" ht="14.25" hidden="false" customHeight="false" outlineLevel="0" collapsed="false">
      <c r="E240" s="114"/>
    </row>
    <row r="241" customFormat="false" ht="14.25" hidden="false" customHeight="false" outlineLevel="0" collapsed="false">
      <c r="E241" s="114"/>
    </row>
    <row r="242" customFormat="false" ht="14.25" hidden="false" customHeight="false" outlineLevel="0" collapsed="false">
      <c r="E242" s="114"/>
    </row>
    <row r="243" customFormat="false" ht="14.25" hidden="false" customHeight="false" outlineLevel="0" collapsed="false">
      <c r="E243" s="114"/>
    </row>
    <row r="244" customFormat="false" ht="14.25" hidden="false" customHeight="false" outlineLevel="0" collapsed="false">
      <c r="E244" s="114"/>
    </row>
    <row r="245" customFormat="false" ht="14.25" hidden="false" customHeight="false" outlineLevel="0" collapsed="false">
      <c r="E245" s="114"/>
    </row>
    <row r="246" customFormat="false" ht="14.25" hidden="false" customHeight="false" outlineLevel="0" collapsed="false">
      <c r="E246" s="114"/>
    </row>
    <row r="247" customFormat="false" ht="14.25" hidden="false" customHeight="false" outlineLevel="0" collapsed="false">
      <c r="E247" s="114"/>
    </row>
    <row r="248" customFormat="false" ht="14.25" hidden="false" customHeight="false" outlineLevel="0" collapsed="false">
      <c r="E248" s="114"/>
    </row>
    <row r="249" customFormat="false" ht="14.25" hidden="false" customHeight="false" outlineLevel="0" collapsed="false">
      <c r="E249" s="114"/>
    </row>
    <row r="250" customFormat="false" ht="14.25" hidden="false" customHeight="false" outlineLevel="0" collapsed="false">
      <c r="E250" s="114"/>
    </row>
    <row r="251" customFormat="false" ht="14.25" hidden="false" customHeight="false" outlineLevel="0" collapsed="false">
      <c r="E251" s="114"/>
    </row>
    <row r="252" customFormat="false" ht="14.25" hidden="false" customHeight="false" outlineLevel="0" collapsed="false">
      <c r="E252" s="114"/>
    </row>
    <row r="253" customFormat="false" ht="14.25" hidden="false" customHeight="false" outlineLevel="0" collapsed="false">
      <c r="E253" s="114"/>
    </row>
    <row r="254" customFormat="false" ht="14.25" hidden="false" customHeight="false" outlineLevel="0" collapsed="false">
      <c r="E254" s="114"/>
    </row>
    <row r="255" customFormat="false" ht="14.25" hidden="false" customHeight="false" outlineLevel="0" collapsed="false">
      <c r="E255" s="114"/>
    </row>
    <row r="256" customFormat="false" ht="14.25" hidden="false" customHeight="false" outlineLevel="0" collapsed="false">
      <c r="E256" s="114"/>
    </row>
    <row r="257" customFormat="false" ht="14.25" hidden="false" customHeight="false" outlineLevel="0" collapsed="false">
      <c r="E257" s="114"/>
    </row>
    <row r="258" customFormat="false" ht="14.25" hidden="false" customHeight="false" outlineLevel="0" collapsed="false">
      <c r="E258" s="114"/>
    </row>
    <row r="259" customFormat="false" ht="14.25" hidden="false" customHeight="false" outlineLevel="0" collapsed="false">
      <c r="E259" s="114"/>
    </row>
    <row r="260" customFormat="false" ht="14.25" hidden="false" customHeight="false" outlineLevel="0" collapsed="false">
      <c r="E260" s="114"/>
    </row>
    <row r="261" customFormat="false" ht="14.25" hidden="false" customHeight="false" outlineLevel="0" collapsed="false">
      <c r="E261" s="114"/>
    </row>
    <row r="262" customFormat="false" ht="14.25" hidden="false" customHeight="false" outlineLevel="0" collapsed="false">
      <c r="E262" s="114"/>
    </row>
    <row r="263" customFormat="false" ht="14.25" hidden="false" customHeight="false" outlineLevel="0" collapsed="false">
      <c r="E263" s="114"/>
    </row>
    <row r="264" customFormat="false" ht="14.25" hidden="false" customHeight="false" outlineLevel="0" collapsed="false">
      <c r="E264" s="114"/>
    </row>
    <row r="265" customFormat="false" ht="14.25" hidden="false" customHeight="false" outlineLevel="0" collapsed="false">
      <c r="E265" s="114"/>
    </row>
    <row r="266" customFormat="false" ht="14.25" hidden="false" customHeight="false" outlineLevel="0" collapsed="false">
      <c r="E266" s="114"/>
    </row>
    <row r="267" customFormat="false" ht="14.25" hidden="false" customHeight="false" outlineLevel="0" collapsed="false">
      <c r="E267" s="114"/>
    </row>
    <row r="268" customFormat="false" ht="14.25" hidden="false" customHeight="false" outlineLevel="0" collapsed="false">
      <c r="E268" s="114"/>
    </row>
    <row r="269" customFormat="false" ht="14.25" hidden="false" customHeight="false" outlineLevel="0" collapsed="false">
      <c r="E269" s="114"/>
    </row>
    <row r="270" customFormat="false" ht="14.25" hidden="false" customHeight="false" outlineLevel="0" collapsed="false">
      <c r="E270" s="114"/>
    </row>
    <row r="271" customFormat="false" ht="14.25" hidden="false" customHeight="false" outlineLevel="0" collapsed="false">
      <c r="E271" s="114"/>
    </row>
    <row r="272" customFormat="false" ht="14.25" hidden="false" customHeight="false" outlineLevel="0" collapsed="false">
      <c r="E272" s="114"/>
    </row>
    <row r="273" customFormat="false" ht="14.25" hidden="false" customHeight="false" outlineLevel="0" collapsed="false">
      <c r="E273" s="114"/>
    </row>
    <row r="274" customFormat="false" ht="14.25" hidden="false" customHeight="false" outlineLevel="0" collapsed="false">
      <c r="E274" s="114"/>
    </row>
    <row r="275" customFormat="false" ht="14.25" hidden="false" customHeight="false" outlineLevel="0" collapsed="false">
      <c r="E275" s="114"/>
    </row>
    <row r="276" customFormat="false" ht="14.25" hidden="false" customHeight="false" outlineLevel="0" collapsed="false">
      <c r="E276" s="114"/>
    </row>
    <row r="277" customFormat="false" ht="14.25" hidden="false" customHeight="false" outlineLevel="0" collapsed="false">
      <c r="E277" s="114"/>
    </row>
    <row r="278" customFormat="false" ht="14.25" hidden="false" customHeight="false" outlineLevel="0" collapsed="false">
      <c r="E278" s="114"/>
    </row>
    <row r="279" customFormat="false" ht="14.25" hidden="false" customHeight="false" outlineLevel="0" collapsed="false">
      <c r="E279" s="114"/>
    </row>
    <row r="280" customFormat="false" ht="14.25" hidden="false" customHeight="false" outlineLevel="0" collapsed="false">
      <c r="E280" s="114"/>
    </row>
    <row r="281" customFormat="false" ht="14.25" hidden="false" customHeight="false" outlineLevel="0" collapsed="false">
      <c r="E281" s="114"/>
    </row>
    <row r="282" customFormat="false" ht="14.25" hidden="false" customHeight="false" outlineLevel="0" collapsed="false">
      <c r="E282" s="114"/>
    </row>
    <row r="283" customFormat="false" ht="14.25" hidden="false" customHeight="false" outlineLevel="0" collapsed="false">
      <c r="E283" s="114"/>
    </row>
    <row r="284" customFormat="false" ht="14.25" hidden="false" customHeight="false" outlineLevel="0" collapsed="false">
      <c r="E284" s="114"/>
    </row>
    <row r="285" customFormat="false" ht="14.25" hidden="false" customHeight="false" outlineLevel="0" collapsed="false">
      <c r="E285" s="114"/>
    </row>
    <row r="286" customFormat="false" ht="14.25" hidden="false" customHeight="false" outlineLevel="0" collapsed="false">
      <c r="E286" s="114"/>
    </row>
    <row r="287" customFormat="false" ht="14.25" hidden="false" customHeight="false" outlineLevel="0" collapsed="false">
      <c r="E287" s="114"/>
    </row>
    <row r="288" customFormat="false" ht="14.25" hidden="false" customHeight="false" outlineLevel="0" collapsed="false">
      <c r="E288" s="114"/>
    </row>
    <row r="289" customFormat="false" ht="14.25" hidden="false" customHeight="false" outlineLevel="0" collapsed="false">
      <c r="E289" s="114"/>
    </row>
    <row r="290" customFormat="false" ht="14.25" hidden="false" customHeight="false" outlineLevel="0" collapsed="false">
      <c r="E290" s="114"/>
    </row>
    <row r="291" customFormat="false" ht="14.25" hidden="false" customHeight="false" outlineLevel="0" collapsed="false">
      <c r="E291" s="114"/>
    </row>
    <row r="292" customFormat="false" ht="14.25" hidden="false" customHeight="false" outlineLevel="0" collapsed="false">
      <c r="E292" s="114"/>
    </row>
    <row r="293" customFormat="false" ht="14.25" hidden="false" customHeight="false" outlineLevel="0" collapsed="false">
      <c r="E293" s="114"/>
    </row>
    <row r="294" customFormat="false" ht="14.25" hidden="false" customHeight="false" outlineLevel="0" collapsed="false">
      <c r="E294" s="114"/>
    </row>
    <row r="295" customFormat="false" ht="14.25" hidden="false" customHeight="false" outlineLevel="0" collapsed="false">
      <c r="E295" s="114"/>
    </row>
    <row r="296" customFormat="false" ht="14.25" hidden="false" customHeight="false" outlineLevel="0" collapsed="false">
      <c r="E296" s="114"/>
    </row>
    <row r="297" customFormat="false" ht="14.25" hidden="false" customHeight="false" outlineLevel="0" collapsed="false">
      <c r="E297" s="114"/>
    </row>
    <row r="298" customFormat="false" ht="14.25" hidden="false" customHeight="false" outlineLevel="0" collapsed="false">
      <c r="E298" s="114"/>
    </row>
    <row r="299" customFormat="false" ht="14.25" hidden="false" customHeight="false" outlineLevel="0" collapsed="false">
      <c r="E299" s="114"/>
    </row>
    <row r="300" customFormat="false" ht="14.25" hidden="false" customHeight="false" outlineLevel="0" collapsed="false">
      <c r="E300" s="114"/>
    </row>
    <row r="301" customFormat="false" ht="14.25" hidden="false" customHeight="false" outlineLevel="0" collapsed="false">
      <c r="E301" s="114"/>
    </row>
    <row r="302" customFormat="false" ht="14.25" hidden="false" customHeight="false" outlineLevel="0" collapsed="false">
      <c r="E302" s="114"/>
    </row>
    <row r="303" customFormat="false" ht="14.25" hidden="false" customHeight="false" outlineLevel="0" collapsed="false">
      <c r="E303" s="114"/>
    </row>
    <row r="304" customFormat="false" ht="14.25" hidden="false" customHeight="false" outlineLevel="0" collapsed="false">
      <c r="E304" s="114"/>
    </row>
    <row r="305" customFormat="false" ht="14.25" hidden="false" customHeight="false" outlineLevel="0" collapsed="false">
      <c r="E305" s="114"/>
    </row>
    <row r="306" customFormat="false" ht="14.25" hidden="false" customHeight="false" outlineLevel="0" collapsed="false">
      <c r="E306" s="114"/>
    </row>
    <row r="307" customFormat="false" ht="14.25" hidden="false" customHeight="false" outlineLevel="0" collapsed="false">
      <c r="E307" s="114"/>
    </row>
    <row r="308" customFormat="false" ht="14.25" hidden="false" customHeight="false" outlineLevel="0" collapsed="false">
      <c r="E308" s="114"/>
    </row>
    <row r="309" customFormat="false" ht="14.25" hidden="false" customHeight="false" outlineLevel="0" collapsed="false">
      <c r="E309" s="114"/>
    </row>
    <row r="310" customFormat="false" ht="14.25" hidden="false" customHeight="false" outlineLevel="0" collapsed="false">
      <c r="E310" s="114"/>
    </row>
    <row r="311" customFormat="false" ht="14.25" hidden="false" customHeight="false" outlineLevel="0" collapsed="false">
      <c r="E311" s="114"/>
    </row>
    <row r="312" customFormat="false" ht="14.25" hidden="false" customHeight="false" outlineLevel="0" collapsed="false">
      <c r="E312" s="114"/>
    </row>
    <row r="313" customFormat="false" ht="14.25" hidden="false" customHeight="false" outlineLevel="0" collapsed="false">
      <c r="E313" s="114"/>
    </row>
    <row r="314" customFormat="false" ht="14.25" hidden="false" customHeight="false" outlineLevel="0" collapsed="false">
      <c r="E314" s="114"/>
    </row>
    <row r="315" customFormat="false" ht="14.25" hidden="false" customHeight="false" outlineLevel="0" collapsed="false">
      <c r="E315" s="114"/>
    </row>
    <row r="316" customFormat="false" ht="14.25" hidden="false" customHeight="false" outlineLevel="0" collapsed="false">
      <c r="E316" s="114"/>
    </row>
    <row r="317" customFormat="false" ht="14.25" hidden="false" customHeight="false" outlineLevel="0" collapsed="false">
      <c r="E317" s="114"/>
    </row>
    <row r="318" customFormat="false" ht="14.25" hidden="false" customHeight="false" outlineLevel="0" collapsed="false">
      <c r="E318" s="114"/>
    </row>
    <row r="319" customFormat="false" ht="14.25" hidden="false" customHeight="false" outlineLevel="0" collapsed="false">
      <c r="E319" s="114"/>
    </row>
    <row r="320" customFormat="false" ht="14.25" hidden="false" customHeight="false" outlineLevel="0" collapsed="false">
      <c r="E320" s="114"/>
    </row>
    <row r="321" customFormat="false" ht="14.25" hidden="false" customHeight="false" outlineLevel="0" collapsed="false">
      <c r="E321" s="114"/>
    </row>
    <row r="322" customFormat="false" ht="14.25" hidden="false" customHeight="false" outlineLevel="0" collapsed="false">
      <c r="E322" s="114"/>
    </row>
    <row r="323" customFormat="false" ht="14.25" hidden="false" customHeight="false" outlineLevel="0" collapsed="false">
      <c r="E323" s="114"/>
    </row>
    <row r="324" customFormat="false" ht="14.25" hidden="false" customHeight="false" outlineLevel="0" collapsed="false">
      <c r="E324" s="114"/>
    </row>
    <row r="325" customFormat="false" ht="14.25" hidden="false" customHeight="false" outlineLevel="0" collapsed="false">
      <c r="E325" s="114"/>
    </row>
    <row r="326" customFormat="false" ht="14.25" hidden="false" customHeight="false" outlineLevel="0" collapsed="false">
      <c r="E326" s="114"/>
    </row>
    <row r="327" customFormat="false" ht="14.25" hidden="false" customHeight="false" outlineLevel="0" collapsed="false">
      <c r="E327" s="114"/>
    </row>
    <row r="328" customFormat="false" ht="14.25" hidden="false" customHeight="false" outlineLevel="0" collapsed="false">
      <c r="E328" s="114"/>
    </row>
    <row r="329" customFormat="false" ht="14.25" hidden="false" customHeight="false" outlineLevel="0" collapsed="false">
      <c r="E329" s="114"/>
    </row>
    <row r="330" customFormat="false" ht="14.25" hidden="false" customHeight="false" outlineLevel="0" collapsed="false">
      <c r="E330" s="114"/>
    </row>
    <row r="331" customFormat="false" ht="14.25" hidden="false" customHeight="false" outlineLevel="0" collapsed="false">
      <c r="E331" s="114"/>
    </row>
    <row r="332" customFormat="false" ht="14.25" hidden="false" customHeight="false" outlineLevel="0" collapsed="false">
      <c r="E332" s="114"/>
    </row>
    <row r="333" customFormat="false" ht="14.25" hidden="false" customHeight="false" outlineLevel="0" collapsed="false">
      <c r="E333" s="114"/>
    </row>
    <row r="334" customFormat="false" ht="14.25" hidden="false" customHeight="false" outlineLevel="0" collapsed="false">
      <c r="E334" s="114"/>
    </row>
    <row r="335" customFormat="false" ht="14.25" hidden="false" customHeight="false" outlineLevel="0" collapsed="false">
      <c r="E335" s="114"/>
    </row>
    <row r="336" customFormat="false" ht="14.25" hidden="false" customHeight="false" outlineLevel="0" collapsed="false">
      <c r="E336" s="114"/>
    </row>
    <row r="337" customFormat="false" ht="14.25" hidden="false" customHeight="false" outlineLevel="0" collapsed="false">
      <c r="E337" s="114"/>
    </row>
    <row r="338" customFormat="false" ht="14.25" hidden="false" customHeight="false" outlineLevel="0" collapsed="false">
      <c r="E338" s="114"/>
    </row>
    <row r="339" customFormat="false" ht="14.25" hidden="false" customHeight="false" outlineLevel="0" collapsed="false">
      <c r="E339" s="114"/>
    </row>
    <row r="340" customFormat="false" ht="14.25" hidden="false" customHeight="false" outlineLevel="0" collapsed="false">
      <c r="E340" s="114"/>
    </row>
    <row r="341" customFormat="false" ht="14.25" hidden="false" customHeight="false" outlineLevel="0" collapsed="false">
      <c r="E341" s="114"/>
    </row>
    <row r="342" customFormat="false" ht="14.25" hidden="false" customHeight="false" outlineLevel="0" collapsed="false">
      <c r="E342" s="114"/>
    </row>
    <row r="343" customFormat="false" ht="14.25" hidden="false" customHeight="false" outlineLevel="0" collapsed="false">
      <c r="E343" s="114"/>
    </row>
    <row r="344" customFormat="false" ht="14.25" hidden="false" customHeight="false" outlineLevel="0" collapsed="false">
      <c r="E344" s="114"/>
    </row>
    <row r="345" customFormat="false" ht="14.25" hidden="false" customHeight="false" outlineLevel="0" collapsed="false">
      <c r="E345" s="114"/>
    </row>
    <row r="346" customFormat="false" ht="14.25" hidden="false" customHeight="false" outlineLevel="0" collapsed="false">
      <c r="E346" s="114"/>
    </row>
    <row r="347" customFormat="false" ht="14.25" hidden="false" customHeight="false" outlineLevel="0" collapsed="false">
      <c r="E347" s="114"/>
    </row>
    <row r="348" customFormat="false" ht="14.25" hidden="false" customHeight="false" outlineLevel="0" collapsed="false">
      <c r="E348" s="114"/>
    </row>
    <row r="349" customFormat="false" ht="14.25" hidden="false" customHeight="false" outlineLevel="0" collapsed="false">
      <c r="E349" s="114"/>
    </row>
    <row r="350" customFormat="false" ht="14.25" hidden="false" customHeight="false" outlineLevel="0" collapsed="false">
      <c r="E350" s="114"/>
    </row>
    <row r="351" customFormat="false" ht="14.25" hidden="false" customHeight="false" outlineLevel="0" collapsed="false">
      <c r="E351" s="114"/>
    </row>
    <row r="352" customFormat="false" ht="14.25" hidden="false" customHeight="false" outlineLevel="0" collapsed="false">
      <c r="E352" s="114"/>
    </row>
    <row r="353" customFormat="false" ht="14.25" hidden="false" customHeight="false" outlineLevel="0" collapsed="false">
      <c r="E353" s="114"/>
    </row>
    <row r="354" customFormat="false" ht="14.25" hidden="false" customHeight="false" outlineLevel="0" collapsed="false">
      <c r="E354" s="114"/>
    </row>
    <row r="355" customFormat="false" ht="14.25" hidden="false" customHeight="false" outlineLevel="0" collapsed="false">
      <c r="E355" s="114"/>
    </row>
    <row r="356" customFormat="false" ht="14.25" hidden="false" customHeight="false" outlineLevel="0" collapsed="false">
      <c r="E356" s="114"/>
    </row>
    <row r="357" customFormat="false" ht="14.25" hidden="false" customHeight="false" outlineLevel="0" collapsed="false">
      <c r="E357" s="114"/>
    </row>
    <row r="358" customFormat="false" ht="14.25" hidden="false" customHeight="false" outlineLevel="0" collapsed="false">
      <c r="E358" s="114"/>
    </row>
    <row r="359" customFormat="false" ht="14.25" hidden="false" customHeight="false" outlineLevel="0" collapsed="false">
      <c r="E359" s="114"/>
    </row>
    <row r="360" customFormat="false" ht="14.25" hidden="false" customHeight="false" outlineLevel="0" collapsed="false">
      <c r="E360" s="114"/>
    </row>
    <row r="361" customFormat="false" ht="14.25" hidden="false" customHeight="false" outlineLevel="0" collapsed="false">
      <c r="E361" s="114"/>
    </row>
    <row r="362" customFormat="false" ht="14.25" hidden="false" customHeight="false" outlineLevel="0" collapsed="false">
      <c r="E362" s="114"/>
    </row>
    <row r="363" customFormat="false" ht="14.25" hidden="false" customHeight="false" outlineLevel="0" collapsed="false">
      <c r="E363" s="114"/>
    </row>
    <row r="364" customFormat="false" ht="14.25" hidden="false" customHeight="false" outlineLevel="0" collapsed="false">
      <c r="E364" s="114"/>
    </row>
    <row r="365" customFormat="false" ht="14.25" hidden="false" customHeight="false" outlineLevel="0" collapsed="false">
      <c r="E365" s="114"/>
    </row>
    <row r="366" customFormat="false" ht="14.25" hidden="false" customHeight="false" outlineLevel="0" collapsed="false">
      <c r="E366" s="114"/>
    </row>
    <row r="367" customFormat="false" ht="14.25" hidden="false" customHeight="false" outlineLevel="0" collapsed="false">
      <c r="E367" s="114"/>
    </row>
    <row r="368" customFormat="false" ht="14.25" hidden="false" customHeight="false" outlineLevel="0" collapsed="false">
      <c r="E368" s="114"/>
    </row>
    <row r="369" customFormat="false" ht="14.25" hidden="false" customHeight="false" outlineLevel="0" collapsed="false">
      <c r="E369" s="114"/>
    </row>
    <row r="370" customFormat="false" ht="14.25" hidden="false" customHeight="false" outlineLevel="0" collapsed="false">
      <c r="E370" s="114"/>
    </row>
    <row r="371" customFormat="false" ht="14.25" hidden="false" customHeight="false" outlineLevel="0" collapsed="false">
      <c r="E371" s="114"/>
    </row>
    <row r="372" customFormat="false" ht="14.25" hidden="false" customHeight="false" outlineLevel="0" collapsed="false">
      <c r="E372" s="114"/>
    </row>
    <row r="373" customFormat="false" ht="14.25" hidden="false" customHeight="false" outlineLevel="0" collapsed="false">
      <c r="E373" s="114"/>
    </row>
    <row r="374" customFormat="false" ht="14.25" hidden="false" customHeight="false" outlineLevel="0" collapsed="false">
      <c r="E374" s="114"/>
    </row>
    <row r="375" customFormat="false" ht="14.25" hidden="false" customHeight="false" outlineLevel="0" collapsed="false">
      <c r="E375" s="114"/>
    </row>
    <row r="376" customFormat="false" ht="14.25" hidden="false" customHeight="false" outlineLevel="0" collapsed="false">
      <c r="E376" s="114"/>
    </row>
    <row r="377" customFormat="false" ht="14.25" hidden="false" customHeight="false" outlineLevel="0" collapsed="false">
      <c r="E377" s="114"/>
    </row>
    <row r="378" customFormat="false" ht="14.25" hidden="false" customHeight="false" outlineLevel="0" collapsed="false">
      <c r="E378" s="114"/>
    </row>
    <row r="379" customFormat="false" ht="14.25" hidden="false" customHeight="false" outlineLevel="0" collapsed="false">
      <c r="E379" s="114"/>
    </row>
    <row r="380" customFormat="false" ht="14.25" hidden="false" customHeight="false" outlineLevel="0" collapsed="false">
      <c r="E380" s="114"/>
    </row>
    <row r="381" customFormat="false" ht="14.25" hidden="false" customHeight="false" outlineLevel="0" collapsed="false">
      <c r="E381" s="114"/>
    </row>
    <row r="382" customFormat="false" ht="14.25" hidden="false" customHeight="false" outlineLevel="0" collapsed="false">
      <c r="E382" s="114"/>
    </row>
    <row r="383" customFormat="false" ht="14.25" hidden="false" customHeight="false" outlineLevel="0" collapsed="false">
      <c r="E383" s="114"/>
    </row>
    <row r="384" customFormat="false" ht="14.25" hidden="false" customHeight="false" outlineLevel="0" collapsed="false">
      <c r="E384" s="114"/>
    </row>
    <row r="385" customFormat="false" ht="14.25" hidden="false" customHeight="false" outlineLevel="0" collapsed="false">
      <c r="E385" s="114"/>
    </row>
    <row r="386" customFormat="false" ht="14.25" hidden="false" customHeight="false" outlineLevel="0" collapsed="false">
      <c r="E386" s="114"/>
    </row>
    <row r="387" customFormat="false" ht="14.25" hidden="false" customHeight="false" outlineLevel="0" collapsed="false">
      <c r="E387" s="114"/>
    </row>
    <row r="388" customFormat="false" ht="14.25" hidden="false" customHeight="false" outlineLevel="0" collapsed="false">
      <c r="E388" s="114"/>
    </row>
    <row r="389" customFormat="false" ht="14.25" hidden="false" customHeight="false" outlineLevel="0" collapsed="false">
      <c r="E389" s="114"/>
    </row>
    <row r="390" customFormat="false" ht="14.25" hidden="false" customHeight="false" outlineLevel="0" collapsed="false">
      <c r="E390" s="114"/>
    </row>
    <row r="391" customFormat="false" ht="14.25" hidden="false" customHeight="false" outlineLevel="0" collapsed="false">
      <c r="E391" s="114"/>
    </row>
    <row r="392" customFormat="false" ht="14.25" hidden="false" customHeight="false" outlineLevel="0" collapsed="false">
      <c r="E392" s="114"/>
    </row>
    <row r="393" customFormat="false" ht="14.25" hidden="false" customHeight="false" outlineLevel="0" collapsed="false">
      <c r="E393" s="114"/>
    </row>
    <row r="394" customFormat="false" ht="14.25" hidden="false" customHeight="false" outlineLevel="0" collapsed="false">
      <c r="E394" s="114"/>
    </row>
    <row r="395" customFormat="false" ht="14.25" hidden="false" customHeight="false" outlineLevel="0" collapsed="false">
      <c r="E395" s="114"/>
    </row>
    <row r="396" customFormat="false" ht="14.25" hidden="false" customHeight="false" outlineLevel="0" collapsed="false">
      <c r="E396" s="114"/>
    </row>
    <row r="397" customFormat="false" ht="14.25" hidden="false" customHeight="false" outlineLevel="0" collapsed="false">
      <c r="E397" s="114"/>
    </row>
    <row r="398" customFormat="false" ht="14.25" hidden="false" customHeight="false" outlineLevel="0" collapsed="false">
      <c r="E398" s="114"/>
    </row>
    <row r="399" customFormat="false" ht="14.25" hidden="false" customHeight="false" outlineLevel="0" collapsed="false">
      <c r="E399" s="114"/>
    </row>
    <row r="400" customFormat="false" ht="14.25" hidden="false" customHeight="false" outlineLevel="0" collapsed="false">
      <c r="E400" s="114"/>
    </row>
    <row r="401" customFormat="false" ht="14.25" hidden="false" customHeight="false" outlineLevel="0" collapsed="false">
      <c r="E401" s="114"/>
    </row>
    <row r="402" customFormat="false" ht="14.25" hidden="false" customHeight="false" outlineLevel="0" collapsed="false">
      <c r="E402" s="114"/>
    </row>
    <row r="403" customFormat="false" ht="14.25" hidden="false" customHeight="false" outlineLevel="0" collapsed="false">
      <c r="E403" s="114"/>
    </row>
    <row r="404" customFormat="false" ht="14.25" hidden="false" customHeight="false" outlineLevel="0" collapsed="false">
      <c r="E404" s="114"/>
    </row>
    <row r="405" customFormat="false" ht="14.25" hidden="false" customHeight="false" outlineLevel="0" collapsed="false">
      <c r="E405" s="114"/>
    </row>
    <row r="406" customFormat="false" ht="14.25" hidden="false" customHeight="false" outlineLevel="0" collapsed="false">
      <c r="E406" s="114"/>
    </row>
    <row r="407" customFormat="false" ht="14.25" hidden="false" customHeight="false" outlineLevel="0" collapsed="false">
      <c r="E407" s="114"/>
    </row>
    <row r="408" customFormat="false" ht="14.25" hidden="false" customHeight="false" outlineLevel="0" collapsed="false">
      <c r="E408" s="114"/>
    </row>
    <row r="409" customFormat="false" ht="14.25" hidden="false" customHeight="false" outlineLevel="0" collapsed="false">
      <c r="E409" s="114"/>
    </row>
    <row r="410" customFormat="false" ht="14.25" hidden="false" customHeight="false" outlineLevel="0" collapsed="false">
      <c r="E410" s="114"/>
    </row>
    <row r="411" customFormat="false" ht="14.25" hidden="false" customHeight="false" outlineLevel="0" collapsed="false">
      <c r="E411" s="114"/>
    </row>
    <row r="412" customFormat="false" ht="14.25" hidden="false" customHeight="false" outlineLevel="0" collapsed="false">
      <c r="E412" s="114"/>
    </row>
    <row r="413" customFormat="false" ht="14.25" hidden="false" customHeight="false" outlineLevel="0" collapsed="false">
      <c r="E413" s="114"/>
    </row>
    <row r="414" customFormat="false" ht="14.25" hidden="false" customHeight="false" outlineLevel="0" collapsed="false">
      <c r="E414" s="114"/>
    </row>
    <row r="415" customFormat="false" ht="14.25" hidden="false" customHeight="false" outlineLevel="0" collapsed="false">
      <c r="E415" s="114"/>
    </row>
    <row r="416" customFormat="false" ht="14.25" hidden="false" customHeight="false" outlineLevel="0" collapsed="false">
      <c r="E416" s="114"/>
    </row>
    <row r="417" customFormat="false" ht="14.25" hidden="false" customHeight="false" outlineLevel="0" collapsed="false">
      <c r="E417" s="114"/>
    </row>
    <row r="418" customFormat="false" ht="14.25" hidden="false" customHeight="false" outlineLevel="0" collapsed="false">
      <c r="E418" s="114"/>
    </row>
    <row r="419" customFormat="false" ht="14.25" hidden="false" customHeight="false" outlineLevel="0" collapsed="false">
      <c r="E419" s="114"/>
    </row>
    <row r="420" customFormat="false" ht="14.25" hidden="false" customHeight="false" outlineLevel="0" collapsed="false">
      <c r="E420" s="114"/>
    </row>
    <row r="421" customFormat="false" ht="14.25" hidden="false" customHeight="false" outlineLevel="0" collapsed="false">
      <c r="E421" s="114"/>
    </row>
    <row r="422" customFormat="false" ht="14.25" hidden="false" customHeight="false" outlineLevel="0" collapsed="false">
      <c r="E422" s="114"/>
    </row>
    <row r="423" customFormat="false" ht="14.25" hidden="false" customHeight="false" outlineLevel="0" collapsed="false">
      <c r="E423" s="114"/>
    </row>
    <row r="424" customFormat="false" ht="14.25" hidden="false" customHeight="false" outlineLevel="0" collapsed="false">
      <c r="E424" s="114"/>
    </row>
    <row r="425" customFormat="false" ht="14.25" hidden="false" customHeight="false" outlineLevel="0" collapsed="false">
      <c r="E425" s="114"/>
    </row>
    <row r="426" customFormat="false" ht="14.25" hidden="false" customHeight="false" outlineLevel="0" collapsed="false">
      <c r="E426" s="114"/>
    </row>
    <row r="427" customFormat="false" ht="14.25" hidden="false" customHeight="false" outlineLevel="0" collapsed="false">
      <c r="E427" s="114"/>
    </row>
    <row r="428" customFormat="false" ht="14.25" hidden="false" customHeight="false" outlineLevel="0" collapsed="false">
      <c r="E428" s="114"/>
    </row>
    <row r="429" customFormat="false" ht="14.25" hidden="false" customHeight="false" outlineLevel="0" collapsed="false">
      <c r="E429" s="114"/>
    </row>
    <row r="430" customFormat="false" ht="14.25" hidden="false" customHeight="false" outlineLevel="0" collapsed="false">
      <c r="E430" s="114"/>
    </row>
    <row r="431" customFormat="false" ht="14.25" hidden="false" customHeight="false" outlineLevel="0" collapsed="false">
      <c r="E431" s="114"/>
    </row>
    <row r="432" customFormat="false" ht="14.25" hidden="false" customHeight="false" outlineLevel="0" collapsed="false">
      <c r="E432" s="114"/>
    </row>
    <row r="433" customFormat="false" ht="14.25" hidden="false" customHeight="false" outlineLevel="0" collapsed="false">
      <c r="E433" s="114"/>
    </row>
    <row r="434" customFormat="false" ht="14.25" hidden="false" customHeight="false" outlineLevel="0" collapsed="false">
      <c r="E434" s="114"/>
    </row>
    <row r="435" customFormat="false" ht="14.25" hidden="false" customHeight="false" outlineLevel="0" collapsed="false">
      <c r="E435" s="114"/>
    </row>
    <row r="436" customFormat="false" ht="14.25" hidden="false" customHeight="false" outlineLevel="0" collapsed="false">
      <c r="E436" s="114"/>
    </row>
    <row r="437" customFormat="false" ht="14.25" hidden="false" customHeight="false" outlineLevel="0" collapsed="false">
      <c r="E437" s="114"/>
    </row>
    <row r="438" customFormat="false" ht="14.25" hidden="false" customHeight="false" outlineLevel="0" collapsed="false">
      <c r="E438" s="114"/>
    </row>
    <row r="439" customFormat="false" ht="14.25" hidden="false" customHeight="false" outlineLevel="0" collapsed="false">
      <c r="E439" s="114"/>
    </row>
    <row r="440" customFormat="false" ht="14.25" hidden="false" customHeight="false" outlineLevel="0" collapsed="false">
      <c r="E440" s="114"/>
    </row>
    <row r="441" customFormat="false" ht="14.25" hidden="false" customHeight="false" outlineLevel="0" collapsed="false">
      <c r="E441" s="114"/>
    </row>
    <row r="442" customFormat="false" ht="14.25" hidden="false" customHeight="false" outlineLevel="0" collapsed="false">
      <c r="E442" s="114"/>
    </row>
    <row r="443" customFormat="false" ht="14.25" hidden="false" customHeight="false" outlineLevel="0" collapsed="false">
      <c r="E443" s="114"/>
    </row>
    <row r="444" customFormat="false" ht="14.25" hidden="false" customHeight="false" outlineLevel="0" collapsed="false">
      <c r="E444" s="114"/>
    </row>
    <row r="445" customFormat="false" ht="14.25" hidden="false" customHeight="false" outlineLevel="0" collapsed="false">
      <c r="E445" s="114"/>
    </row>
    <row r="446" customFormat="false" ht="14.25" hidden="false" customHeight="false" outlineLevel="0" collapsed="false">
      <c r="E446" s="114"/>
    </row>
    <row r="447" customFormat="false" ht="14.25" hidden="false" customHeight="false" outlineLevel="0" collapsed="false">
      <c r="E447" s="114"/>
    </row>
    <row r="448" customFormat="false" ht="14.25" hidden="false" customHeight="false" outlineLevel="0" collapsed="false">
      <c r="E448" s="114"/>
    </row>
    <row r="449" customFormat="false" ht="14.25" hidden="false" customHeight="false" outlineLevel="0" collapsed="false">
      <c r="E449" s="114"/>
    </row>
    <row r="450" customFormat="false" ht="14.25" hidden="false" customHeight="false" outlineLevel="0" collapsed="false">
      <c r="E450" s="114"/>
    </row>
    <row r="451" customFormat="false" ht="14.25" hidden="false" customHeight="false" outlineLevel="0" collapsed="false">
      <c r="E451" s="114"/>
    </row>
    <row r="452" customFormat="false" ht="14.25" hidden="false" customHeight="false" outlineLevel="0" collapsed="false">
      <c r="E452" s="114"/>
    </row>
    <row r="453" customFormat="false" ht="14.25" hidden="false" customHeight="false" outlineLevel="0" collapsed="false">
      <c r="E453" s="114"/>
    </row>
    <row r="454" customFormat="false" ht="14.25" hidden="false" customHeight="false" outlineLevel="0" collapsed="false">
      <c r="E454" s="114"/>
    </row>
    <row r="455" customFormat="false" ht="14.25" hidden="false" customHeight="false" outlineLevel="0" collapsed="false">
      <c r="E455" s="114"/>
    </row>
    <row r="456" customFormat="false" ht="14.25" hidden="false" customHeight="false" outlineLevel="0" collapsed="false">
      <c r="E456" s="114"/>
    </row>
    <row r="457" customFormat="false" ht="14.25" hidden="false" customHeight="false" outlineLevel="0" collapsed="false">
      <c r="E457" s="114"/>
    </row>
    <row r="458" customFormat="false" ht="14.25" hidden="false" customHeight="false" outlineLevel="0" collapsed="false">
      <c r="E458" s="114"/>
    </row>
    <row r="459" customFormat="false" ht="14.25" hidden="false" customHeight="false" outlineLevel="0" collapsed="false">
      <c r="E459" s="114"/>
    </row>
    <row r="460" customFormat="false" ht="14.25" hidden="false" customHeight="false" outlineLevel="0" collapsed="false">
      <c r="E460" s="114"/>
    </row>
    <row r="461" customFormat="false" ht="14.25" hidden="false" customHeight="false" outlineLevel="0" collapsed="false">
      <c r="E461" s="114"/>
    </row>
    <row r="462" customFormat="false" ht="14.25" hidden="false" customHeight="false" outlineLevel="0" collapsed="false">
      <c r="E462" s="114"/>
    </row>
    <row r="463" customFormat="false" ht="14.25" hidden="false" customHeight="false" outlineLevel="0" collapsed="false">
      <c r="E463" s="114"/>
    </row>
    <row r="464" customFormat="false" ht="14.25" hidden="false" customHeight="false" outlineLevel="0" collapsed="false">
      <c r="E464" s="114"/>
    </row>
    <row r="465" customFormat="false" ht="14.25" hidden="false" customHeight="false" outlineLevel="0" collapsed="false">
      <c r="E465" s="114"/>
    </row>
    <row r="466" customFormat="false" ht="14.25" hidden="false" customHeight="false" outlineLevel="0" collapsed="false">
      <c r="E466" s="114"/>
    </row>
    <row r="467" customFormat="false" ht="14.25" hidden="false" customHeight="false" outlineLevel="0" collapsed="false">
      <c r="E467" s="114"/>
    </row>
    <row r="468" customFormat="false" ht="14.25" hidden="false" customHeight="false" outlineLevel="0" collapsed="false">
      <c r="E468" s="114"/>
    </row>
    <row r="469" customFormat="false" ht="14.25" hidden="false" customHeight="false" outlineLevel="0" collapsed="false">
      <c r="E469" s="114"/>
    </row>
    <row r="470" customFormat="false" ht="14.25" hidden="false" customHeight="false" outlineLevel="0" collapsed="false">
      <c r="E470" s="114"/>
    </row>
    <row r="471" customFormat="false" ht="14.25" hidden="false" customHeight="false" outlineLevel="0" collapsed="false">
      <c r="E471" s="114"/>
    </row>
    <row r="472" customFormat="false" ht="14.25" hidden="false" customHeight="false" outlineLevel="0" collapsed="false">
      <c r="E472" s="114"/>
    </row>
    <row r="473" customFormat="false" ht="14.25" hidden="false" customHeight="false" outlineLevel="0" collapsed="false">
      <c r="E473" s="114"/>
    </row>
    <row r="474" customFormat="false" ht="14.25" hidden="false" customHeight="false" outlineLevel="0" collapsed="false">
      <c r="E474" s="114"/>
    </row>
    <row r="475" customFormat="false" ht="14.25" hidden="false" customHeight="false" outlineLevel="0" collapsed="false">
      <c r="E475" s="114"/>
    </row>
    <row r="476" customFormat="false" ht="14.25" hidden="false" customHeight="false" outlineLevel="0" collapsed="false">
      <c r="E476" s="114"/>
    </row>
    <row r="477" customFormat="false" ht="14.25" hidden="false" customHeight="false" outlineLevel="0" collapsed="false">
      <c r="E477" s="114"/>
    </row>
    <row r="478" customFormat="false" ht="14.25" hidden="false" customHeight="false" outlineLevel="0" collapsed="false">
      <c r="E478" s="114"/>
    </row>
    <row r="479" customFormat="false" ht="14.25" hidden="false" customHeight="false" outlineLevel="0" collapsed="false">
      <c r="E479" s="114"/>
    </row>
    <row r="480" customFormat="false" ht="14.25" hidden="false" customHeight="false" outlineLevel="0" collapsed="false">
      <c r="E480" s="114"/>
    </row>
    <row r="481" customFormat="false" ht="14.25" hidden="false" customHeight="false" outlineLevel="0" collapsed="false">
      <c r="E481" s="114"/>
    </row>
    <row r="482" customFormat="false" ht="14.25" hidden="false" customHeight="false" outlineLevel="0" collapsed="false">
      <c r="E482" s="114"/>
    </row>
    <row r="483" customFormat="false" ht="14.25" hidden="false" customHeight="false" outlineLevel="0" collapsed="false">
      <c r="E483" s="114"/>
    </row>
    <row r="484" customFormat="false" ht="14.25" hidden="false" customHeight="false" outlineLevel="0" collapsed="false">
      <c r="E484" s="114"/>
    </row>
    <row r="485" customFormat="false" ht="14.25" hidden="false" customHeight="false" outlineLevel="0" collapsed="false">
      <c r="E485" s="114"/>
    </row>
    <row r="486" customFormat="false" ht="14.25" hidden="false" customHeight="false" outlineLevel="0" collapsed="false">
      <c r="E486" s="114"/>
    </row>
    <row r="487" customFormat="false" ht="14.25" hidden="false" customHeight="false" outlineLevel="0" collapsed="false">
      <c r="E487" s="114"/>
    </row>
    <row r="488" customFormat="false" ht="14.25" hidden="false" customHeight="false" outlineLevel="0" collapsed="false">
      <c r="E488" s="114"/>
    </row>
    <row r="489" customFormat="false" ht="14.25" hidden="false" customHeight="false" outlineLevel="0" collapsed="false">
      <c r="E489" s="114"/>
    </row>
    <row r="490" customFormat="false" ht="14.25" hidden="false" customHeight="false" outlineLevel="0" collapsed="false">
      <c r="E490" s="114"/>
    </row>
    <row r="491" customFormat="false" ht="14.25" hidden="false" customHeight="false" outlineLevel="0" collapsed="false">
      <c r="E491" s="114"/>
    </row>
    <row r="492" customFormat="false" ht="14.25" hidden="false" customHeight="false" outlineLevel="0" collapsed="false">
      <c r="E492" s="114"/>
    </row>
    <row r="493" customFormat="false" ht="14.25" hidden="false" customHeight="false" outlineLevel="0" collapsed="false">
      <c r="E493" s="114"/>
    </row>
    <row r="494" customFormat="false" ht="14.25" hidden="false" customHeight="false" outlineLevel="0" collapsed="false">
      <c r="E494" s="114"/>
    </row>
    <row r="495" customFormat="false" ht="14.25" hidden="false" customHeight="false" outlineLevel="0" collapsed="false">
      <c r="E495" s="114"/>
    </row>
    <row r="496" customFormat="false" ht="14.25" hidden="false" customHeight="false" outlineLevel="0" collapsed="false">
      <c r="E496" s="114"/>
    </row>
    <row r="497" customFormat="false" ht="14.25" hidden="false" customHeight="false" outlineLevel="0" collapsed="false">
      <c r="E497" s="114"/>
    </row>
    <row r="498" customFormat="false" ht="14.25" hidden="false" customHeight="false" outlineLevel="0" collapsed="false">
      <c r="E498" s="114"/>
    </row>
    <row r="499" customFormat="false" ht="14.25" hidden="false" customHeight="false" outlineLevel="0" collapsed="false">
      <c r="E499" s="114"/>
    </row>
    <row r="500" customFormat="false" ht="14.25" hidden="false" customHeight="false" outlineLevel="0" collapsed="false">
      <c r="E500" s="114"/>
    </row>
    <row r="501" customFormat="false" ht="14.25" hidden="false" customHeight="false" outlineLevel="0" collapsed="false">
      <c r="E501" s="114"/>
    </row>
    <row r="502" customFormat="false" ht="14.25" hidden="false" customHeight="false" outlineLevel="0" collapsed="false">
      <c r="E502" s="114"/>
    </row>
    <row r="503" customFormat="false" ht="14.25" hidden="false" customHeight="false" outlineLevel="0" collapsed="false">
      <c r="E503" s="114"/>
    </row>
    <row r="504" customFormat="false" ht="14.25" hidden="false" customHeight="false" outlineLevel="0" collapsed="false">
      <c r="E504" s="114"/>
    </row>
    <row r="505" customFormat="false" ht="14.25" hidden="false" customHeight="false" outlineLevel="0" collapsed="false">
      <c r="E505" s="114"/>
    </row>
    <row r="506" customFormat="false" ht="14.25" hidden="false" customHeight="false" outlineLevel="0" collapsed="false">
      <c r="E506" s="114"/>
    </row>
    <row r="507" customFormat="false" ht="14.25" hidden="false" customHeight="false" outlineLevel="0" collapsed="false">
      <c r="E507" s="114"/>
    </row>
    <row r="508" customFormat="false" ht="14.25" hidden="false" customHeight="false" outlineLevel="0" collapsed="false">
      <c r="E508" s="114"/>
    </row>
    <row r="509" customFormat="false" ht="14.25" hidden="false" customHeight="false" outlineLevel="0" collapsed="false">
      <c r="E509" s="114"/>
    </row>
    <row r="510" customFormat="false" ht="14.25" hidden="false" customHeight="false" outlineLevel="0" collapsed="false">
      <c r="E510" s="114"/>
    </row>
    <row r="511" customFormat="false" ht="14.25" hidden="false" customHeight="false" outlineLevel="0" collapsed="false">
      <c r="E511" s="114"/>
    </row>
    <row r="512" customFormat="false" ht="14.25" hidden="false" customHeight="false" outlineLevel="0" collapsed="false">
      <c r="E512" s="114"/>
    </row>
    <row r="513" customFormat="false" ht="14.25" hidden="false" customHeight="false" outlineLevel="0" collapsed="false">
      <c r="E513" s="114"/>
    </row>
    <row r="514" customFormat="false" ht="14.25" hidden="false" customHeight="false" outlineLevel="0" collapsed="false">
      <c r="E514" s="114"/>
    </row>
    <row r="515" customFormat="false" ht="14.25" hidden="false" customHeight="false" outlineLevel="0" collapsed="false">
      <c r="E515" s="114"/>
    </row>
    <row r="516" customFormat="false" ht="14.25" hidden="false" customHeight="false" outlineLevel="0" collapsed="false">
      <c r="E516" s="114"/>
    </row>
    <row r="517" customFormat="false" ht="14.25" hidden="false" customHeight="false" outlineLevel="0" collapsed="false">
      <c r="E517" s="114"/>
    </row>
    <row r="518" customFormat="false" ht="14.25" hidden="false" customHeight="false" outlineLevel="0" collapsed="false">
      <c r="E518" s="114"/>
    </row>
    <row r="519" customFormat="false" ht="14.25" hidden="false" customHeight="false" outlineLevel="0" collapsed="false">
      <c r="E519" s="114"/>
    </row>
    <row r="520" customFormat="false" ht="14.25" hidden="false" customHeight="false" outlineLevel="0" collapsed="false">
      <c r="E520" s="114"/>
    </row>
    <row r="521" customFormat="false" ht="14.25" hidden="false" customHeight="false" outlineLevel="0" collapsed="false">
      <c r="E521" s="114"/>
    </row>
    <row r="522" customFormat="false" ht="14.25" hidden="false" customHeight="false" outlineLevel="0" collapsed="false">
      <c r="E522" s="114"/>
    </row>
    <row r="523" customFormat="false" ht="14.25" hidden="false" customHeight="false" outlineLevel="0" collapsed="false">
      <c r="E523" s="114"/>
    </row>
    <row r="524" customFormat="false" ht="14.25" hidden="false" customHeight="false" outlineLevel="0" collapsed="false">
      <c r="E524" s="114"/>
    </row>
    <row r="525" customFormat="false" ht="14.25" hidden="false" customHeight="false" outlineLevel="0" collapsed="false">
      <c r="E525" s="114"/>
    </row>
    <row r="526" customFormat="false" ht="14.25" hidden="false" customHeight="false" outlineLevel="0" collapsed="false">
      <c r="E526" s="114"/>
    </row>
    <row r="527" customFormat="false" ht="14.25" hidden="false" customHeight="false" outlineLevel="0" collapsed="false">
      <c r="E527" s="114"/>
    </row>
    <row r="528" customFormat="false" ht="14.25" hidden="false" customHeight="false" outlineLevel="0" collapsed="false">
      <c r="E528" s="114"/>
    </row>
    <row r="529" customFormat="false" ht="14.25" hidden="false" customHeight="false" outlineLevel="0" collapsed="false">
      <c r="E529" s="114"/>
    </row>
    <row r="530" customFormat="false" ht="14.25" hidden="false" customHeight="false" outlineLevel="0" collapsed="false">
      <c r="E530" s="114"/>
    </row>
    <row r="531" customFormat="false" ht="14.25" hidden="false" customHeight="false" outlineLevel="0" collapsed="false">
      <c r="E531" s="114"/>
    </row>
    <row r="532" customFormat="false" ht="14.25" hidden="false" customHeight="false" outlineLevel="0" collapsed="false">
      <c r="E532" s="114"/>
    </row>
    <row r="533" customFormat="false" ht="14.25" hidden="false" customHeight="false" outlineLevel="0" collapsed="false">
      <c r="E533" s="114"/>
    </row>
    <row r="534" customFormat="false" ht="14.25" hidden="false" customHeight="false" outlineLevel="0" collapsed="false">
      <c r="E534" s="114"/>
    </row>
    <row r="535" customFormat="false" ht="14.25" hidden="false" customHeight="false" outlineLevel="0" collapsed="false">
      <c r="E535" s="114"/>
    </row>
    <row r="536" customFormat="false" ht="14.25" hidden="false" customHeight="false" outlineLevel="0" collapsed="false">
      <c r="E536" s="114"/>
    </row>
    <row r="537" customFormat="false" ht="14.25" hidden="false" customHeight="false" outlineLevel="0" collapsed="false">
      <c r="E537" s="114"/>
    </row>
    <row r="538" customFormat="false" ht="14.25" hidden="false" customHeight="false" outlineLevel="0" collapsed="false">
      <c r="E538" s="114"/>
    </row>
    <row r="539" customFormat="false" ht="14.25" hidden="false" customHeight="false" outlineLevel="0" collapsed="false">
      <c r="E539" s="114"/>
    </row>
    <row r="540" customFormat="false" ht="14.25" hidden="false" customHeight="false" outlineLevel="0" collapsed="false">
      <c r="E540" s="114"/>
    </row>
    <row r="541" customFormat="false" ht="14.25" hidden="false" customHeight="false" outlineLevel="0" collapsed="false">
      <c r="E541" s="114"/>
    </row>
    <row r="542" customFormat="false" ht="14.25" hidden="false" customHeight="false" outlineLevel="0" collapsed="false">
      <c r="E542" s="114"/>
    </row>
    <row r="543" customFormat="false" ht="14.25" hidden="false" customHeight="false" outlineLevel="0" collapsed="false">
      <c r="E543" s="114"/>
    </row>
    <row r="544" customFormat="false" ht="14.25" hidden="false" customHeight="false" outlineLevel="0" collapsed="false">
      <c r="E544" s="114"/>
    </row>
    <row r="545" customFormat="false" ht="14.25" hidden="false" customHeight="false" outlineLevel="0" collapsed="false">
      <c r="E545" s="114"/>
    </row>
    <row r="546" customFormat="false" ht="14.25" hidden="false" customHeight="false" outlineLevel="0" collapsed="false">
      <c r="E546" s="114"/>
    </row>
    <row r="547" customFormat="false" ht="14.25" hidden="false" customHeight="false" outlineLevel="0" collapsed="false">
      <c r="E547" s="114"/>
    </row>
    <row r="548" customFormat="false" ht="14.25" hidden="false" customHeight="false" outlineLevel="0" collapsed="false">
      <c r="E548" s="114"/>
    </row>
    <row r="549" customFormat="false" ht="14.25" hidden="false" customHeight="false" outlineLevel="0" collapsed="false">
      <c r="E549" s="114"/>
    </row>
    <row r="550" customFormat="false" ht="14.25" hidden="false" customHeight="false" outlineLevel="0" collapsed="false">
      <c r="E550" s="114"/>
    </row>
    <row r="551" customFormat="false" ht="14.25" hidden="false" customHeight="false" outlineLevel="0" collapsed="false">
      <c r="E551" s="114"/>
    </row>
    <row r="552" customFormat="false" ht="14.25" hidden="false" customHeight="false" outlineLevel="0" collapsed="false">
      <c r="E552" s="114"/>
    </row>
    <row r="553" customFormat="false" ht="14.25" hidden="false" customHeight="false" outlineLevel="0" collapsed="false">
      <c r="E553" s="114"/>
    </row>
    <row r="554" customFormat="false" ht="14.25" hidden="false" customHeight="false" outlineLevel="0" collapsed="false">
      <c r="E554" s="114"/>
    </row>
    <row r="555" customFormat="false" ht="14.25" hidden="false" customHeight="false" outlineLevel="0" collapsed="false">
      <c r="E555" s="114"/>
    </row>
    <row r="556" customFormat="false" ht="14.25" hidden="false" customHeight="false" outlineLevel="0" collapsed="false">
      <c r="E556" s="114"/>
    </row>
    <row r="557" customFormat="false" ht="14.25" hidden="false" customHeight="false" outlineLevel="0" collapsed="false">
      <c r="E557" s="114"/>
    </row>
    <row r="558" customFormat="false" ht="14.25" hidden="false" customHeight="false" outlineLevel="0" collapsed="false">
      <c r="E558" s="114"/>
    </row>
    <row r="559" customFormat="false" ht="14.25" hidden="false" customHeight="false" outlineLevel="0" collapsed="false">
      <c r="E559" s="114"/>
    </row>
    <row r="560" customFormat="false" ht="14.25" hidden="false" customHeight="false" outlineLevel="0" collapsed="false">
      <c r="E560" s="114"/>
    </row>
    <row r="561" customFormat="false" ht="14.25" hidden="false" customHeight="false" outlineLevel="0" collapsed="false">
      <c r="E561" s="114"/>
    </row>
    <row r="562" customFormat="false" ht="14.25" hidden="false" customHeight="false" outlineLevel="0" collapsed="false">
      <c r="E562" s="114"/>
    </row>
    <row r="563" customFormat="false" ht="14.25" hidden="false" customHeight="false" outlineLevel="0" collapsed="false">
      <c r="E563" s="114"/>
    </row>
    <row r="564" customFormat="false" ht="14.25" hidden="false" customHeight="false" outlineLevel="0" collapsed="false">
      <c r="E564" s="114"/>
    </row>
    <row r="565" customFormat="false" ht="14.25" hidden="false" customHeight="false" outlineLevel="0" collapsed="false">
      <c r="E565" s="114"/>
    </row>
    <row r="566" customFormat="false" ht="14.25" hidden="false" customHeight="false" outlineLevel="0" collapsed="false">
      <c r="E566" s="114"/>
    </row>
    <row r="567" customFormat="false" ht="14.25" hidden="false" customHeight="false" outlineLevel="0" collapsed="false">
      <c r="E567" s="114"/>
    </row>
    <row r="568" customFormat="false" ht="14.25" hidden="false" customHeight="false" outlineLevel="0" collapsed="false">
      <c r="E568" s="114"/>
    </row>
    <row r="569" customFormat="false" ht="14.25" hidden="false" customHeight="false" outlineLevel="0" collapsed="false">
      <c r="E569" s="114"/>
    </row>
    <row r="570" customFormat="false" ht="14.25" hidden="false" customHeight="false" outlineLevel="0" collapsed="false">
      <c r="E570" s="114"/>
    </row>
    <row r="571" customFormat="false" ht="14.25" hidden="false" customHeight="false" outlineLevel="0" collapsed="false">
      <c r="E571" s="114"/>
    </row>
    <row r="572" customFormat="false" ht="14.25" hidden="false" customHeight="false" outlineLevel="0" collapsed="false">
      <c r="E572" s="114"/>
    </row>
    <row r="573" customFormat="false" ht="14.25" hidden="false" customHeight="false" outlineLevel="0" collapsed="false">
      <c r="E573" s="114"/>
    </row>
    <row r="574" customFormat="false" ht="14.25" hidden="false" customHeight="false" outlineLevel="0" collapsed="false">
      <c r="E574" s="114"/>
    </row>
    <row r="575" customFormat="false" ht="14.25" hidden="false" customHeight="false" outlineLevel="0" collapsed="false">
      <c r="E575" s="114"/>
    </row>
    <row r="576" customFormat="false" ht="14.25" hidden="false" customHeight="false" outlineLevel="0" collapsed="false">
      <c r="E576" s="114"/>
    </row>
    <row r="577" customFormat="false" ht="14.25" hidden="false" customHeight="false" outlineLevel="0" collapsed="false">
      <c r="E577" s="114"/>
    </row>
    <row r="578" customFormat="false" ht="14.25" hidden="false" customHeight="false" outlineLevel="0" collapsed="false">
      <c r="E578" s="114"/>
    </row>
    <row r="579" customFormat="false" ht="14.25" hidden="false" customHeight="false" outlineLevel="0" collapsed="false">
      <c r="E579" s="114"/>
    </row>
    <row r="580" customFormat="false" ht="14.25" hidden="false" customHeight="false" outlineLevel="0" collapsed="false">
      <c r="E580" s="114"/>
    </row>
    <row r="581" customFormat="false" ht="14.25" hidden="false" customHeight="false" outlineLevel="0" collapsed="false">
      <c r="E581" s="114"/>
    </row>
    <row r="582" customFormat="false" ht="14.25" hidden="false" customHeight="false" outlineLevel="0" collapsed="false">
      <c r="E582" s="114"/>
    </row>
    <row r="583" customFormat="false" ht="14.25" hidden="false" customHeight="false" outlineLevel="0" collapsed="false">
      <c r="E583" s="114"/>
    </row>
    <row r="584" customFormat="false" ht="14.25" hidden="false" customHeight="false" outlineLevel="0" collapsed="false">
      <c r="E584" s="114"/>
    </row>
    <row r="585" customFormat="false" ht="14.25" hidden="false" customHeight="false" outlineLevel="0" collapsed="false">
      <c r="E585" s="114"/>
    </row>
    <row r="586" customFormat="false" ht="14.25" hidden="false" customHeight="false" outlineLevel="0" collapsed="false">
      <c r="E586" s="114"/>
    </row>
    <row r="587" customFormat="false" ht="14.25" hidden="false" customHeight="false" outlineLevel="0" collapsed="false">
      <c r="E587" s="114"/>
    </row>
    <row r="588" customFormat="false" ht="14.25" hidden="false" customHeight="false" outlineLevel="0" collapsed="false">
      <c r="E588" s="114"/>
    </row>
    <row r="589" customFormat="false" ht="14.25" hidden="false" customHeight="false" outlineLevel="0" collapsed="false">
      <c r="E589" s="114"/>
    </row>
    <row r="590" customFormat="false" ht="14.25" hidden="false" customHeight="false" outlineLevel="0" collapsed="false">
      <c r="E590" s="114"/>
    </row>
    <row r="591" customFormat="false" ht="14.25" hidden="false" customHeight="false" outlineLevel="0" collapsed="false">
      <c r="E591" s="114"/>
    </row>
    <row r="592" customFormat="false" ht="14.25" hidden="false" customHeight="false" outlineLevel="0" collapsed="false">
      <c r="E592" s="114"/>
    </row>
    <row r="593" customFormat="false" ht="14.25" hidden="false" customHeight="false" outlineLevel="0" collapsed="false">
      <c r="E593" s="114"/>
    </row>
    <row r="594" customFormat="false" ht="14.25" hidden="false" customHeight="false" outlineLevel="0" collapsed="false">
      <c r="E594" s="114"/>
    </row>
    <row r="595" customFormat="false" ht="14.25" hidden="false" customHeight="false" outlineLevel="0" collapsed="false">
      <c r="E595" s="114"/>
    </row>
    <row r="596" customFormat="false" ht="14.25" hidden="false" customHeight="false" outlineLevel="0" collapsed="false">
      <c r="E596" s="114"/>
    </row>
    <row r="597" customFormat="false" ht="14.25" hidden="false" customHeight="false" outlineLevel="0" collapsed="false">
      <c r="E597" s="114"/>
    </row>
    <row r="598" customFormat="false" ht="14.25" hidden="false" customHeight="false" outlineLevel="0" collapsed="false">
      <c r="E598" s="114"/>
    </row>
    <row r="599" customFormat="false" ht="14.25" hidden="false" customHeight="false" outlineLevel="0" collapsed="false">
      <c r="E599" s="114"/>
    </row>
    <row r="600" customFormat="false" ht="14.25" hidden="false" customHeight="false" outlineLevel="0" collapsed="false">
      <c r="E600" s="114"/>
    </row>
    <row r="601" customFormat="false" ht="14.25" hidden="false" customHeight="false" outlineLevel="0" collapsed="false">
      <c r="E601" s="114"/>
    </row>
    <row r="602" customFormat="false" ht="14.25" hidden="false" customHeight="false" outlineLevel="0" collapsed="false">
      <c r="E602" s="114"/>
    </row>
    <row r="603" customFormat="false" ht="14.25" hidden="false" customHeight="false" outlineLevel="0" collapsed="false">
      <c r="E603" s="114"/>
    </row>
    <row r="604" customFormat="false" ht="14.25" hidden="false" customHeight="false" outlineLevel="0" collapsed="false">
      <c r="E604" s="114"/>
    </row>
    <row r="605" customFormat="false" ht="14.25" hidden="false" customHeight="false" outlineLevel="0" collapsed="false">
      <c r="E605" s="114"/>
    </row>
    <row r="606" customFormat="false" ht="14.25" hidden="false" customHeight="false" outlineLevel="0" collapsed="false">
      <c r="E606" s="114"/>
    </row>
    <row r="607" customFormat="false" ht="14.25" hidden="false" customHeight="false" outlineLevel="0" collapsed="false">
      <c r="E607" s="114"/>
    </row>
    <row r="608" customFormat="false" ht="14.25" hidden="false" customHeight="false" outlineLevel="0" collapsed="false">
      <c r="E608" s="114"/>
    </row>
    <row r="609" customFormat="false" ht="14.25" hidden="false" customHeight="false" outlineLevel="0" collapsed="false">
      <c r="E609" s="114"/>
    </row>
    <row r="610" customFormat="false" ht="14.25" hidden="false" customHeight="false" outlineLevel="0" collapsed="false">
      <c r="E610" s="114"/>
    </row>
    <row r="611" customFormat="false" ht="14.25" hidden="false" customHeight="false" outlineLevel="0" collapsed="false">
      <c r="E611" s="114"/>
    </row>
    <row r="612" customFormat="false" ht="14.25" hidden="false" customHeight="false" outlineLevel="0" collapsed="false">
      <c r="E612" s="114"/>
    </row>
    <row r="613" customFormat="false" ht="14.25" hidden="false" customHeight="false" outlineLevel="0" collapsed="false">
      <c r="E613" s="114"/>
    </row>
    <row r="614" customFormat="false" ht="14.25" hidden="false" customHeight="false" outlineLevel="0" collapsed="false">
      <c r="E614" s="114"/>
    </row>
    <row r="615" customFormat="false" ht="14.25" hidden="false" customHeight="false" outlineLevel="0" collapsed="false">
      <c r="E615" s="114"/>
    </row>
    <row r="616" customFormat="false" ht="14.25" hidden="false" customHeight="false" outlineLevel="0" collapsed="false">
      <c r="E616" s="114"/>
    </row>
    <row r="617" customFormat="false" ht="14.25" hidden="false" customHeight="false" outlineLevel="0" collapsed="false">
      <c r="E617" s="114"/>
    </row>
    <row r="618" customFormat="false" ht="14.25" hidden="false" customHeight="false" outlineLevel="0" collapsed="false">
      <c r="E618" s="114"/>
    </row>
    <row r="619" customFormat="false" ht="14.25" hidden="false" customHeight="false" outlineLevel="0" collapsed="false">
      <c r="E619" s="114"/>
    </row>
    <row r="620" customFormat="false" ht="14.25" hidden="false" customHeight="false" outlineLevel="0" collapsed="false">
      <c r="E620" s="114"/>
    </row>
    <row r="621" customFormat="false" ht="14.25" hidden="false" customHeight="false" outlineLevel="0" collapsed="false">
      <c r="E621" s="114"/>
    </row>
    <row r="622" customFormat="false" ht="14.25" hidden="false" customHeight="false" outlineLevel="0" collapsed="false">
      <c r="E622" s="114"/>
    </row>
    <row r="623" customFormat="false" ht="14.25" hidden="false" customHeight="false" outlineLevel="0" collapsed="false">
      <c r="E623" s="114"/>
    </row>
    <row r="624" customFormat="false" ht="14.25" hidden="false" customHeight="false" outlineLevel="0" collapsed="false">
      <c r="E624" s="114"/>
    </row>
    <row r="625" customFormat="false" ht="14.25" hidden="false" customHeight="false" outlineLevel="0" collapsed="false">
      <c r="E625" s="114"/>
    </row>
    <row r="626" customFormat="false" ht="14.25" hidden="false" customHeight="false" outlineLevel="0" collapsed="false">
      <c r="E626" s="114"/>
    </row>
    <row r="627" customFormat="false" ht="14.25" hidden="false" customHeight="false" outlineLevel="0" collapsed="false">
      <c r="E627" s="114"/>
    </row>
    <row r="628" customFormat="false" ht="14.25" hidden="false" customHeight="false" outlineLevel="0" collapsed="false">
      <c r="E628" s="114"/>
    </row>
    <row r="629" customFormat="false" ht="14.25" hidden="false" customHeight="false" outlineLevel="0" collapsed="false">
      <c r="E629" s="114"/>
    </row>
    <row r="630" customFormat="false" ht="14.25" hidden="false" customHeight="false" outlineLevel="0" collapsed="false">
      <c r="E630" s="114"/>
    </row>
    <row r="631" customFormat="false" ht="14.25" hidden="false" customHeight="false" outlineLevel="0" collapsed="false">
      <c r="E631" s="114"/>
    </row>
    <row r="632" customFormat="false" ht="14.25" hidden="false" customHeight="false" outlineLevel="0" collapsed="false">
      <c r="E632" s="114"/>
    </row>
    <row r="633" customFormat="false" ht="14.25" hidden="false" customHeight="false" outlineLevel="0" collapsed="false">
      <c r="E633" s="114"/>
    </row>
    <row r="634" customFormat="false" ht="14.25" hidden="false" customHeight="false" outlineLevel="0" collapsed="false">
      <c r="E634" s="114"/>
    </row>
    <row r="635" customFormat="false" ht="14.25" hidden="false" customHeight="false" outlineLevel="0" collapsed="false">
      <c r="E635" s="114"/>
    </row>
    <row r="636" customFormat="false" ht="14.25" hidden="false" customHeight="false" outlineLevel="0" collapsed="false">
      <c r="E636" s="114"/>
    </row>
    <row r="637" customFormat="false" ht="14.25" hidden="false" customHeight="false" outlineLevel="0" collapsed="false">
      <c r="E637" s="114"/>
    </row>
    <row r="638" customFormat="false" ht="14.25" hidden="false" customHeight="false" outlineLevel="0" collapsed="false">
      <c r="E638" s="114"/>
    </row>
    <row r="639" customFormat="false" ht="14.25" hidden="false" customHeight="false" outlineLevel="0" collapsed="false">
      <c r="E639" s="114"/>
    </row>
    <row r="640" customFormat="false" ht="14.25" hidden="false" customHeight="false" outlineLevel="0" collapsed="false">
      <c r="E640" s="114"/>
    </row>
    <row r="641" customFormat="false" ht="14.25" hidden="false" customHeight="false" outlineLevel="0" collapsed="false">
      <c r="E641" s="114"/>
    </row>
    <row r="642" customFormat="false" ht="14.25" hidden="false" customHeight="false" outlineLevel="0" collapsed="false">
      <c r="E642" s="114"/>
    </row>
    <row r="643" customFormat="false" ht="14.25" hidden="false" customHeight="false" outlineLevel="0" collapsed="false">
      <c r="E643" s="114"/>
    </row>
    <row r="644" customFormat="false" ht="14.25" hidden="false" customHeight="false" outlineLevel="0" collapsed="false">
      <c r="E644" s="114"/>
    </row>
    <row r="645" customFormat="false" ht="14.25" hidden="false" customHeight="false" outlineLevel="0" collapsed="false">
      <c r="E645" s="114"/>
    </row>
    <row r="646" customFormat="false" ht="14.25" hidden="false" customHeight="false" outlineLevel="0" collapsed="false">
      <c r="E646" s="114"/>
    </row>
    <row r="647" customFormat="false" ht="14.25" hidden="false" customHeight="false" outlineLevel="0" collapsed="false">
      <c r="E647" s="114"/>
    </row>
    <row r="648" customFormat="false" ht="14.25" hidden="false" customHeight="false" outlineLevel="0" collapsed="false">
      <c r="E648" s="114"/>
    </row>
    <row r="649" customFormat="false" ht="14.25" hidden="false" customHeight="false" outlineLevel="0" collapsed="false">
      <c r="E649" s="114"/>
    </row>
    <row r="650" customFormat="false" ht="14.25" hidden="false" customHeight="false" outlineLevel="0" collapsed="false">
      <c r="E650" s="114"/>
    </row>
    <row r="651" customFormat="false" ht="14.25" hidden="false" customHeight="false" outlineLevel="0" collapsed="false">
      <c r="E651" s="114"/>
    </row>
    <row r="652" customFormat="false" ht="14.25" hidden="false" customHeight="false" outlineLevel="0" collapsed="false">
      <c r="E652" s="114"/>
    </row>
    <row r="653" customFormat="false" ht="14.25" hidden="false" customHeight="false" outlineLevel="0" collapsed="false">
      <c r="E653" s="114"/>
    </row>
    <row r="654" customFormat="false" ht="14.25" hidden="false" customHeight="false" outlineLevel="0" collapsed="false">
      <c r="E654" s="114"/>
    </row>
    <row r="655" customFormat="false" ht="14.25" hidden="false" customHeight="false" outlineLevel="0" collapsed="false">
      <c r="E655" s="114"/>
    </row>
    <row r="656" customFormat="false" ht="14.25" hidden="false" customHeight="false" outlineLevel="0" collapsed="false">
      <c r="E656" s="114"/>
    </row>
    <row r="657" customFormat="false" ht="14.25" hidden="false" customHeight="false" outlineLevel="0" collapsed="false">
      <c r="E657" s="114"/>
    </row>
    <row r="658" customFormat="false" ht="14.25" hidden="false" customHeight="false" outlineLevel="0" collapsed="false">
      <c r="E658" s="114"/>
    </row>
    <row r="659" customFormat="false" ht="14.25" hidden="false" customHeight="false" outlineLevel="0" collapsed="false">
      <c r="E659" s="114"/>
    </row>
    <row r="660" customFormat="false" ht="14.25" hidden="false" customHeight="false" outlineLevel="0" collapsed="false">
      <c r="E660" s="114"/>
    </row>
    <row r="661" customFormat="false" ht="14.25" hidden="false" customHeight="false" outlineLevel="0" collapsed="false">
      <c r="E661" s="114"/>
    </row>
    <row r="662" customFormat="false" ht="14.25" hidden="false" customHeight="false" outlineLevel="0" collapsed="false">
      <c r="E662" s="114"/>
    </row>
    <row r="663" customFormat="false" ht="14.25" hidden="false" customHeight="false" outlineLevel="0" collapsed="false">
      <c r="E663" s="114"/>
    </row>
    <row r="664" customFormat="false" ht="14.25" hidden="false" customHeight="false" outlineLevel="0" collapsed="false">
      <c r="E664" s="114"/>
    </row>
    <row r="665" customFormat="false" ht="14.25" hidden="false" customHeight="false" outlineLevel="0" collapsed="false">
      <c r="E665" s="114"/>
    </row>
    <row r="666" customFormat="false" ht="14.25" hidden="false" customHeight="false" outlineLevel="0" collapsed="false">
      <c r="E666" s="114"/>
    </row>
    <row r="667" customFormat="false" ht="14.25" hidden="false" customHeight="false" outlineLevel="0" collapsed="false">
      <c r="E667" s="114"/>
    </row>
    <row r="668" customFormat="false" ht="14.25" hidden="false" customHeight="false" outlineLevel="0" collapsed="false">
      <c r="E668" s="114"/>
    </row>
    <row r="669" customFormat="false" ht="14.25" hidden="false" customHeight="false" outlineLevel="0" collapsed="false">
      <c r="E669" s="114"/>
    </row>
    <row r="670" customFormat="false" ht="14.25" hidden="false" customHeight="false" outlineLevel="0" collapsed="false">
      <c r="E670" s="114"/>
    </row>
    <row r="671" customFormat="false" ht="14.25" hidden="false" customHeight="false" outlineLevel="0" collapsed="false">
      <c r="E671" s="114"/>
    </row>
    <row r="672" customFormat="false" ht="14.25" hidden="false" customHeight="false" outlineLevel="0" collapsed="false">
      <c r="E672" s="114"/>
    </row>
    <row r="673" customFormat="false" ht="14.25" hidden="false" customHeight="false" outlineLevel="0" collapsed="false">
      <c r="E673" s="114"/>
    </row>
    <row r="674" customFormat="false" ht="14.25" hidden="false" customHeight="false" outlineLevel="0" collapsed="false">
      <c r="E674" s="114"/>
    </row>
    <row r="675" customFormat="false" ht="14.25" hidden="false" customHeight="false" outlineLevel="0" collapsed="false">
      <c r="E675" s="114"/>
    </row>
    <row r="676" customFormat="false" ht="14.25" hidden="false" customHeight="false" outlineLevel="0" collapsed="false">
      <c r="E676" s="114"/>
    </row>
    <row r="677" customFormat="false" ht="14.25" hidden="false" customHeight="false" outlineLevel="0" collapsed="false">
      <c r="E677" s="114"/>
    </row>
    <row r="678" customFormat="false" ht="14.25" hidden="false" customHeight="false" outlineLevel="0" collapsed="false">
      <c r="E678" s="114"/>
    </row>
    <row r="679" customFormat="false" ht="14.25" hidden="false" customHeight="false" outlineLevel="0" collapsed="false">
      <c r="E679" s="114"/>
    </row>
    <row r="680" customFormat="false" ht="14.25" hidden="false" customHeight="false" outlineLevel="0" collapsed="false">
      <c r="E680" s="114"/>
    </row>
    <row r="681" customFormat="false" ht="14.25" hidden="false" customHeight="false" outlineLevel="0" collapsed="false">
      <c r="E681" s="114"/>
    </row>
    <row r="682" customFormat="false" ht="14.25" hidden="false" customHeight="false" outlineLevel="0" collapsed="false">
      <c r="E682" s="114"/>
    </row>
    <row r="683" customFormat="false" ht="14.25" hidden="false" customHeight="false" outlineLevel="0" collapsed="false">
      <c r="E683" s="114"/>
    </row>
    <row r="684" customFormat="false" ht="14.25" hidden="false" customHeight="false" outlineLevel="0" collapsed="false">
      <c r="E684" s="114"/>
    </row>
    <row r="685" customFormat="false" ht="14.25" hidden="false" customHeight="false" outlineLevel="0" collapsed="false">
      <c r="E685" s="114"/>
    </row>
    <row r="686" customFormat="false" ht="14.25" hidden="false" customHeight="false" outlineLevel="0" collapsed="false">
      <c r="E686" s="114"/>
    </row>
    <row r="687" customFormat="false" ht="14.25" hidden="false" customHeight="false" outlineLevel="0" collapsed="false">
      <c r="E687" s="114"/>
    </row>
    <row r="688" customFormat="false" ht="14.25" hidden="false" customHeight="false" outlineLevel="0" collapsed="false">
      <c r="E688" s="114"/>
    </row>
    <row r="689" customFormat="false" ht="14.25" hidden="false" customHeight="false" outlineLevel="0" collapsed="false">
      <c r="E689" s="114"/>
    </row>
    <row r="690" customFormat="false" ht="14.25" hidden="false" customHeight="false" outlineLevel="0" collapsed="false">
      <c r="E690" s="114"/>
    </row>
    <row r="691" customFormat="false" ht="14.25" hidden="false" customHeight="false" outlineLevel="0" collapsed="false">
      <c r="E691" s="114"/>
    </row>
    <row r="692" customFormat="false" ht="14.25" hidden="false" customHeight="false" outlineLevel="0" collapsed="false">
      <c r="E692" s="114"/>
    </row>
    <row r="693" customFormat="false" ht="14.25" hidden="false" customHeight="false" outlineLevel="0" collapsed="false">
      <c r="E693" s="114"/>
    </row>
    <row r="694" customFormat="false" ht="14.25" hidden="false" customHeight="false" outlineLevel="0" collapsed="false">
      <c r="E694" s="114"/>
    </row>
    <row r="695" customFormat="false" ht="14.25" hidden="false" customHeight="false" outlineLevel="0" collapsed="false">
      <c r="E695" s="114"/>
    </row>
    <row r="696" customFormat="false" ht="14.25" hidden="false" customHeight="false" outlineLevel="0" collapsed="false">
      <c r="E696" s="114"/>
    </row>
    <row r="697" customFormat="false" ht="14.25" hidden="false" customHeight="false" outlineLevel="0" collapsed="false">
      <c r="E697" s="114"/>
    </row>
    <row r="698" customFormat="false" ht="14.25" hidden="false" customHeight="false" outlineLevel="0" collapsed="false">
      <c r="E698" s="114"/>
    </row>
    <row r="699" customFormat="false" ht="14.25" hidden="false" customHeight="false" outlineLevel="0" collapsed="false">
      <c r="E699" s="114"/>
    </row>
    <row r="700" customFormat="false" ht="14.25" hidden="false" customHeight="false" outlineLevel="0" collapsed="false">
      <c r="E700" s="114"/>
    </row>
    <row r="701" customFormat="false" ht="14.25" hidden="false" customHeight="false" outlineLevel="0" collapsed="false">
      <c r="E701" s="114"/>
    </row>
    <row r="702" customFormat="false" ht="14.25" hidden="false" customHeight="false" outlineLevel="0" collapsed="false">
      <c r="E702" s="114"/>
    </row>
    <row r="703" customFormat="false" ht="14.25" hidden="false" customHeight="false" outlineLevel="0" collapsed="false">
      <c r="E703" s="114"/>
    </row>
    <row r="704" customFormat="false" ht="14.25" hidden="false" customHeight="false" outlineLevel="0" collapsed="false">
      <c r="E704" s="114"/>
    </row>
    <row r="705" customFormat="false" ht="14.25" hidden="false" customHeight="false" outlineLevel="0" collapsed="false">
      <c r="E705" s="114"/>
    </row>
    <row r="706" customFormat="false" ht="14.25" hidden="false" customHeight="false" outlineLevel="0" collapsed="false">
      <c r="E706" s="114"/>
    </row>
    <row r="707" customFormat="false" ht="14.25" hidden="false" customHeight="false" outlineLevel="0" collapsed="false">
      <c r="E707" s="114"/>
    </row>
    <row r="708" customFormat="false" ht="14.25" hidden="false" customHeight="false" outlineLevel="0" collapsed="false">
      <c r="E708" s="114"/>
    </row>
    <row r="709" customFormat="false" ht="14.25" hidden="false" customHeight="false" outlineLevel="0" collapsed="false">
      <c r="E709" s="114"/>
    </row>
    <row r="710" customFormat="false" ht="14.25" hidden="false" customHeight="false" outlineLevel="0" collapsed="false">
      <c r="E710" s="114"/>
    </row>
    <row r="711" customFormat="false" ht="14.25" hidden="false" customHeight="false" outlineLevel="0" collapsed="false">
      <c r="E711" s="114"/>
    </row>
    <row r="712" customFormat="false" ht="14.25" hidden="false" customHeight="false" outlineLevel="0" collapsed="false">
      <c r="E712" s="114"/>
    </row>
    <row r="713" customFormat="false" ht="14.25" hidden="false" customHeight="false" outlineLevel="0" collapsed="false">
      <c r="E713" s="114"/>
    </row>
    <row r="714" customFormat="false" ht="14.25" hidden="false" customHeight="false" outlineLevel="0" collapsed="false">
      <c r="E714" s="114"/>
    </row>
    <row r="715" customFormat="false" ht="14.25" hidden="false" customHeight="false" outlineLevel="0" collapsed="false">
      <c r="E715" s="114"/>
    </row>
    <row r="716" customFormat="false" ht="14.25" hidden="false" customHeight="false" outlineLevel="0" collapsed="false">
      <c r="E716" s="114"/>
    </row>
    <row r="717" customFormat="false" ht="14.25" hidden="false" customHeight="false" outlineLevel="0" collapsed="false">
      <c r="E717" s="114"/>
    </row>
    <row r="718" customFormat="false" ht="14.25" hidden="false" customHeight="false" outlineLevel="0" collapsed="false">
      <c r="E718" s="114"/>
    </row>
    <row r="719" customFormat="false" ht="14.25" hidden="false" customHeight="false" outlineLevel="0" collapsed="false">
      <c r="E719" s="114"/>
    </row>
    <row r="720" customFormat="false" ht="14.25" hidden="false" customHeight="false" outlineLevel="0" collapsed="false">
      <c r="E720" s="114"/>
    </row>
    <row r="721" customFormat="false" ht="14.25" hidden="false" customHeight="false" outlineLevel="0" collapsed="false">
      <c r="E721" s="114"/>
    </row>
    <row r="722" customFormat="false" ht="14.25" hidden="false" customHeight="false" outlineLevel="0" collapsed="false">
      <c r="E722" s="114"/>
    </row>
    <row r="723" customFormat="false" ht="14.25" hidden="false" customHeight="false" outlineLevel="0" collapsed="false">
      <c r="E723" s="114"/>
    </row>
    <row r="724" customFormat="false" ht="14.25" hidden="false" customHeight="false" outlineLevel="0" collapsed="false">
      <c r="E724" s="114"/>
    </row>
    <row r="725" customFormat="false" ht="14.25" hidden="false" customHeight="false" outlineLevel="0" collapsed="false">
      <c r="E725" s="114"/>
    </row>
    <row r="726" customFormat="false" ht="14.25" hidden="false" customHeight="false" outlineLevel="0" collapsed="false">
      <c r="E726" s="114"/>
    </row>
    <row r="727" customFormat="false" ht="14.25" hidden="false" customHeight="false" outlineLevel="0" collapsed="false">
      <c r="E727" s="114"/>
    </row>
    <row r="728" customFormat="false" ht="14.25" hidden="false" customHeight="false" outlineLevel="0" collapsed="false">
      <c r="E728" s="114"/>
    </row>
    <row r="729" customFormat="false" ht="14.25" hidden="false" customHeight="false" outlineLevel="0" collapsed="false">
      <c r="E729" s="114"/>
    </row>
    <row r="730" customFormat="false" ht="14.25" hidden="false" customHeight="false" outlineLevel="0" collapsed="false">
      <c r="E730" s="114"/>
    </row>
    <row r="731" customFormat="false" ht="14.25" hidden="false" customHeight="false" outlineLevel="0" collapsed="false">
      <c r="E731" s="114"/>
    </row>
    <row r="732" customFormat="false" ht="14.25" hidden="false" customHeight="false" outlineLevel="0" collapsed="false">
      <c r="E732" s="114"/>
    </row>
    <row r="733" customFormat="false" ht="14.25" hidden="false" customHeight="false" outlineLevel="0" collapsed="false">
      <c r="E733" s="114"/>
    </row>
    <row r="734" customFormat="false" ht="14.25" hidden="false" customHeight="false" outlineLevel="0" collapsed="false">
      <c r="E734" s="114"/>
    </row>
    <row r="735" customFormat="false" ht="14.25" hidden="false" customHeight="false" outlineLevel="0" collapsed="false">
      <c r="E735" s="114"/>
    </row>
    <row r="736" customFormat="false" ht="14.25" hidden="false" customHeight="false" outlineLevel="0" collapsed="false">
      <c r="E736" s="114"/>
    </row>
    <row r="737" customFormat="false" ht="14.25" hidden="false" customHeight="false" outlineLevel="0" collapsed="false">
      <c r="E737" s="114"/>
    </row>
    <row r="738" customFormat="false" ht="14.25" hidden="false" customHeight="false" outlineLevel="0" collapsed="false">
      <c r="E738" s="114"/>
    </row>
    <row r="739" customFormat="false" ht="14.25" hidden="false" customHeight="false" outlineLevel="0" collapsed="false">
      <c r="E739" s="114"/>
    </row>
    <row r="740" customFormat="false" ht="14.25" hidden="false" customHeight="false" outlineLevel="0" collapsed="false">
      <c r="E740" s="114"/>
    </row>
    <row r="741" customFormat="false" ht="14.25" hidden="false" customHeight="false" outlineLevel="0" collapsed="false">
      <c r="E741" s="114"/>
    </row>
    <row r="742" customFormat="false" ht="14.25" hidden="false" customHeight="false" outlineLevel="0" collapsed="false">
      <c r="E742" s="114"/>
    </row>
    <row r="743" customFormat="false" ht="14.25" hidden="false" customHeight="false" outlineLevel="0" collapsed="false">
      <c r="E743" s="114"/>
    </row>
    <row r="744" customFormat="false" ht="14.25" hidden="false" customHeight="false" outlineLevel="0" collapsed="false">
      <c r="E744" s="114"/>
    </row>
    <row r="745" customFormat="false" ht="14.25" hidden="false" customHeight="false" outlineLevel="0" collapsed="false">
      <c r="E745" s="114"/>
    </row>
    <row r="746" customFormat="false" ht="14.25" hidden="false" customHeight="false" outlineLevel="0" collapsed="false">
      <c r="E746" s="114"/>
    </row>
    <row r="747" customFormat="false" ht="14.25" hidden="false" customHeight="false" outlineLevel="0" collapsed="false">
      <c r="E747" s="114"/>
    </row>
    <row r="748" customFormat="false" ht="14.25" hidden="false" customHeight="false" outlineLevel="0" collapsed="false">
      <c r="E748" s="114"/>
    </row>
    <row r="749" customFormat="false" ht="14.25" hidden="false" customHeight="false" outlineLevel="0" collapsed="false">
      <c r="E749" s="114"/>
    </row>
    <row r="750" customFormat="false" ht="14.25" hidden="false" customHeight="false" outlineLevel="0" collapsed="false">
      <c r="E750" s="114"/>
    </row>
    <row r="751" customFormat="false" ht="14.25" hidden="false" customHeight="false" outlineLevel="0" collapsed="false">
      <c r="E751" s="114"/>
    </row>
    <row r="752" customFormat="false" ht="14.25" hidden="false" customHeight="false" outlineLevel="0" collapsed="false">
      <c r="E752" s="114"/>
    </row>
    <row r="753" customFormat="false" ht="14.25" hidden="false" customHeight="false" outlineLevel="0" collapsed="false">
      <c r="E753" s="114"/>
    </row>
    <row r="754" customFormat="false" ht="14.25" hidden="false" customHeight="false" outlineLevel="0" collapsed="false">
      <c r="E754" s="114"/>
    </row>
    <row r="755" customFormat="false" ht="14.25" hidden="false" customHeight="false" outlineLevel="0" collapsed="false">
      <c r="E755" s="114"/>
    </row>
    <row r="756" customFormat="false" ht="14.25" hidden="false" customHeight="false" outlineLevel="0" collapsed="false">
      <c r="E756" s="114"/>
    </row>
    <row r="757" customFormat="false" ht="14.25" hidden="false" customHeight="false" outlineLevel="0" collapsed="false">
      <c r="E757" s="114"/>
    </row>
    <row r="758" customFormat="false" ht="14.25" hidden="false" customHeight="false" outlineLevel="0" collapsed="false">
      <c r="E758" s="114"/>
    </row>
    <row r="759" customFormat="false" ht="14.25" hidden="false" customHeight="false" outlineLevel="0" collapsed="false">
      <c r="E759" s="114"/>
    </row>
    <row r="760" customFormat="false" ht="14.25" hidden="false" customHeight="false" outlineLevel="0" collapsed="false">
      <c r="E760" s="114"/>
    </row>
    <row r="761" customFormat="false" ht="14.25" hidden="false" customHeight="false" outlineLevel="0" collapsed="false">
      <c r="E761" s="114"/>
    </row>
    <row r="762" customFormat="false" ht="14.25" hidden="false" customHeight="false" outlineLevel="0" collapsed="false">
      <c r="E762" s="114"/>
    </row>
    <row r="763" customFormat="false" ht="14.25" hidden="false" customHeight="false" outlineLevel="0" collapsed="false">
      <c r="E763" s="114"/>
    </row>
    <row r="764" customFormat="false" ht="14.25" hidden="false" customHeight="false" outlineLevel="0" collapsed="false">
      <c r="E764" s="114"/>
    </row>
    <row r="765" customFormat="false" ht="14.25" hidden="false" customHeight="false" outlineLevel="0" collapsed="false">
      <c r="E765" s="114"/>
    </row>
    <row r="766" customFormat="false" ht="14.25" hidden="false" customHeight="false" outlineLevel="0" collapsed="false">
      <c r="E766" s="114"/>
    </row>
    <row r="767" customFormat="false" ht="14.25" hidden="false" customHeight="false" outlineLevel="0" collapsed="false">
      <c r="E767" s="114"/>
    </row>
    <row r="768" customFormat="false" ht="14.25" hidden="false" customHeight="false" outlineLevel="0" collapsed="false">
      <c r="E768" s="114"/>
    </row>
    <row r="769" customFormat="false" ht="14.25" hidden="false" customHeight="false" outlineLevel="0" collapsed="false">
      <c r="E769" s="114"/>
    </row>
    <row r="770" customFormat="false" ht="14.25" hidden="false" customHeight="false" outlineLevel="0" collapsed="false">
      <c r="E770" s="114"/>
    </row>
    <row r="771" customFormat="false" ht="14.25" hidden="false" customHeight="false" outlineLevel="0" collapsed="false">
      <c r="E771" s="114"/>
    </row>
    <row r="772" customFormat="false" ht="14.25" hidden="false" customHeight="false" outlineLevel="0" collapsed="false">
      <c r="E772" s="114"/>
    </row>
    <row r="773" customFormat="false" ht="14.25" hidden="false" customHeight="false" outlineLevel="0" collapsed="false">
      <c r="E773" s="114"/>
    </row>
    <row r="774" customFormat="false" ht="14.25" hidden="false" customHeight="false" outlineLevel="0" collapsed="false">
      <c r="E774" s="114"/>
    </row>
    <row r="775" customFormat="false" ht="14.25" hidden="false" customHeight="false" outlineLevel="0" collapsed="false">
      <c r="E775" s="114"/>
    </row>
    <row r="776" customFormat="false" ht="14.25" hidden="false" customHeight="false" outlineLevel="0" collapsed="false">
      <c r="E776" s="114"/>
    </row>
    <row r="777" customFormat="false" ht="14.25" hidden="false" customHeight="false" outlineLevel="0" collapsed="false">
      <c r="E777" s="114"/>
    </row>
    <row r="778" customFormat="false" ht="14.25" hidden="false" customHeight="false" outlineLevel="0" collapsed="false">
      <c r="E778" s="114"/>
    </row>
    <row r="779" customFormat="false" ht="14.25" hidden="false" customHeight="false" outlineLevel="0" collapsed="false">
      <c r="E779" s="114"/>
    </row>
    <row r="780" customFormat="false" ht="14.25" hidden="false" customHeight="false" outlineLevel="0" collapsed="false">
      <c r="E780" s="114"/>
    </row>
    <row r="781" customFormat="false" ht="14.25" hidden="false" customHeight="false" outlineLevel="0" collapsed="false">
      <c r="E781" s="114"/>
    </row>
    <row r="782" customFormat="false" ht="14.25" hidden="false" customHeight="false" outlineLevel="0" collapsed="false">
      <c r="E782" s="114"/>
    </row>
    <row r="783" customFormat="false" ht="14.25" hidden="false" customHeight="false" outlineLevel="0" collapsed="false">
      <c r="E783" s="114"/>
    </row>
    <row r="784" customFormat="false" ht="14.25" hidden="false" customHeight="false" outlineLevel="0" collapsed="false">
      <c r="E784" s="114"/>
    </row>
    <row r="785" customFormat="false" ht="14.25" hidden="false" customHeight="false" outlineLevel="0" collapsed="false">
      <c r="E785" s="114"/>
    </row>
    <row r="786" customFormat="false" ht="14.25" hidden="false" customHeight="false" outlineLevel="0" collapsed="false">
      <c r="E786" s="114"/>
    </row>
    <row r="787" customFormat="false" ht="14.25" hidden="false" customHeight="false" outlineLevel="0" collapsed="false">
      <c r="E787" s="114"/>
    </row>
    <row r="788" customFormat="false" ht="14.25" hidden="false" customHeight="false" outlineLevel="0" collapsed="false">
      <c r="E788" s="114"/>
    </row>
    <row r="789" customFormat="false" ht="14.25" hidden="false" customHeight="false" outlineLevel="0" collapsed="false">
      <c r="E789" s="114"/>
    </row>
    <row r="790" customFormat="false" ht="14.25" hidden="false" customHeight="false" outlineLevel="0" collapsed="false">
      <c r="E790" s="114"/>
    </row>
    <row r="791" customFormat="false" ht="14.25" hidden="false" customHeight="false" outlineLevel="0" collapsed="false">
      <c r="E791" s="114"/>
    </row>
    <row r="792" customFormat="false" ht="14.25" hidden="false" customHeight="false" outlineLevel="0" collapsed="false">
      <c r="E792" s="114"/>
    </row>
    <row r="793" customFormat="false" ht="14.25" hidden="false" customHeight="false" outlineLevel="0" collapsed="false">
      <c r="E793" s="114"/>
    </row>
    <row r="794" customFormat="false" ht="14.25" hidden="false" customHeight="false" outlineLevel="0" collapsed="false">
      <c r="E794" s="114"/>
    </row>
    <row r="795" customFormat="false" ht="14.25" hidden="false" customHeight="false" outlineLevel="0" collapsed="false">
      <c r="E795" s="114"/>
    </row>
    <row r="796" customFormat="false" ht="14.25" hidden="false" customHeight="false" outlineLevel="0" collapsed="false">
      <c r="E796" s="114"/>
    </row>
    <row r="797" customFormat="false" ht="14.25" hidden="false" customHeight="false" outlineLevel="0" collapsed="false">
      <c r="E797" s="114"/>
    </row>
    <row r="798" customFormat="false" ht="14.25" hidden="false" customHeight="false" outlineLevel="0" collapsed="false">
      <c r="E798" s="114"/>
    </row>
    <row r="799" customFormat="false" ht="14.25" hidden="false" customHeight="false" outlineLevel="0" collapsed="false">
      <c r="E799" s="114"/>
    </row>
    <row r="800" customFormat="false" ht="14.25" hidden="false" customHeight="false" outlineLevel="0" collapsed="false">
      <c r="E800" s="114"/>
    </row>
    <row r="801" customFormat="false" ht="14.25" hidden="false" customHeight="false" outlineLevel="0" collapsed="false">
      <c r="E801" s="114"/>
    </row>
    <row r="802" customFormat="false" ht="14.25" hidden="false" customHeight="false" outlineLevel="0" collapsed="false">
      <c r="E802" s="114"/>
    </row>
    <row r="803" customFormat="false" ht="14.25" hidden="false" customHeight="false" outlineLevel="0" collapsed="false">
      <c r="E803" s="114"/>
    </row>
    <row r="804" customFormat="false" ht="14.25" hidden="false" customHeight="false" outlineLevel="0" collapsed="false">
      <c r="E804" s="114"/>
    </row>
    <row r="805" customFormat="false" ht="14.25" hidden="false" customHeight="false" outlineLevel="0" collapsed="false">
      <c r="E805" s="114"/>
    </row>
    <row r="806" customFormat="false" ht="14.25" hidden="false" customHeight="false" outlineLevel="0" collapsed="false">
      <c r="E806" s="114"/>
    </row>
    <row r="807" customFormat="false" ht="14.25" hidden="false" customHeight="false" outlineLevel="0" collapsed="false">
      <c r="E807" s="114"/>
    </row>
    <row r="808" customFormat="false" ht="14.25" hidden="false" customHeight="false" outlineLevel="0" collapsed="false">
      <c r="E808" s="114"/>
    </row>
    <row r="809" customFormat="false" ht="14.25" hidden="false" customHeight="false" outlineLevel="0" collapsed="false">
      <c r="E809" s="114"/>
    </row>
    <row r="810" customFormat="false" ht="14.25" hidden="false" customHeight="false" outlineLevel="0" collapsed="false">
      <c r="E810" s="114"/>
    </row>
    <row r="811" customFormat="false" ht="14.25" hidden="false" customHeight="false" outlineLevel="0" collapsed="false">
      <c r="E811" s="114"/>
    </row>
    <row r="812" customFormat="false" ht="14.25" hidden="false" customHeight="false" outlineLevel="0" collapsed="false">
      <c r="E812" s="114"/>
    </row>
    <row r="813" customFormat="false" ht="14.25" hidden="false" customHeight="false" outlineLevel="0" collapsed="false">
      <c r="E813" s="114"/>
    </row>
    <row r="814" customFormat="false" ht="14.25" hidden="false" customHeight="false" outlineLevel="0" collapsed="false">
      <c r="E814" s="114"/>
    </row>
    <row r="815" customFormat="false" ht="14.25" hidden="false" customHeight="false" outlineLevel="0" collapsed="false">
      <c r="E815" s="114"/>
    </row>
    <row r="816" customFormat="false" ht="14.25" hidden="false" customHeight="false" outlineLevel="0" collapsed="false">
      <c r="E816" s="114"/>
    </row>
    <row r="817" customFormat="false" ht="14.25" hidden="false" customHeight="false" outlineLevel="0" collapsed="false">
      <c r="E817" s="114"/>
    </row>
    <row r="818" customFormat="false" ht="14.25" hidden="false" customHeight="false" outlineLevel="0" collapsed="false">
      <c r="E818" s="114"/>
    </row>
    <row r="819" customFormat="false" ht="14.25" hidden="false" customHeight="false" outlineLevel="0" collapsed="false">
      <c r="E819" s="114"/>
    </row>
    <row r="820" customFormat="false" ht="14.25" hidden="false" customHeight="false" outlineLevel="0" collapsed="false">
      <c r="E820" s="114"/>
    </row>
    <row r="821" customFormat="false" ht="14.25" hidden="false" customHeight="false" outlineLevel="0" collapsed="false">
      <c r="E821" s="114"/>
    </row>
    <row r="822" customFormat="false" ht="14.25" hidden="false" customHeight="false" outlineLevel="0" collapsed="false">
      <c r="E822" s="114"/>
    </row>
    <row r="823" customFormat="false" ht="14.25" hidden="false" customHeight="false" outlineLevel="0" collapsed="false">
      <c r="E823" s="114"/>
    </row>
    <row r="824" customFormat="false" ht="14.25" hidden="false" customHeight="false" outlineLevel="0" collapsed="false">
      <c r="E824" s="114"/>
    </row>
    <row r="825" customFormat="false" ht="14.25" hidden="false" customHeight="false" outlineLevel="0" collapsed="false">
      <c r="E825" s="114"/>
    </row>
    <row r="826" customFormat="false" ht="14.25" hidden="false" customHeight="false" outlineLevel="0" collapsed="false">
      <c r="E826" s="114"/>
    </row>
    <row r="827" customFormat="false" ht="14.25" hidden="false" customHeight="false" outlineLevel="0" collapsed="false">
      <c r="E827" s="114"/>
    </row>
    <row r="828" customFormat="false" ht="14.25" hidden="false" customHeight="false" outlineLevel="0" collapsed="false">
      <c r="E828" s="114"/>
    </row>
    <row r="829" customFormat="false" ht="14.25" hidden="false" customHeight="false" outlineLevel="0" collapsed="false">
      <c r="E829" s="114"/>
    </row>
    <row r="830" customFormat="false" ht="14.25" hidden="false" customHeight="false" outlineLevel="0" collapsed="false">
      <c r="E830" s="114"/>
    </row>
    <row r="831" customFormat="false" ht="14.25" hidden="false" customHeight="false" outlineLevel="0" collapsed="false">
      <c r="E831" s="114"/>
    </row>
    <row r="832" customFormat="false" ht="14.25" hidden="false" customHeight="false" outlineLevel="0" collapsed="false">
      <c r="E832" s="114"/>
    </row>
    <row r="833" customFormat="false" ht="14.25" hidden="false" customHeight="false" outlineLevel="0" collapsed="false">
      <c r="E833" s="114"/>
    </row>
    <row r="834" customFormat="false" ht="14.25" hidden="false" customHeight="false" outlineLevel="0" collapsed="false">
      <c r="E834" s="114"/>
    </row>
    <row r="835" customFormat="false" ht="14.25" hidden="false" customHeight="false" outlineLevel="0" collapsed="false">
      <c r="E835" s="114"/>
    </row>
    <row r="836" customFormat="false" ht="14.25" hidden="false" customHeight="false" outlineLevel="0" collapsed="false">
      <c r="E836" s="114"/>
    </row>
    <row r="837" customFormat="false" ht="14.25" hidden="false" customHeight="false" outlineLevel="0" collapsed="false">
      <c r="E837" s="114"/>
    </row>
    <row r="838" customFormat="false" ht="14.25" hidden="false" customHeight="false" outlineLevel="0" collapsed="false">
      <c r="E838" s="114"/>
    </row>
    <row r="839" customFormat="false" ht="14.25" hidden="false" customHeight="false" outlineLevel="0" collapsed="false">
      <c r="E839" s="114"/>
    </row>
    <row r="840" customFormat="false" ht="14.25" hidden="false" customHeight="false" outlineLevel="0" collapsed="false">
      <c r="E840" s="114"/>
    </row>
    <row r="841" customFormat="false" ht="14.25" hidden="false" customHeight="false" outlineLevel="0" collapsed="false">
      <c r="E841" s="114"/>
    </row>
    <row r="842" customFormat="false" ht="14.25" hidden="false" customHeight="false" outlineLevel="0" collapsed="false">
      <c r="E842" s="114"/>
    </row>
    <row r="843" customFormat="false" ht="14.25" hidden="false" customHeight="false" outlineLevel="0" collapsed="false">
      <c r="E843" s="114"/>
    </row>
    <row r="844" customFormat="false" ht="14.25" hidden="false" customHeight="false" outlineLevel="0" collapsed="false">
      <c r="E844" s="114"/>
    </row>
    <row r="845" customFormat="false" ht="14.25" hidden="false" customHeight="false" outlineLevel="0" collapsed="false">
      <c r="E845" s="114"/>
    </row>
    <row r="846" customFormat="false" ht="14.25" hidden="false" customHeight="false" outlineLevel="0" collapsed="false">
      <c r="E846" s="114"/>
    </row>
    <row r="847" customFormat="false" ht="14.25" hidden="false" customHeight="false" outlineLevel="0" collapsed="false">
      <c r="E847" s="114"/>
    </row>
    <row r="848" customFormat="false" ht="14.25" hidden="false" customHeight="false" outlineLevel="0" collapsed="false">
      <c r="E848" s="114"/>
    </row>
    <row r="849" customFormat="false" ht="14.25" hidden="false" customHeight="false" outlineLevel="0" collapsed="false">
      <c r="E849" s="114"/>
    </row>
    <row r="850" customFormat="false" ht="14.25" hidden="false" customHeight="false" outlineLevel="0" collapsed="false">
      <c r="E850" s="114"/>
    </row>
    <row r="851" customFormat="false" ht="14.25" hidden="false" customHeight="false" outlineLevel="0" collapsed="false">
      <c r="E851" s="114"/>
    </row>
    <row r="852" customFormat="false" ht="14.25" hidden="false" customHeight="false" outlineLevel="0" collapsed="false">
      <c r="E852" s="114"/>
    </row>
    <row r="853" customFormat="false" ht="14.25" hidden="false" customHeight="false" outlineLevel="0" collapsed="false">
      <c r="E853" s="114"/>
    </row>
    <row r="854" customFormat="false" ht="14.25" hidden="false" customHeight="false" outlineLevel="0" collapsed="false">
      <c r="E854" s="114"/>
    </row>
    <row r="855" customFormat="false" ht="14.25" hidden="false" customHeight="false" outlineLevel="0" collapsed="false">
      <c r="E855" s="114"/>
    </row>
    <row r="856" customFormat="false" ht="14.25" hidden="false" customHeight="false" outlineLevel="0" collapsed="false">
      <c r="E856" s="114"/>
    </row>
    <row r="857" customFormat="false" ht="14.25" hidden="false" customHeight="false" outlineLevel="0" collapsed="false">
      <c r="E857" s="114"/>
    </row>
    <row r="858" customFormat="false" ht="14.25" hidden="false" customHeight="false" outlineLevel="0" collapsed="false">
      <c r="E858" s="114"/>
    </row>
    <row r="859" customFormat="false" ht="14.25" hidden="false" customHeight="false" outlineLevel="0" collapsed="false">
      <c r="E859" s="114"/>
    </row>
    <row r="860" customFormat="false" ht="14.25" hidden="false" customHeight="false" outlineLevel="0" collapsed="false">
      <c r="E860" s="114"/>
    </row>
    <row r="861" customFormat="false" ht="14.25" hidden="false" customHeight="false" outlineLevel="0" collapsed="false">
      <c r="E861" s="114"/>
    </row>
    <row r="862" customFormat="false" ht="14.25" hidden="false" customHeight="false" outlineLevel="0" collapsed="false">
      <c r="E862" s="114"/>
    </row>
    <row r="863" customFormat="false" ht="14.25" hidden="false" customHeight="false" outlineLevel="0" collapsed="false">
      <c r="E863" s="114"/>
    </row>
    <row r="864" customFormat="false" ht="14.25" hidden="false" customHeight="false" outlineLevel="0" collapsed="false">
      <c r="E864" s="114"/>
    </row>
    <row r="865" customFormat="false" ht="14.25" hidden="false" customHeight="false" outlineLevel="0" collapsed="false">
      <c r="E865" s="114"/>
    </row>
    <row r="866" customFormat="false" ht="14.25" hidden="false" customHeight="false" outlineLevel="0" collapsed="false">
      <c r="E866" s="114"/>
    </row>
    <row r="867" customFormat="false" ht="14.25" hidden="false" customHeight="false" outlineLevel="0" collapsed="false">
      <c r="E867" s="114"/>
    </row>
    <row r="868" customFormat="false" ht="14.25" hidden="false" customHeight="false" outlineLevel="0" collapsed="false">
      <c r="E868" s="114"/>
    </row>
    <row r="869" customFormat="false" ht="14.25" hidden="false" customHeight="false" outlineLevel="0" collapsed="false">
      <c r="E869" s="114"/>
    </row>
    <row r="870" customFormat="false" ht="14.25" hidden="false" customHeight="false" outlineLevel="0" collapsed="false">
      <c r="E870" s="114"/>
    </row>
    <row r="871" customFormat="false" ht="14.25" hidden="false" customHeight="false" outlineLevel="0" collapsed="false">
      <c r="E871" s="114"/>
    </row>
    <row r="872" customFormat="false" ht="14.25" hidden="false" customHeight="false" outlineLevel="0" collapsed="false">
      <c r="E872" s="114"/>
    </row>
    <row r="873" customFormat="false" ht="14.25" hidden="false" customHeight="false" outlineLevel="0" collapsed="false">
      <c r="E873" s="114"/>
    </row>
    <row r="874" customFormat="false" ht="14.25" hidden="false" customHeight="false" outlineLevel="0" collapsed="false">
      <c r="E874" s="114"/>
    </row>
    <row r="875" customFormat="false" ht="14.25" hidden="false" customHeight="false" outlineLevel="0" collapsed="false">
      <c r="E875" s="114"/>
    </row>
    <row r="876" customFormat="false" ht="14.25" hidden="false" customHeight="false" outlineLevel="0" collapsed="false">
      <c r="E876" s="114"/>
    </row>
    <row r="877" customFormat="false" ht="14.25" hidden="false" customHeight="false" outlineLevel="0" collapsed="false">
      <c r="E877" s="114"/>
    </row>
    <row r="878" customFormat="false" ht="14.25" hidden="false" customHeight="false" outlineLevel="0" collapsed="false">
      <c r="E878" s="114"/>
    </row>
    <row r="879" customFormat="false" ht="14.25" hidden="false" customHeight="false" outlineLevel="0" collapsed="false">
      <c r="E879" s="114"/>
    </row>
    <row r="880" customFormat="false" ht="14.25" hidden="false" customHeight="false" outlineLevel="0" collapsed="false">
      <c r="E880" s="114"/>
    </row>
    <row r="881" customFormat="false" ht="14.25" hidden="false" customHeight="false" outlineLevel="0" collapsed="false">
      <c r="E881" s="114"/>
    </row>
    <row r="882" customFormat="false" ht="14.25" hidden="false" customHeight="false" outlineLevel="0" collapsed="false">
      <c r="E882" s="114"/>
    </row>
    <row r="883" customFormat="false" ht="14.25" hidden="false" customHeight="false" outlineLevel="0" collapsed="false">
      <c r="E883" s="114"/>
    </row>
    <row r="884" customFormat="false" ht="14.25" hidden="false" customHeight="false" outlineLevel="0" collapsed="false">
      <c r="E884" s="114"/>
    </row>
    <row r="885" customFormat="false" ht="14.25" hidden="false" customHeight="false" outlineLevel="0" collapsed="false">
      <c r="E885" s="114"/>
    </row>
    <row r="886" customFormat="false" ht="14.25" hidden="false" customHeight="false" outlineLevel="0" collapsed="false">
      <c r="E886" s="114"/>
    </row>
    <row r="887" customFormat="false" ht="14.25" hidden="false" customHeight="false" outlineLevel="0" collapsed="false">
      <c r="E887" s="114"/>
    </row>
    <row r="888" customFormat="false" ht="14.25" hidden="false" customHeight="false" outlineLevel="0" collapsed="false">
      <c r="E888" s="114"/>
    </row>
    <row r="889" customFormat="false" ht="14.25" hidden="false" customHeight="false" outlineLevel="0" collapsed="false">
      <c r="E889" s="114"/>
    </row>
    <row r="890" customFormat="false" ht="14.25" hidden="false" customHeight="false" outlineLevel="0" collapsed="false">
      <c r="E890" s="114"/>
    </row>
    <row r="891" customFormat="false" ht="14.25" hidden="false" customHeight="false" outlineLevel="0" collapsed="false">
      <c r="E891" s="114"/>
    </row>
    <row r="892" customFormat="false" ht="14.25" hidden="false" customHeight="false" outlineLevel="0" collapsed="false">
      <c r="E892" s="114"/>
    </row>
    <row r="893" customFormat="false" ht="14.25" hidden="false" customHeight="false" outlineLevel="0" collapsed="false">
      <c r="E893" s="114"/>
    </row>
    <row r="894" customFormat="false" ht="14.25" hidden="false" customHeight="false" outlineLevel="0" collapsed="false">
      <c r="E894" s="114"/>
    </row>
    <row r="895" customFormat="false" ht="14.25" hidden="false" customHeight="false" outlineLevel="0" collapsed="false">
      <c r="E895" s="114"/>
    </row>
    <row r="896" customFormat="false" ht="14.25" hidden="false" customHeight="false" outlineLevel="0" collapsed="false">
      <c r="E896" s="114"/>
    </row>
    <row r="897" customFormat="false" ht="14.25" hidden="false" customHeight="false" outlineLevel="0" collapsed="false">
      <c r="E897" s="114"/>
    </row>
    <row r="898" customFormat="false" ht="14.25" hidden="false" customHeight="false" outlineLevel="0" collapsed="false">
      <c r="E898" s="114"/>
    </row>
    <row r="899" customFormat="false" ht="14.25" hidden="false" customHeight="false" outlineLevel="0" collapsed="false">
      <c r="E899" s="114"/>
    </row>
    <row r="900" customFormat="false" ht="14.25" hidden="false" customHeight="false" outlineLevel="0" collapsed="false">
      <c r="E900" s="114"/>
    </row>
    <row r="901" customFormat="false" ht="14.25" hidden="false" customHeight="false" outlineLevel="0" collapsed="false">
      <c r="E901" s="114"/>
    </row>
    <row r="902" customFormat="false" ht="14.25" hidden="false" customHeight="false" outlineLevel="0" collapsed="false">
      <c r="E902" s="114"/>
    </row>
    <row r="903" customFormat="false" ht="14.25" hidden="false" customHeight="false" outlineLevel="0" collapsed="false">
      <c r="E903" s="114"/>
    </row>
    <row r="904" customFormat="false" ht="14.25" hidden="false" customHeight="false" outlineLevel="0" collapsed="false">
      <c r="E904" s="114"/>
    </row>
    <row r="905" customFormat="false" ht="14.25" hidden="false" customHeight="false" outlineLevel="0" collapsed="false">
      <c r="E905" s="114"/>
    </row>
    <row r="906" customFormat="false" ht="14.25" hidden="false" customHeight="false" outlineLevel="0" collapsed="false">
      <c r="E906" s="114"/>
    </row>
    <row r="907" customFormat="false" ht="14.25" hidden="false" customHeight="false" outlineLevel="0" collapsed="false">
      <c r="E907" s="114"/>
    </row>
    <row r="908" customFormat="false" ht="14.25" hidden="false" customHeight="false" outlineLevel="0" collapsed="false">
      <c r="E908" s="114"/>
    </row>
    <row r="909" customFormat="false" ht="14.25" hidden="false" customHeight="false" outlineLevel="0" collapsed="false">
      <c r="E909" s="114"/>
    </row>
    <row r="910" customFormat="false" ht="14.25" hidden="false" customHeight="false" outlineLevel="0" collapsed="false">
      <c r="E910" s="114"/>
    </row>
    <row r="911" customFormat="false" ht="14.25" hidden="false" customHeight="false" outlineLevel="0" collapsed="false">
      <c r="E911" s="114"/>
    </row>
    <row r="912" customFormat="false" ht="14.25" hidden="false" customHeight="false" outlineLevel="0" collapsed="false">
      <c r="E912" s="114"/>
    </row>
    <row r="913" customFormat="false" ht="14.25" hidden="false" customHeight="false" outlineLevel="0" collapsed="false">
      <c r="E913" s="114"/>
    </row>
    <row r="914" customFormat="false" ht="14.25" hidden="false" customHeight="false" outlineLevel="0" collapsed="false">
      <c r="E914" s="114"/>
    </row>
    <row r="915" customFormat="false" ht="14.25" hidden="false" customHeight="false" outlineLevel="0" collapsed="false">
      <c r="E915" s="114"/>
    </row>
    <row r="916" customFormat="false" ht="14.25" hidden="false" customHeight="false" outlineLevel="0" collapsed="false">
      <c r="E916" s="114"/>
    </row>
    <row r="917" customFormat="false" ht="14.25" hidden="false" customHeight="false" outlineLevel="0" collapsed="false">
      <c r="E917" s="114"/>
    </row>
    <row r="918" customFormat="false" ht="14.25" hidden="false" customHeight="false" outlineLevel="0" collapsed="false">
      <c r="E918" s="114"/>
    </row>
    <row r="919" customFormat="false" ht="14.25" hidden="false" customHeight="false" outlineLevel="0" collapsed="false">
      <c r="E919" s="114"/>
    </row>
    <row r="920" customFormat="false" ht="14.25" hidden="false" customHeight="false" outlineLevel="0" collapsed="false">
      <c r="E920" s="114"/>
    </row>
    <row r="921" customFormat="false" ht="14.25" hidden="false" customHeight="false" outlineLevel="0" collapsed="false">
      <c r="E921" s="114"/>
    </row>
    <row r="922" customFormat="false" ht="14.25" hidden="false" customHeight="false" outlineLevel="0" collapsed="false">
      <c r="E922" s="114"/>
    </row>
    <row r="923" customFormat="false" ht="14.25" hidden="false" customHeight="false" outlineLevel="0" collapsed="false">
      <c r="E923" s="114"/>
    </row>
    <row r="924" customFormat="false" ht="14.25" hidden="false" customHeight="false" outlineLevel="0" collapsed="false">
      <c r="E924" s="114"/>
    </row>
    <row r="925" customFormat="false" ht="14.25" hidden="false" customHeight="false" outlineLevel="0" collapsed="false">
      <c r="E925" s="114"/>
    </row>
    <row r="926" customFormat="false" ht="14.25" hidden="false" customHeight="false" outlineLevel="0" collapsed="false">
      <c r="E926" s="114"/>
    </row>
    <row r="927" customFormat="false" ht="14.25" hidden="false" customHeight="false" outlineLevel="0" collapsed="false">
      <c r="E927" s="114"/>
    </row>
    <row r="928" customFormat="false" ht="14.25" hidden="false" customHeight="false" outlineLevel="0" collapsed="false">
      <c r="E928" s="114"/>
    </row>
    <row r="929" customFormat="false" ht="14.25" hidden="false" customHeight="false" outlineLevel="0" collapsed="false">
      <c r="E929" s="114"/>
    </row>
    <row r="930" customFormat="false" ht="14.25" hidden="false" customHeight="false" outlineLevel="0" collapsed="false">
      <c r="E930" s="114"/>
    </row>
    <row r="931" customFormat="false" ht="14.25" hidden="false" customHeight="false" outlineLevel="0" collapsed="false">
      <c r="E931" s="114"/>
    </row>
    <row r="932" customFormat="false" ht="14.25" hidden="false" customHeight="false" outlineLevel="0" collapsed="false">
      <c r="E932" s="114"/>
    </row>
    <row r="933" customFormat="false" ht="14.25" hidden="false" customHeight="false" outlineLevel="0" collapsed="false">
      <c r="E933" s="114"/>
    </row>
    <row r="934" customFormat="false" ht="14.25" hidden="false" customHeight="false" outlineLevel="0" collapsed="false">
      <c r="E934" s="114"/>
    </row>
    <row r="935" customFormat="false" ht="14.25" hidden="false" customHeight="false" outlineLevel="0" collapsed="false">
      <c r="E935" s="114"/>
    </row>
    <row r="936" customFormat="false" ht="14.25" hidden="false" customHeight="false" outlineLevel="0" collapsed="false">
      <c r="E936" s="114"/>
    </row>
    <row r="937" customFormat="false" ht="14.25" hidden="false" customHeight="false" outlineLevel="0" collapsed="false">
      <c r="E937" s="114"/>
    </row>
    <row r="938" customFormat="false" ht="14.25" hidden="false" customHeight="false" outlineLevel="0" collapsed="false">
      <c r="E938" s="114"/>
    </row>
    <row r="939" customFormat="false" ht="14.25" hidden="false" customHeight="false" outlineLevel="0" collapsed="false">
      <c r="E939" s="114"/>
    </row>
    <row r="940" customFormat="false" ht="14.25" hidden="false" customHeight="false" outlineLevel="0" collapsed="false">
      <c r="E940" s="114"/>
    </row>
    <row r="941" customFormat="false" ht="14.25" hidden="false" customHeight="false" outlineLevel="0" collapsed="false">
      <c r="E941" s="114"/>
    </row>
    <row r="942" customFormat="false" ht="14.25" hidden="false" customHeight="false" outlineLevel="0" collapsed="false">
      <c r="E942" s="114"/>
    </row>
    <row r="943" customFormat="false" ht="14.25" hidden="false" customHeight="false" outlineLevel="0" collapsed="false">
      <c r="E943" s="114"/>
    </row>
    <row r="944" customFormat="false" ht="14.25" hidden="false" customHeight="false" outlineLevel="0" collapsed="false">
      <c r="E944" s="114"/>
    </row>
    <row r="945" customFormat="false" ht="14.25" hidden="false" customHeight="false" outlineLevel="0" collapsed="false">
      <c r="E945" s="114"/>
    </row>
    <row r="946" customFormat="false" ht="14.25" hidden="false" customHeight="false" outlineLevel="0" collapsed="false">
      <c r="E946" s="114"/>
    </row>
    <row r="947" customFormat="false" ht="14.25" hidden="false" customHeight="false" outlineLevel="0" collapsed="false">
      <c r="E947" s="114"/>
    </row>
    <row r="948" customFormat="false" ht="14.25" hidden="false" customHeight="false" outlineLevel="0" collapsed="false">
      <c r="E948" s="114"/>
    </row>
    <row r="949" customFormat="false" ht="14.25" hidden="false" customHeight="false" outlineLevel="0" collapsed="false">
      <c r="E949" s="114"/>
    </row>
    <row r="950" customFormat="false" ht="14.25" hidden="false" customHeight="false" outlineLevel="0" collapsed="false">
      <c r="E950" s="114"/>
    </row>
    <row r="951" customFormat="false" ht="14.25" hidden="false" customHeight="false" outlineLevel="0" collapsed="false">
      <c r="E951" s="114"/>
    </row>
    <row r="952" customFormat="false" ht="14.25" hidden="false" customHeight="false" outlineLevel="0" collapsed="false">
      <c r="E952" s="114"/>
    </row>
    <row r="953" customFormat="false" ht="14.25" hidden="false" customHeight="false" outlineLevel="0" collapsed="false">
      <c r="E953" s="114"/>
    </row>
    <row r="954" customFormat="false" ht="14.25" hidden="false" customHeight="false" outlineLevel="0" collapsed="false">
      <c r="E954" s="114"/>
    </row>
    <row r="955" customFormat="false" ht="14.25" hidden="false" customHeight="false" outlineLevel="0" collapsed="false">
      <c r="E955" s="114"/>
    </row>
    <row r="956" customFormat="false" ht="14.25" hidden="false" customHeight="false" outlineLevel="0" collapsed="false">
      <c r="E956" s="114"/>
    </row>
    <row r="957" customFormat="false" ht="14.25" hidden="false" customHeight="false" outlineLevel="0" collapsed="false">
      <c r="E957" s="114"/>
    </row>
    <row r="958" customFormat="false" ht="14.25" hidden="false" customHeight="false" outlineLevel="0" collapsed="false">
      <c r="E958" s="114"/>
    </row>
    <row r="959" customFormat="false" ht="14.25" hidden="false" customHeight="false" outlineLevel="0" collapsed="false">
      <c r="E959" s="114"/>
    </row>
    <row r="960" customFormat="false" ht="14.25" hidden="false" customHeight="false" outlineLevel="0" collapsed="false">
      <c r="E960" s="114"/>
    </row>
    <row r="961" customFormat="false" ht="14.25" hidden="false" customHeight="false" outlineLevel="0" collapsed="false">
      <c r="E961" s="114"/>
    </row>
    <row r="962" customFormat="false" ht="14.25" hidden="false" customHeight="false" outlineLevel="0" collapsed="false">
      <c r="E962" s="114"/>
    </row>
    <row r="963" customFormat="false" ht="14.25" hidden="false" customHeight="false" outlineLevel="0" collapsed="false">
      <c r="E963" s="114"/>
    </row>
    <row r="964" customFormat="false" ht="14.25" hidden="false" customHeight="false" outlineLevel="0" collapsed="false">
      <c r="E964" s="114"/>
    </row>
    <row r="965" customFormat="false" ht="14.25" hidden="false" customHeight="false" outlineLevel="0" collapsed="false">
      <c r="E965" s="114"/>
    </row>
    <row r="966" customFormat="false" ht="14.25" hidden="false" customHeight="false" outlineLevel="0" collapsed="false">
      <c r="E966" s="114"/>
    </row>
    <row r="967" customFormat="false" ht="14.25" hidden="false" customHeight="false" outlineLevel="0" collapsed="false">
      <c r="E967" s="114"/>
    </row>
    <row r="968" customFormat="false" ht="14.25" hidden="false" customHeight="false" outlineLevel="0" collapsed="false">
      <c r="E968" s="114"/>
    </row>
    <row r="969" customFormat="false" ht="14.25" hidden="false" customHeight="false" outlineLevel="0" collapsed="false">
      <c r="E969" s="114"/>
    </row>
    <row r="970" customFormat="false" ht="14.25" hidden="false" customHeight="false" outlineLevel="0" collapsed="false">
      <c r="E970" s="114"/>
    </row>
    <row r="971" customFormat="false" ht="14.25" hidden="false" customHeight="false" outlineLevel="0" collapsed="false">
      <c r="E971" s="114"/>
    </row>
    <row r="972" customFormat="false" ht="14.25" hidden="false" customHeight="false" outlineLevel="0" collapsed="false">
      <c r="E972" s="114"/>
    </row>
    <row r="973" customFormat="false" ht="14.25" hidden="false" customHeight="false" outlineLevel="0" collapsed="false">
      <c r="E973" s="114"/>
    </row>
    <row r="974" customFormat="false" ht="14.25" hidden="false" customHeight="false" outlineLevel="0" collapsed="false">
      <c r="E974" s="114"/>
    </row>
    <row r="975" customFormat="false" ht="14.25" hidden="false" customHeight="false" outlineLevel="0" collapsed="false">
      <c r="E975" s="114"/>
    </row>
    <row r="976" customFormat="false" ht="14.25" hidden="false" customHeight="false" outlineLevel="0" collapsed="false">
      <c r="E976" s="114"/>
    </row>
    <row r="977" customFormat="false" ht="14.25" hidden="false" customHeight="false" outlineLevel="0" collapsed="false">
      <c r="E977" s="114"/>
    </row>
    <row r="978" customFormat="false" ht="14.25" hidden="false" customHeight="false" outlineLevel="0" collapsed="false">
      <c r="E978" s="114"/>
    </row>
    <row r="979" customFormat="false" ht="14.25" hidden="false" customHeight="false" outlineLevel="0" collapsed="false">
      <c r="E979" s="114"/>
    </row>
    <row r="980" customFormat="false" ht="14.25" hidden="false" customHeight="false" outlineLevel="0" collapsed="false">
      <c r="E980" s="114"/>
    </row>
    <row r="981" customFormat="false" ht="14.25" hidden="false" customHeight="false" outlineLevel="0" collapsed="false">
      <c r="E981" s="114"/>
    </row>
    <row r="982" customFormat="false" ht="14.25" hidden="false" customHeight="false" outlineLevel="0" collapsed="false">
      <c r="E982" s="114"/>
    </row>
    <row r="983" customFormat="false" ht="14.25" hidden="false" customHeight="false" outlineLevel="0" collapsed="false">
      <c r="E983" s="114"/>
    </row>
    <row r="984" customFormat="false" ht="14.25" hidden="false" customHeight="false" outlineLevel="0" collapsed="false">
      <c r="E984" s="114"/>
    </row>
    <row r="985" customFormat="false" ht="14.25" hidden="false" customHeight="false" outlineLevel="0" collapsed="false">
      <c r="E985" s="114"/>
    </row>
    <row r="986" customFormat="false" ht="14.25" hidden="false" customHeight="false" outlineLevel="0" collapsed="false">
      <c r="E986" s="114"/>
    </row>
    <row r="987" customFormat="false" ht="14.25" hidden="false" customHeight="false" outlineLevel="0" collapsed="false">
      <c r="E987" s="114"/>
    </row>
    <row r="988" customFormat="false" ht="14.25" hidden="false" customHeight="false" outlineLevel="0" collapsed="false">
      <c r="E988" s="114"/>
    </row>
    <row r="989" customFormat="false" ht="14.25" hidden="false" customHeight="false" outlineLevel="0" collapsed="false">
      <c r="E989" s="114"/>
    </row>
    <row r="990" customFormat="false" ht="14.25" hidden="false" customHeight="false" outlineLevel="0" collapsed="false">
      <c r="E990" s="114"/>
    </row>
    <row r="991" customFormat="false" ht="14.25" hidden="false" customHeight="false" outlineLevel="0" collapsed="false">
      <c r="E991" s="114"/>
    </row>
    <row r="992" customFormat="false" ht="14.25" hidden="false" customHeight="false" outlineLevel="0" collapsed="false">
      <c r="E992" s="114"/>
    </row>
    <row r="993" customFormat="false" ht="14.25" hidden="false" customHeight="false" outlineLevel="0" collapsed="false">
      <c r="E993" s="114"/>
    </row>
    <row r="994" customFormat="false" ht="14.25" hidden="false" customHeight="false" outlineLevel="0" collapsed="false">
      <c r="E994" s="114"/>
    </row>
    <row r="995" customFormat="false" ht="14.25" hidden="false" customHeight="false" outlineLevel="0" collapsed="false">
      <c r="E995" s="114"/>
    </row>
    <row r="996" customFormat="false" ht="14.25" hidden="false" customHeight="false" outlineLevel="0" collapsed="false">
      <c r="E996" s="114"/>
    </row>
    <row r="997" customFormat="false" ht="14.25" hidden="false" customHeight="false" outlineLevel="0" collapsed="false">
      <c r="E997" s="114"/>
    </row>
    <row r="998" customFormat="false" ht="14.25" hidden="false" customHeight="false" outlineLevel="0" collapsed="false">
      <c r="E998" s="114"/>
    </row>
    <row r="999" customFormat="false" ht="14.25" hidden="false" customHeight="false" outlineLevel="0" collapsed="false">
      <c r="E999" s="114"/>
    </row>
    <row r="1000" customFormat="false" ht="14.25" hidden="false" customHeight="false" outlineLevel="0" collapsed="false">
      <c r="E1000" s="114"/>
    </row>
    <row r="1001" customFormat="false" ht="14.25" hidden="false" customHeight="false" outlineLevel="0" collapsed="false">
      <c r="E1001" s="114"/>
    </row>
    <row r="1002" customFormat="false" ht="14.25" hidden="false" customHeight="false" outlineLevel="0" collapsed="false">
      <c r="E1002" s="114"/>
    </row>
    <row r="1003" customFormat="false" ht="14.25" hidden="false" customHeight="false" outlineLevel="0" collapsed="false">
      <c r="E1003" s="11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9921875" defaultRowHeight="14.25" zeroHeight="false" outlineLevelRow="0" outlineLevelCol="0"/>
  <cols>
    <col collapsed="false" customWidth="true" hidden="false" outlineLevel="0" max="2" min="2" style="0" width="74.5"/>
  </cols>
  <sheetData>
    <row r="1" customFormat="false" ht="15" hidden="false" customHeight="false" outlineLevel="0" collapsed="false">
      <c r="A1" s="0" t="s">
        <v>107</v>
      </c>
      <c r="B1" s="115" t="s">
        <v>108</v>
      </c>
    </row>
    <row r="2" customFormat="false" ht="14.25" hidden="false" customHeight="false" outlineLevel="0" collapsed="false">
      <c r="A2" s="0" t="s">
        <v>109</v>
      </c>
      <c r="B2" s="0" t="s">
        <v>110</v>
      </c>
    </row>
    <row r="3" customFormat="false" ht="14.25" hidden="false" customHeight="false" outlineLevel="0" collapsed="false">
      <c r="A3" s="0" t="s">
        <v>111</v>
      </c>
      <c r="B3" s="0" t="s">
        <v>112</v>
      </c>
    </row>
    <row r="4" customFormat="false" ht="14.25" hidden="false" customHeight="false" outlineLevel="0" collapsed="false">
      <c r="A4" s="0" t="s">
        <v>113</v>
      </c>
      <c r="B4" s="0" t="s">
        <v>114</v>
      </c>
    </row>
    <row r="5" customFormat="false" ht="14.25" hidden="false" customHeight="false" outlineLevel="0" collapsed="false">
      <c r="A5" s="0" t="s">
        <v>115</v>
      </c>
      <c r="B5" s="0" t="s">
        <v>116</v>
      </c>
    </row>
    <row r="6" customFormat="false" ht="14.25" hidden="false" customHeight="false" outlineLevel="0" collapsed="false">
      <c r="A6" s="0" t="s">
        <v>117</v>
      </c>
      <c r="B6" s="0" t="s">
        <v>118</v>
      </c>
    </row>
    <row r="7" customFormat="false" ht="14.25" hidden="false" customHeight="false" outlineLevel="0" collapsed="false">
      <c r="A7" s="0" t="s">
        <v>119</v>
      </c>
      <c r="B7" s="0" t="s">
        <v>120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27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9921875" defaultRowHeight="14.25" zeroHeight="false" outlineLevelRow="0" outlineLevelCol="0"/>
  <cols>
    <col collapsed="false" customWidth="true" hidden="false" outlineLevel="0" max="1" min="1" style="116" width="72.88"/>
    <col collapsed="false" customWidth="true" hidden="false" outlineLevel="0" max="2" min="2" style="116" width="55.13"/>
    <col collapsed="false" customWidth="false" hidden="false" outlineLevel="0" max="3" min="3" style="116" width="11"/>
    <col collapsed="false" customWidth="true" hidden="false" outlineLevel="0" max="4" min="4" style="116" width="25.13"/>
    <col collapsed="false" customWidth="true" hidden="false" outlineLevel="0" max="5" min="5" style="116" width="45.26"/>
    <col collapsed="false" customWidth="true" hidden="false" outlineLevel="0" max="6" min="6" style="117" width="27.5"/>
    <col collapsed="false" customWidth="true" hidden="false" outlineLevel="0" max="7" min="7" style="118" width="16.5"/>
    <col collapsed="false" customWidth="true" hidden="false" outlineLevel="0" max="8" min="8" style="118" width="15.13"/>
    <col collapsed="false" customWidth="true" hidden="false" outlineLevel="0" max="9" min="9" style="117" width="20.13"/>
    <col collapsed="false" customWidth="true" hidden="false" outlineLevel="0" max="10" min="10" style="116" width="67.13"/>
    <col collapsed="false" customWidth="true" hidden="false" outlineLevel="0" max="11" min="11" style="116" width="28.5"/>
    <col collapsed="false" customWidth="true" hidden="false" outlineLevel="0" max="12" min="12" style="116" width="14.75"/>
    <col collapsed="false" customWidth="false" hidden="false" outlineLevel="0" max="13" min="13" style="116" width="11"/>
    <col collapsed="false" customWidth="false" hidden="false" outlineLevel="0" max="15" min="14" style="117" width="11"/>
    <col collapsed="false" customWidth="true" hidden="false" outlineLevel="0" max="16" min="16" style="117" width="28.26"/>
    <col collapsed="false" customWidth="true" hidden="false" outlineLevel="0" max="17" min="17" style="116" width="19.87"/>
    <col collapsed="false" customWidth="true" hidden="false" outlineLevel="0" max="18" min="18" style="116" width="27"/>
    <col collapsed="false" customWidth="true" hidden="false" outlineLevel="0" max="19" min="19" style="119" width="16.75"/>
    <col collapsed="false" customWidth="false" hidden="false" outlineLevel="0" max="21" min="20" style="117" width="11"/>
    <col collapsed="false" customWidth="false" hidden="false" outlineLevel="0" max="1024" min="22" style="116" width="11"/>
  </cols>
  <sheetData>
    <row r="1" customFormat="false" ht="15.75" hidden="false" customHeight="false" outlineLevel="0" collapsed="false">
      <c r="A1" s="120" t="s">
        <v>121</v>
      </c>
      <c r="B1" s="120" t="s">
        <v>122</v>
      </c>
      <c r="C1" s="120" t="s">
        <v>123</v>
      </c>
      <c r="D1" s="120" t="s">
        <v>124</v>
      </c>
      <c r="E1" s="120" t="s">
        <v>125</v>
      </c>
      <c r="F1" s="120" t="s">
        <v>126</v>
      </c>
      <c r="G1" s="120" t="s">
        <v>127</v>
      </c>
      <c r="H1" s="121" t="s">
        <v>128</v>
      </c>
      <c r="I1" s="120" t="s">
        <v>129</v>
      </c>
      <c r="J1" s="120" t="s">
        <v>130</v>
      </c>
      <c r="K1" s="120" t="s">
        <v>131</v>
      </c>
      <c r="L1" s="120" t="s">
        <v>132</v>
      </c>
      <c r="M1" s="120" t="s">
        <v>29</v>
      </c>
      <c r="N1" s="120" t="s">
        <v>31</v>
      </c>
      <c r="O1" s="120" t="s">
        <v>32</v>
      </c>
      <c r="P1" s="122" t="s">
        <v>33</v>
      </c>
      <c r="Q1" s="120" t="s">
        <v>34</v>
      </c>
      <c r="R1" s="120" t="s">
        <v>35</v>
      </c>
      <c r="S1" s="120" t="s">
        <v>133</v>
      </c>
      <c r="T1" s="120" t="s">
        <v>134</v>
      </c>
      <c r="U1" s="123" t="s">
        <v>71</v>
      </c>
      <c r="V1" s="121" t="s">
        <v>128</v>
      </c>
    </row>
    <row r="2" customFormat="false" ht="14.25" hidden="false" customHeight="false" outlineLevel="0" collapsed="false">
      <c r="A2" s="124" t="str">
        <f aca="false">D2&amp;F2&amp;E2</f>
        <v>Catalogo principalG-SuiteIT-GO-GS-00-01</v>
      </c>
      <c r="B2" s="124" t="str">
        <f aca="false">E2&amp;F2</f>
        <v>IT-GO-GS-00-01G-Suite</v>
      </c>
      <c r="C2" s="124"/>
      <c r="D2" s="124" t="s">
        <v>135</v>
      </c>
      <c r="E2" s="125" t="s">
        <v>136</v>
      </c>
      <c r="F2" s="124" t="s">
        <v>19</v>
      </c>
      <c r="G2" s="124" t="str">
        <f aca="false">D2</f>
        <v>Catalogo principal</v>
      </c>
      <c r="H2" s="126" t="s">
        <v>137</v>
      </c>
      <c r="I2" s="124" t="s">
        <v>77</v>
      </c>
      <c r="J2" s="127" t="s">
        <v>138</v>
      </c>
      <c r="K2" s="128" t="s">
        <v>30</v>
      </c>
      <c r="L2" s="127" t="s">
        <v>101</v>
      </c>
      <c r="M2" s="129" t="s">
        <v>75</v>
      </c>
      <c r="N2" s="129" t="s">
        <v>76</v>
      </c>
      <c r="O2" s="126" t="s">
        <v>77</v>
      </c>
      <c r="P2" s="130" t="s">
        <v>77</v>
      </c>
      <c r="Q2" s="125" t="str">
        <f aca="false">E2</f>
        <v>IT-GO-GS-00-01</v>
      </c>
      <c r="R2" s="131" t="s">
        <v>81</v>
      </c>
      <c r="S2" s="132" t="n">
        <v>6</v>
      </c>
      <c r="T2" s="124" t="n">
        <v>1</v>
      </c>
      <c r="U2" s="133" t="n">
        <v>0</v>
      </c>
      <c r="V2" s="126" t="str">
        <f aca="false">H2</f>
        <v>USD</v>
      </c>
      <c r="W2" s="134" t="n">
        <f aca="false">IF(U2="NO",0,IF(U2="SI",1))</f>
        <v>0</v>
      </c>
    </row>
    <row r="3" customFormat="false" ht="14.25" hidden="false" customHeight="false" outlineLevel="0" collapsed="false">
      <c r="A3" s="124" t="str">
        <f aca="false">D3&amp;F3&amp;E3</f>
        <v>Catalogo principalG-SuiteIT-GO-GS-00-02</v>
      </c>
      <c r="B3" s="124" t="str">
        <f aca="false">E3&amp;F3</f>
        <v>IT-GO-GS-00-02G-Suite</v>
      </c>
      <c r="C3" s="124"/>
      <c r="D3" s="124" t="s">
        <v>135</v>
      </c>
      <c r="E3" s="125" t="s">
        <v>139</v>
      </c>
      <c r="F3" s="124" t="s">
        <v>19</v>
      </c>
      <c r="G3" s="124" t="str">
        <f aca="false">D3</f>
        <v>Catalogo principal</v>
      </c>
      <c r="H3" s="126" t="s">
        <v>137</v>
      </c>
      <c r="I3" s="124" t="s">
        <v>77</v>
      </c>
      <c r="J3" s="127" t="s">
        <v>140</v>
      </c>
      <c r="K3" s="128" t="s">
        <v>30</v>
      </c>
      <c r="L3" s="127" t="s">
        <v>101</v>
      </c>
      <c r="M3" s="129" t="s">
        <v>75</v>
      </c>
      <c r="N3" s="129" t="s">
        <v>76</v>
      </c>
      <c r="O3" s="126" t="s">
        <v>77</v>
      </c>
      <c r="P3" s="130" t="s">
        <v>77</v>
      </c>
      <c r="Q3" s="125" t="str">
        <f aca="false">E3</f>
        <v>IT-GO-GS-00-02</v>
      </c>
      <c r="R3" s="131" t="s">
        <v>78</v>
      </c>
      <c r="S3" s="132" t="n">
        <v>72</v>
      </c>
      <c r="T3" s="124" t="n">
        <v>1</v>
      </c>
      <c r="U3" s="133" t="n">
        <v>0</v>
      </c>
      <c r="V3" s="126" t="str">
        <f aca="false">H3</f>
        <v>USD</v>
      </c>
      <c r="W3" s="134" t="n">
        <f aca="false">IF(U3="NO",0,IF(U3="SI",1))</f>
        <v>0</v>
      </c>
    </row>
    <row r="4" customFormat="false" ht="14.25" hidden="false" customHeight="false" outlineLevel="0" collapsed="false">
      <c r="A4" s="124" t="str">
        <f aca="false">D4&amp;F4&amp;E4</f>
        <v>Catalogo principalG-SuiteIT-GO-GS-00-03</v>
      </c>
      <c r="B4" s="124" t="str">
        <f aca="false">E4&amp;F4</f>
        <v>IT-GO-GS-00-03G-Suite</v>
      </c>
      <c r="C4" s="124"/>
      <c r="D4" s="124" t="s">
        <v>135</v>
      </c>
      <c r="E4" s="125" t="s">
        <v>38</v>
      </c>
      <c r="F4" s="124" t="s">
        <v>19</v>
      </c>
      <c r="G4" s="124" t="str">
        <f aca="false">D4</f>
        <v>Catalogo principal</v>
      </c>
      <c r="H4" s="126" t="s">
        <v>137</v>
      </c>
      <c r="I4" s="124" t="s">
        <v>77</v>
      </c>
      <c r="J4" s="127" t="s">
        <v>80</v>
      </c>
      <c r="K4" s="128" t="s">
        <v>30</v>
      </c>
      <c r="L4" s="127" t="s">
        <v>101</v>
      </c>
      <c r="M4" s="129" t="s">
        <v>75</v>
      </c>
      <c r="N4" s="129" t="s">
        <v>76</v>
      </c>
      <c r="O4" s="126" t="s">
        <v>77</v>
      </c>
      <c r="P4" s="130" t="s">
        <v>77</v>
      </c>
      <c r="Q4" s="125" t="str">
        <f aca="false">E4</f>
        <v>IT-GO-GS-00-03</v>
      </c>
      <c r="R4" s="131" t="s">
        <v>81</v>
      </c>
      <c r="S4" s="132" t="n">
        <v>12</v>
      </c>
      <c r="T4" s="124" t="n">
        <v>1</v>
      </c>
      <c r="U4" s="133" t="n">
        <v>0</v>
      </c>
      <c r="V4" s="126" t="str">
        <f aca="false">H4</f>
        <v>USD</v>
      </c>
      <c r="W4" s="134" t="n">
        <f aca="false">IF(U4="NO",0,IF(U4="SI",1))</f>
        <v>0</v>
      </c>
    </row>
    <row r="5" customFormat="false" ht="14.25" hidden="false" customHeight="false" outlineLevel="0" collapsed="false">
      <c r="A5" s="124" t="str">
        <f aca="false">D5&amp;F5&amp;E5</f>
        <v>Catalogo principalG-SuiteIT-GO-GS-00-04</v>
      </c>
      <c r="B5" s="124" t="str">
        <f aca="false">E5&amp;F5</f>
        <v>IT-GO-GS-00-04G-Suite</v>
      </c>
      <c r="C5" s="124"/>
      <c r="D5" s="124" t="s">
        <v>135</v>
      </c>
      <c r="E5" s="125" t="s">
        <v>37</v>
      </c>
      <c r="F5" s="124" t="s">
        <v>19</v>
      </c>
      <c r="G5" s="124" t="str">
        <f aca="false">D5</f>
        <v>Catalogo principal</v>
      </c>
      <c r="H5" s="126" t="s">
        <v>137</v>
      </c>
      <c r="I5" s="124" t="s">
        <v>77</v>
      </c>
      <c r="J5" s="127" t="s">
        <v>74</v>
      </c>
      <c r="K5" s="128" t="s">
        <v>30</v>
      </c>
      <c r="L5" s="127" t="s">
        <v>101</v>
      </c>
      <c r="M5" s="129" t="s">
        <v>75</v>
      </c>
      <c r="N5" s="129" t="s">
        <v>76</v>
      </c>
      <c r="O5" s="126" t="s">
        <v>77</v>
      </c>
      <c r="P5" s="130" t="s">
        <v>77</v>
      </c>
      <c r="Q5" s="125" t="str">
        <f aca="false">E5</f>
        <v>IT-GO-GS-00-04</v>
      </c>
      <c r="R5" s="131" t="s">
        <v>78</v>
      </c>
      <c r="S5" s="132" t="n">
        <v>144</v>
      </c>
      <c r="T5" s="124" t="n">
        <v>1</v>
      </c>
      <c r="U5" s="133" t="n">
        <v>0</v>
      </c>
      <c r="V5" s="126" t="str">
        <f aca="false">H5</f>
        <v>USD</v>
      </c>
      <c r="W5" s="134" t="n">
        <f aca="false">IF(U5="NO",0,IF(U5="SI",1))</f>
        <v>0</v>
      </c>
    </row>
    <row r="6" customFormat="false" ht="14.25" hidden="false" customHeight="false" outlineLevel="0" collapsed="false">
      <c r="A6" s="124" t="str">
        <f aca="false">D6&amp;F6&amp;E6</f>
        <v>Catalogo principalG-SuiteIT-GO-GS-00-05</v>
      </c>
      <c r="B6" s="124" t="str">
        <f aca="false">E6&amp;F6</f>
        <v>IT-GO-GS-00-05G-Suite</v>
      </c>
      <c r="C6" s="124"/>
      <c r="D6" s="124" t="s">
        <v>135</v>
      </c>
      <c r="E6" s="125" t="s">
        <v>40</v>
      </c>
      <c r="F6" s="124" t="s">
        <v>19</v>
      </c>
      <c r="G6" s="124" t="str">
        <f aca="false">D6</f>
        <v>Catalogo principal</v>
      </c>
      <c r="H6" s="126" t="s">
        <v>137</v>
      </c>
      <c r="I6" s="124" t="s">
        <v>77</v>
      </c>
      <c r="J6" s="127" t="s">
        <v>85</v>
      </c>
      <c r="K6" s="128" t="s">
        <v>30</v>
      </c>
      <c r="L6" s="127" t="s">
        <v>101</v>
      </c>
      <c r="M6" s="129" t="s">
        <v>75</v>
      </c>
      <c r="N6" s="129" t="s">
        <v>76</v>
      </c>
      <c r="O6" s="126" t="s">
        <v>77</v>
      </c>
      <c r="P6" s="130" t="s">
        <v>77</v>
      </c>
      <c r="Q6" s="125" t="str">
        <f aca="false">E6</f>
        <v>IT-GO-GS-00-05</v>
      </c>
      <c r="R6" s="131" t="s">
        <v>81</v>
      </c>
      <c r="S6" s="132" t="n">
        <v>25</v>
      </c>
      <c r="T6" s="124" t="n">
        <v>1</v>
      </c>
      <c r="U6" s="133" t="n">
        <v>0</v>
      </c>
      <c r="V6" s="126" t="str">
        <f aca="false">H6</f>
        <v>USD</v>
      </c>
      <c r="W6" s="134" t="n">
        <f aca="false">IF(U6="NO",0,IF(U6="SI",1))</f>
        <v>0</v>
      </c>
    </row>
    <row r="7" customFormat="false" ht="14.25" hidden="false" customHeight="false" outlineLevel="0" collapsed="false">
      <c r="A7" s="124" t="str">
        <f aca="false">D7&amp;F7&amp;E7</f>
        <v>Catalogo principalG-SuiteIT-GO-GS-00-06</v>
      </c>
      <c r="B7" s="124" t="str">
        <f aca="false">E7&amp;F7</f>
        <v>IT-GO-GS-00-06G-Suite</v>
      </c>
      <c r="C7" s="124"/>
      <c r="D7" s="124" t="s">
        <v>135</v>
      </c>
      <c r="E7" s="125" t="s">
        <v>39</v>
      </c>
      <c r="F7" s="124" t="s">
        <v>19</v>
      </c>
      <c r="G7" s="124" t="str">
        <f aca="false">D7</f>
        <v>Catalogo principal</v>
      </c>
      <c r="H7" s="126" t="s">
        <v>137</v>
      </c>
      <c r="I7" s="124" t="s">
        <v>77</v>
      </c>
      <c r="J7" s="127" t="s">
        <v>83</v>
      </c>
      <c r="K7" s="128" t="s">
        <v>30</v>
      </c>
      <c r="L7" s="127" t="s">
        <v>101</v>
      </c>
      <c r="M7" s="129" t="s">
        <v>75</v>
      </c>
      <c r="N7" s="129" t="s">
        <v>76</v>
      </c>
      <c r="O7" s="126" t="s">
        <v>77</v>
      </c>
      <c r="P7" s="130" t="s">
        <v>77</v>
      </c>
      <c r="Q7" s="125" t="str">
        <f aca="false">E7</f>
        <v>IT-GO-GS-00-06</v>
      </c>
      <c r="R7" s="131" t="s">
        <v>78</v>
      </c>
      <c r="S7" s="132" t="n">
        <v>300</v>
      </c>
      <c r="T7" s="124" t="n">
        <v>1</v>
      </c>
      <c r="U7" s="133" t="n">
        <v>0</v>
      </c>
      <c r="V7" s="126" t="str">
        <f aca="false">H7</f>
        <v>USD</v>
      </c>
      <c r="W7" s="134" t="n">
        <f aca="false">IF(U7="NO",0,IF(U7="SI",1))</f>
        <v>0</v>
      </c>
    </row>
    <row r="8" customFormat="false" ht="14.25" hidden="false" customHeight="false" outlineLevel="0" collapsed="false">
      <c r="A8" s="124" t="str">
        <f aca="false">D8&amp;F8&amp;E8</f>
        <v>Catalogo principalG-SuiteIT-GO-GS-00-07</v>
      </c>
      <c r="B8" s="124" t="str">
        <f aca="false">E8&amp;F8</f>
        <v>IT-GO-GS-00-07G-Suite</v>
      </c>
      <c r="C8" s="124"/>
      <c r="D8" s="124" t="s">
        <v>135</v>
      </c>
      <c r="E8" s="125" t="s">
        <v>141</v>
      </c>
      <c r="F8" s="124" t="s">
        <v>19</v>
      </c>
      <c r="G8" s="124" t="str">
        <f aca="false">D8</f>
        <v>Catalogo principal</v>
      </c>
      <c r="H8" s="126" t="s">
        <v>137</v>
      </c>
      <c r="I8" s="124" t="s">
        <v>77</v>
      </c>
      <c r="J8" s="127" t="s">
        <v>142</v>
      </c>
      <c r="K8" s="126" t="s">
        <v>30</v>
      </c>
      <c r="L8" s="127" t="s">
        <v>101</v>
      </c>
      <c r="M8" s="129" t="s">
        <v>75</v>
      </c>
      <c r="N8" s="129" t="s">
        <v>76</v>
      </c>
      <c r="O8" s="126" t="s">
        <v>77</v>
      </c>
      <c r="P8" s="130" t="s">
        <v>77</v>
      </c>
      <c r="Q8" s="125" t="str">
        <f aca="false">E8</f>
        <v>IT-GO-GS-00-07</v>
      </c>
      <c r="R8" s="131" t="s">
        <v>81</v>
      </c>
      <c r="S8" s="132" t="n">
        <v>5</v>
      </c>
      <c r="T8" s="124" t="n">
        <v>1</v>
      </c>
      <c r="U8" s="133" t="n">
        <v>0</v>
      </c>
      <c r="V8" s="126" t="str">
        <f aca="false">H8</f>
        <v>USD</v>
      </c>
      <c r="W8" s="134" t="n">
        <f aca="false">IF(U8="NO",0,IF(U8="SI",1))</f>
        <v>0</v>
      </c>
    </row>
    <row r="9" customFormat="false" ht="14.25" hidden="false" customHeight="false" outlineLevel="0" collapsed="false">
      <c r="A9" s="124" t="str">
        <f aca="false">D9&amp;F9&amp;E9</f>
        <v>Catalogo principalG-SuiteIT-GO-GS-00-08</v>
      </c>
      <c r="B9" s="124" t="str">
        <f aca="false">E9&amp;F9</f>
        <v>IT-GO-GS-00-08G-Suite</v>
      </c>
      <c r="C9" s="124"/>
      <c r="D9" s="124" t="s">
        <v>135</v>
      </c>
      <c r="E9" s="125" t="s">
        <v>143</v>
      </c>
      <c r="F9" s="124" t="s">
        <v>19</v>
      </c>
      <c r="G9" s="124" t="str">
        <f aca="false">D9</f>
        <v>Catalogo principal</v>
      </c>
      <c r="H9" s="126" t="s">
        <v>137</v>
      </c>
      <c r="I9" s="124" t="s">
        <v>77</v>
      </c>
      <c r="J9" s="127" t="s">
        <v>144</v>
      </c>
      <c r="K9" s="126" t="s">
        <v>30</v>
      </c>
      <c r="L9" s="127" t="s">
        <v>101</v>
      </c>
      <c r="M9" s="129" t="s">
        <v>75</v>
      </c>
      <c r="N9" s="129" t="s">
        <v>76</v>
      </c>
      <c r="O9" s="126" t="s">
        <v>77</v>
      </c>
      <c r="P9" s="130" t="s">
        <v>77</v>
      </c>
      <c r="Q9" s="125" t="str">
        <f aca="false">E9</f>
        <v>IT-GO-GS-00-08</v>
      </c>
      <c r="R9" s="131" t="s">
        <v>78</v>
      </c>
      <c r="S9" s="132" t="n">
        <v>50</v>
      </c>
      <c r="T9" s="124" t="n">
        <v>1</v>
      </c>
      <c r="U9" s="133" t="n">
        <v>0</v>
      </c>
      <c r="V9" s="126" t="str">
        <f aca="false">H9</f>
        <v>USD</v>
      </c>
      <c r="W9" s="134" t="n">
        <f aca="false">IF(U9="NO",0,IF(U9="SI",1))</f>
        <v>0</v>
      </c>
    </row>
    <row r="10" customFormat="false" ht="14.25" hidden="false" customHeight="false" outlineLevel="0" collapsed="false">
      <c r="A10" s="124" t="str">
        <f aca="false">D10&amp;F10&amp;E10</f>
        <v>Catalogo principalG-SuiteIT-GO-GS-00-09</v>
      </c>
      <c r="B10" s="124" t="str">
        <f aca="false">E10&amp;F10</f>
        <v>IT-GO-GS-00-09G-Suite</v>
      </c>
      <c r="C10" s="124"/>
      <c r="D10" s="124" t="s">
        <v>135</v>
      </c>
      <c r="E10" s="135" t="s">
        <v>145</v>
      </c>
      <c r="F10" s="124" t="s">
        <v>19</v>
      </c>
      <c r="G10" s="124" t="str">
        <f aca="false">D10</f>
        <v>Catalogo principal</v>
      </c>
      <c r="H10" s="126" t="s">
        <v>137</v>
      </c>
      <c r="I10" s="124" t="s">
        <v>77</v>
      </c>
      <c r="J10" s="136" t="s">
        <v>146</v>
      </c>
      <c r="K10" s="137" t="s">
        <v>30</v>
      </c>
      <c r="L10" s="127" t="s">
        <v>101</v>
      </c>
      <c r="M10" s="138" t="s">
        <v>75</v>
      </c>
      <c r="N10" s="129" t="s">
        <v>76</v>
      </c>
      <c r="O10" s="126" t="s">
        <v>77</v>
      </c>
      <c r="P10" s="139" t="s">
        <v>77</v>
      </c>
      <c r="Q10" s="125" t="str">
        <f aca="false">E10</f>
        <v>IT-GO-GS-00-09</v>
      </c>
      <c r="R10" s="131" t="s">
        <v>81</v>
      </c>
      <c r="S10" s="140" t="n">
        <v>4</v>
      </c>
      <c r="T10" s="124" t="n">
        <v>1</v>
      </c>
      <c r="U10" s="133" t="n">
        <v>0</v>
      </c>
      <c r="V10" s="126" t="str">
        <f aca="false">H10</f>
        <v>USD</v>
      </c>
      <c r="W10" s="134" t="n">
        <f aca="false">IF(U10="NO",0,IF(U10="SI",1))</f>
        <v>0</v>
      </c>
    </row>
    <row r="11" customFormat="false" ht="14.25" hidden="false" customHeight="false" outlineLevel="0" collapsed="false">
      <c r="A11" s="124" t="str">
        <f aca="false">D11&amp;F11&amp;E11</f>
        <v>Catalogo principalG-SuiteIT-GO-GS-00-10</v>
      </c>
      <c r="B11" s="124" t="str">
        <f aca="false">E11&amp;F11</f>
        <v>IT-GO-GS-00-10G-Suite</v>
      </c>
      <c r="C11" s="124"/>
      <c r="D11" s="124" t="s">
        <v>135</v>
      </c>
      <c r="E11" s="135" t="s">
        <v>147</v>
      </c>
      <c r="F11" s="124" t="s">
        <v>19</v>
      </c>
      <c r="G11" s="124" t="str">
        <f aca="false">D11</f>
        <v>Catalogo principal</v>
      </c>
      <c r="H11" s="126" t="s">
        <v>137</v>
      </c>
      <c r="I11" s="124" t="s">
        <v>77</v>
      </c>
      <c r="J11" s="136" t="s">
        <v>148</v>
      </c>
      <c r="K11" s="137" t="s">
        <v>30</v>
      </c>
      <c r="L11" s="127" t="s">
        <v>101</v>
      </c>
      <c r="M11" s="138" t="s">
        <v>75</v>
      </c>
      <c r="N11" s="129" t="s">
        <v>76</v>
      </c>
      <c r="O11" s="126" t="s">
        <v>77</v>
      </c>
      <c r="P11" s="139" t="s">
        <v>77</v>
      </c>
      <c r="Q11" s="125" t="str">
        <f aca="false">E11</f>
        <v>IT-GO-GS-00-10</v>
      </c>
      <c r="R11" s="131" t="s">
        <v>78</v>
      </c>
      <c r="S11" s="140" t="n">
        <v>48</v>
      </c>
      <c r="T11" s="124" t="n">
        <v>1</v>
      </c>
      <c r="U11" s="133" t="n">
        <v>0</v>
      </c>
      <c r="V11" s="126" t="str">
        <f aca="false">H11</f>
        <v>USD</v>
      </c>
      <c r="W11" s="134" t="n">
        <f aca="false">IF(U11="NO",0,IF(U11="SI",1))</f>
        <v>0</v>
      </c>
    </row>
    <row r="12" customFormat="false" ht="14.25" hidden="false" customHeight="false" outlineLevel="0" collapsed="false">
      <c r="A12" s="124" t="str">
        <f aca="false">D12&amp;F12&amp;E12</f>
        <v>Catalogo principalG-SuiteIT-GO-GS-00-11</v>
      </c>
      <c r="B12" s="124" t="str">
        <f aca="false">E12&amp;F12</f>
        <v>IT-GO-GS-00-11G-Suite</v>
      </c>
      <c r="C12" s="124"/>
      <c r="D12" s="124" t="s">
        <v>135</v>
      </c>
      <c r="E12" s="135" t="s">
        <v>149</v>
      </c>
      <c r="F12" s="124" t="s">
        <v>19</v>
      </c>
      <c r="G12" s="124" t="str">
        <f aca="false">D12</f>
        <v>Catalogo principal</v>
      </c>
      <c r="H12" s="126" t="s">
        <v>137</v>
      </c>
      <c r="I12" s="124" t="s">
        <v>77</v>
      </c>
      <c r="J12" s="136" t="s">
        <v>150</v>
      </c>
      <c r="K12" s="137" t="s">
        <v>30</v>
      </c>
      <c r="L12" s="127" t="s">
        <v>101</v>
      </c>
      <c r="M12" s="138" t="s">
        <v>75</v>
      </c>
      <c r="N12" s="129" t="s">
        <v>76</v>
      </c>
      <c r="O12" s="126" t="s">
        <v>77</v>
      </c>
      <c r="P12" s="139" t="s">
        <v>77</v>
      </c>
      <c r="Q12" s="125" t="str">
        <f aca="false">E12</f>
        <v>IT-GO-GS-00-11</v>
      </c>
      <c r="R12" s="131" t="s">
        <v>81</v>
      </c>
      <c r="S12" s="140" t="n">
        <v>7.5</v>
      </c>
      <c r="T12" s="124" t="n">
        <v>1</v>
      </c>
      <c r="U12" s="133" t="n">
        <v>0</v>
      </c>
      <c r="V12" s="126" t="str">
        <f aca="false">H12</f>
        <v>USD</v>
      </c>
      <c r="W12" s="134" t="n">
        <f aca="false">IF(U12="NO",0,IF(U12="SI",1))</f>
        <v>0</v>
      </c>
    </row>
    <row r="13" customFormat="false" ht="14.25" hidden="false" customHeight="false" outlineLevel="0" collapsed="false">
      <c r="A13" s="124" t="str">
        <f aca="false">D13&amp;F13&amp;E13</f>
        <v>Catalogo principalG-SuiteIT-GO-GS-00-12</v>
      </c>
      <c r="B13" s="124" t="str">
        <f aca="false">E13&amp;F13</f>
        <v>IT-GO-GS-00-12G-Suite</v>
      </c>
      <c r="C13" s="124"/>
      <c r="D13" s="124" t="s">
        <v>135</v>
      </c>
      <c r="E13" s="135" t="s">
        <v>151</v>
      </c>
      <c r="F13" s="124" t="s">
        <v>19</v>
      </c>
      <c r="G13" s="124" t="str">
        <f aca="false">D13</f>
        <v>Catalogo principal</v>
      </c>
      <c r="H13" s="126" t="s">
        <v>137</v>
      </c>
      <c r="I13" s="124" t="s">
        <v>77</v>
      </c>
      <c r="J13" s="136" t="s">
        <v>152</v>
      </c>
      <c r="K13" s="137" t="s">
        <v>30</v>
      </c>
      <c r="L13" s="127" t="s">
        <v>101</v>
      </c>
      <c r="M13" s="138" t="s">
        <v>75</v>
      </c>
      <c r="N13" s="129" t="s">
        <v>76</v>
      </c>
      <c r="O13" s="126" t="s">
        <v>77</v>
      </c>
      <c r="P13" s="139" t="s">
        <v>77</v>
      </c>
      <c r="Q13" s="125" t="str">
        <f aca="false">E13</f>
        <v>IT-GO-GS-00-12</v>
      </c>
      <c r="R13" s="131" t="s">
        <v>78</v>
      </c>
      <c r="S13" s="140" t="n">
        <v>90</v>
      </c>
      <c r="T13" s="124" t="n">
        <v>1</v>
      </c>
      <c r="U13" s="133" t="n">
        <v>0</v>
      </c>
      <c r="V13" s="126" t="str">
        <f aca="false">H13</f>
        <v>USD</v>
      </c>
      <c r="W13" s="134" t="n">
        <f aca="false">IF(U13="NO",0,IF(U13="SI",1))</f>
        <v>0</v>
      </c>
    </row>
    <row r="14" customFormat="false" ht="14.25" hidden="false" customHeight="false" outlineLevel="0" collapsed="false">
      <c r="A14" s="124" t="str">
        <f aca="false">D14&amp;F14&amp;E14</f>
        <v>Catalogo principalG-SuiteIT-GO-GS-00-13</v>
      </c>
      <c r="B14" s="124" t="str">
        <f aca="false">E14&amp;F14</f>
        <v>IT-GO-GS-00-13G-Suite</v>
      </c>
      <c r="C14" s="124"/>
      <c r="D14" s="124" t="s">
        <v>135</v>
      </c>
      <c r="E14" s="135" t="s">
        <v>153</v>
      </c>
      <c r="F14" s="124" t="s">
        <v>19</v>
      </c>
      <c r="G14" s="124" t="str">
        <f aca="false">D14</f>
        <v>Catalogo principal</v>
      </c>
      <c r="H14" s="126" t="s">
        <v>137</v>
      </c>
      <c r="I14" s="124" t="s">
        <v>77</v>
      </c>
      <c r="J14" s="136" t="s">
        <v>154</v>
      </c>
      <c r="K14" s="137" t="s">
        <v>30</v>
      </c>
      <c r="L14" s="127" t="s">
        <v>101</v>
      </c>
      <c r="M14" s="138" t="s">
        <v>75</v>
      </c>
      <c r="N14" s="129" t="s">
        <v>76</v>
      </c>
      <c r="O14" s="126" t="s">
        <v>77</v>
      </c>
      <c r="P14" s="139" t="s">
        <v>77</v>
      </c>
      <c r="Q14" s="125" t="str">
        <f aca="false">E14</f>
        <v>IT-GO-GS-00-13</v>
      </c>
      <c r="R14" s="131" t="s">
        <v>81</v>
      </c>
      <c r="S14" s="140" t="n">
        <v>17.5</v>
      </c>
      <c r="T14" s="124" t="n">
        <v>1</v>
      </c>
      <c r="U14" s="133" t="n">
        <v>0</v>
      </c>
      <c r="V14" s="126" t="str">
        <f aca="false">H14</f>
        <v>USD</v>
      </c>
      <c r="W14" s="134" t="n">
        <f aca="false">IF(U14="NO",0,IF(U14="SI",1))</f>
        <v>0</v>
      </c>
    </row>
    <row r="15" customFormat="false" ht="14.25" hidden="false" customHeight="false" outlineLevel="0" collapsed="false">
      <c r="A15" s="124" t="str">
        <f aca="false">D15&amp;F15&amp;E15</f>
        <v>Catalogo principalG-SuiteIT-GO-GS-00-14</v>
      </c>
      <c r="B15" s="124" t="str">
        <f aca="false">E15&amp;F15</f>
        <v>IT-GO-GS-00-14G-Suite</v>
      </c>
      <c r="C15" s="124"/>
      <c r="D15" s="124" t="s">
        <v>135</v>
      </c>
      <c r="E15" s="135" t="s">
        <v>155</v>
      </c>
      <c r="F15" s="124" t="s">
        <v>19</v>
      </c>
      <c r="G15" s="124" t="str">
        <f aca="false">D15</f>
        <v>Catalogo principal</v>
      </c>
      <c r="H15" s="126" t="s">
        <v>137</v>
      </c>
      <c r="I15" s="124" t="s">
        <v>77</v>
      </c>
      <c r="J15" s="136" t="s">
        <v>156</v>
      </c>
      <c r="K15" s="137" t="s">
        <v>30</v>
      </c>
      <c r="L15" s="127" t="s">
        <v>101</v>
      </c>
      <c r="M15" s="138" t="s">
        <v>75</v>
      </c>
      <c r="N15" s="129" t="s">
        <v>76</v>
      </c>
      <c r="O15" s="126" t="s">
        <v>77</v>
      </c>
      <c r="P15" s="139" t="s">
        <v>77</v>
      </c>
      <c r="Q15" s="125" t="str">
        <f aca="false">E15</f>
        <v>IT-GO-GS-00-14</v>
      </c>
      <c r="R15" s="131" t="s">
        <v>78</v>
      </c>
      <c r="S15" s="140" t="n">
        <v>210</v>
      </c>
      <c r="T15" s="124" t="n">
        <v>1</v>
      </c>
      <c r="U15" s="133" t="n">
        <v>0</v>
      </c>
      <c r="V15" s="126" t="str">
        <f aca="false">H15</f>
        <v>USD</v>
      </c>
      <c r="W15" s="134" t="n">
        <f aca="false">IF(U15="NO",0,IF(U15="SI",1))</f>
        <v>0</v>
      </c>
    </row>
    <row r="16" customFormat="false" ht="14.25" hidden="false" customHeight="false" outlineLevel="0" collapsed="false">
      <c r="A16" s="124" t="str">
        <f aca="false">D16&amp;F16&amp;E16</f>
        <v>Catalogo principalG-SuiteIT-GO-GS-00-15</v>
      </c>
      <c r="B16" s="124" t="str">
        <f aca="false">E16&amp;F16</f>
        <v>IT-GO-GS-00-15G-Suite</v>
      </c>
      <c r="C16" s="124"/>
      <c r="D16" s="124" t="s">
        <v>135</v>
      </c>
      <c r="E16" s="135" t="s">
        <v>157</v>
      </c>
      <c r="F16" s="124" t="s">
        <v>19</v>
      </c>
      <c r="G16" s="124" t="str">
        <f aca="false">D16</f>
        <v>Catalogo principal</v>
      </c>
      <c r="H16" s="126" t="s">
        <v>137</v>
      </c>
      <c r="I16" s="124" t="s">
        <v>77</v>
      </c>
      <c r="J16" s="136" t="s">
        <v>158</v>
      </c>
      <c r="K16" s="137" t="s">
        <v>30</v>
      </c>
      <c r="L16" s="127" t="s">
        <v>101</v>
      </c>
      <c r="M16" s="138" t="s">
        <v>75</v>
      </c>
      <c r="N16" s="129" t="s">
        <v>76</v>
      </c>
      <c r="O16" s="126" t="s">
        <v>77</v>
      </c>
      <c r="P16" s="139" t="s">
        <v>77</v>
      </c>
      <c r="Q16" s="125" t="str">
        <f aca="false">E16</f>
        <v>IT-GO-GS-00-15</v>
      </c>
      <c r="R16" s="131" t="s">
        <v>81</v>
      </c>
      <c r="S16" s="140" t="n">
        <v>35</v>
      </c>
      <c r="T16" s="124" t="n">
        <v>1</v>
      </c>
      <c r="U16" s="133" t="n">
        <v>0</v>
      </c>
      <c r="V16" s="126" t="str">
        <f aca="false">H16</f>
        <v>USD</v>
      </c>
      <c r="W16" s="134" t="n">
        <f aca="false">IF(U16="NO",0,IF(U16="SI",1))</f>
        <v>0</v>
      </c>
    </row>
    <row r="17" customFormat="false" ht="14.25" hidden="false" customHeight="false" outlineLevel="0" collapsed="false">
      <c r="A17" s="124" t="str">
        <f aca="false">D17&amp;F17&amp;E17</f>
        <v>Catalogo principalG-SuiteIT-GO-GS-00-16</v>
      </c>
      <c r="B17" s="124" t="str">
        <f aca="false">E17&amp;F17</f>
        <v>IT-GO-GS-00-16G-Suite</v>
      </c>
      <c r="C17" s="124"/>
      <c r="D17" s="124" t="s">
        <v>135</v>
      </c>
      <c r="E17" s="135" t="s">
        <v>159</v>
      </c>
      <c r="F17" s="124" t="s">
        <v>19</v>
      </c>
      <c r="G17" s="124" t="str">
        <f aca="false">D17</f>
        <v>Catalogo principal</v>
      </c>
      <c r="H17" s="126" t="s">
        <v>137</v>
      </c>
      <c r="I17" s="124" t="s">
        <v>77</v>
      </c>
      <c r="J17" s="136" t="s">
        <v>160</v>
      </c>
      <c r="K17" s="137" t="s">
        <v>30</v>
      </c>
      <c r="L17" s="127" t="s">
        <v>101</v>
      </c>
      <c r="M17" s="138" t="s">
        <v>75</v>
      </c>
      <c r="N17" s="129" t="s">
        <v>76</v>
      </c>
      <c r="O17" s="126" t="s">
        <v>77</v>
      </c>
      <c r="P17" s="139" t="s">
        <v>77</v>
      </c>
      <c r="Q17" s="125" t="str">
        <f aca="false">E17</f>
        <v>IT-GO-GS-00-16</v>
      </c>
      <c r="R17" s="131" t="s">
        <v>78</v>
      </c>
      <c r="S17" s="140" t="n">
        <v>420</v>
      </c>
      <c r="T17" s="124" t="n">
        <v>1</v>
      </c>
      <c r="U17" s="133" t="n">
        <v>0</v>
      </c>
      <c r="V17" s="126" t="str">
        <f aca="false">H17</f>
        <v>USD</v>
      </c>
      <c r="W17" s="134" t="n">
        <f aca="false">IF(U17="NO",0,IF(U17="SI",1))</f>
        <v>0</v>
      </c>
    </row>
    <row r="18" customFormat="false" ht="14.25" hidden="false" customHeight="false" outlineLevel="0" collapsed="false">
      <c r="A18" s="124" t="str">
        <f aca="false">D18&amp;F18&amp;E18</f>
        <v>Catalogo principalG-SuiteIT-GO-GS-00-17</v>
      </c>
      <c r="B18" s="124" t="str">
        <f aca="false">E18&amp;F18</f>
        <v>IT-GO-GS-00-17G-Suite</v>
      </c>
      <c r="C18" s="124"/>
      <c r="D18" s="124" t="s">
        <v>135</v>
      </c>
      <c r="E18" s="135" t="s">
        <v>161</v>
      </c>
      <c r="F18" s="124" t="s">
        <v>19</v>
      </c>
      <c r="G18" s="124" t="str">
        <f aca="false">D18</f>
        <v>Catalogo principal</v>
      </c>
      <c r="H18" s="126" t="s">
        <v>137</v>
      </c>
      <c r="I18" s="124" t="s">
        <v>77</v>
      </c>
      <c r="J18" s="136" t="s">
        <v>162</v>
      </c>
      <c r="K18" s="137" t="s">
        <v>30</v>
      </c>
      <c r="L18" s="127" t="s">
        <v>101</v>
      </c>
      <c r="M18" s="138" t="s">
        <v>75</v>
      </c>
      <c r="N18" s="129" t="s">
        <v>76</v>
      </c>
      <c r="O18" s="126" t="s">
        <v>77</v>
      </c>
      <c r="P18" s="139" t="s">
        <v>77</v>
      </c>
      <c r="Q18" s="125" t="str">
        <f aca="false">E18</f>
        <v>IT-GO-GS-00-17</v>
      </c>
      <c r="R18" s="131" t="s">
        <v>81</v>
      </c>
      <c r="S18" s="140" t="n">
        <v>89</v>
      </c>
      <c r="T18" s="124" t="n">
        <v>1</v>
      </c>
      <c r="U18" s="133" t="n">
        <v>0</v>
      </c>
      <c r="V18" s="126" t="str">
        <f aca="false">H18</f>
        <v>USD</v>
      </c>
      <c r="W18" s="134" t="n">
        <f aca="false">IF(U18="NO",0,IF(U18="SI",1))</f>
        <v>0</v>
      </c>
    </row>
    <row r="19" customFormat="false" ht="14.25" hidden="false" customHeight="false" outlineLevel="0" collapsed="false">
      <c r="A19" s="124" t="str">
        <f aca="false">D19&amp;F19&amp;E19</f>
        <v>Catalogo principalG-SuiteIT-GO-GS-00-18</v>
      </c>
      <c r="B19" s="124" t="str">
        <f aca="false">E19&amp;F19</f>
        <v>IT-GO-GS-00-18G-Suite</v>
      </c>
      <c r="C19" s="124"/>
      <c r="D19" s="124" t="s">
        <v>135</v>
      </c>
      <c r="E19" s="135" t="s">
        <v>163</v>
      </c>
      <c r="F19" s="124" t="s">
        <v>19</v>
      </c>
      <c r="G19" s="124" t="str">
        <f aca="false">D19</f>
        <v>Catalogo principal</v>
      </c>
      <c r="H19" s="126" t="s">
        <v>137</v>
      </c>
      <c r="I19" s="124" t="s">
        <v>77</v>
      </c>
      <c r="J19" s="136" t="s">
        <v>164</v>
      </c>
      <c r="K19" s="137" t="s">
        <v>30</v>
      </c>
      <c r="L19" s="127" t="s">
        <v>101</v>
      </c>
      <c r="M19" s="138" t="s">
        <v>75</v>
      </c>
      <c r="N19" s="129" t="s">
        <v>76</v>
      </c>
      <c r="O19" s="126" t="s">
        <v>77</v>
      </c>
      <c r="P19" s="139" t="s">
        <v>77</v>
      </c>
      <c r="Q19" s="125" t="str">
        <f aca="false">E19</f>
        <v>IT-GO-GS-00-18</v>
      </c>
      <c r="R19" s="131" t="s">
        <v>78</v>
      </c>
      <c r="S19" s="140" t="n">
        <v>1068</v>
      </c>
      <c r="T19" s="124" t="n">
        <v>1</v>
      </c>
      <c r="U19" s="133" t="n">
        <v>0</v>
      </c>
      <c r="V19" s="126" t="str">
        <f aca="false">H19</f>
        <v>USD</v>
      </c>
      <c r="W19" s="134" t="n">
        <f aca="false">IF(U19="NO",0,IF(U19="SI",1))</f>
        <v>0</v>
      </c>
    </row>
    <row r="20" customFormat="false" ht="14.25" hidden="false" customHeight="false" outlineLevel="0" collapsed="false">
      <c r="A20" s="124" t="str">
        <f aca="false">D20&amp;F20&amp;E20</f>
        <v>Catalogo principalG-SuiteIT-GO-GS-00-19</v>
      </c>
      <c r="B20" s="124" t="str">
        <f aca="false">E20&amp;F20</f>
        <v>IT-GO-GS-00-19G-Suite</v>
      </c>
      <c r="C20" s="124"/>
      <c r="D20" s="124" t="s">
        <v>135</v>
      </c>
      <c r="E20" s="135" t="s">
        <v>165</v>
      </c>
      <c r="F20" s="124" t="s">
        <v>19</v>
      </c>
      <c r="G20" s="124" t="str">
        <f aca="false">D20</f>
        <v>Catalogo principal</v>
      </c>
      <c r="H20" s="126" t="s">
        <v>137</v>
      </c>
      <c r="I20" s="124" t="s">
        <v>77</v>
      </c>
      <c r="J20" s="136" t="s">
        <v>166</v>
      </c>
      <c r="K20" s="137" t="s">
        <v>30</v>
      </c>
      <c r="L20" s="127" t="s">
        <v>101</v>
      </c>
      <c r="M20" s="138" t="s">
        <v>75</v>
      </c>
      <c r="N20" s="129" t="s">
        <v>76</v>
      </c>
      <c r="O20" s="126" t="s">
        <v>77</v>
      </c>
      <c r="P20" s="139" t="s">
        <v>77</v>
      </c>
      <c r="Q20" s="125" t="str">
        <f aca="false">E20</f>
        <v>IT-GO-GS-00-19</v>
      </c>
      <c r="R20" s="131" t="s">
        <v>81</v>
      </c>
      <c r="S20" s="140" t="n">
        <v>179</v>
      </c>
      <c r="T20" s="124" t="n">
        <v>1</v>
      </c>
      <c r="U20" s="133" t="n">
        <v>0</v>
      </c>
      <c r="V20" s="126" t="str">
        <f aca="false">H20</f>
        <v>USD</v>
      </c>
      <c r="W20" s="134" t="n">
        <f aca="false">IF(U20="NO",0,IF(U20="SI",1))</f>
        <v>0</v>
      </c>
    </row>
    <row r="21" customFormat="false" ht="14.25" hidden="false" customHeight="false" outlineLevel="0" collapsed="false">
      <c r="A21" s="124" t="str">
        <f aca="false">D21&amp;F21&amp;E21</f>
        <v>Catalogo principalG-SuiteIT-GO-GS-00-20</v>
      </c>
      <c r="B21" s="124" t="str">
        <f aca="false">E21&amp;F21</f>
        <v>IT-GO-GS-00-20G-Suite</v>
      </c>
      <c r="C21" s="124"/>
      <c r="D21" s="124" t="s">
        <v>135</v>
      </c>
      <c r="E21" s="135" t="s">
        <v>167</v>
      </c>
      <c r="F21" s="124" t="s">
        <v>19</v>
      </c>
      <c r="G21" s="124" t="str">
        <f aca="false">D21</f>
        <v>Catalogo principal</v>
      </c>
      <c r="H21" s="126" t="s">
        <v>137</v>
      </c>
      <c r="I21" s="124" t="s">
        <v>77</v>
      </c>
      <c r="J21" s="136" t="s">
        <v>168</v>
      </c>
      <c r="K21" s="137" t="s">
        <v>30</v>
      </c>
      <c r="L21" s="127" t="s">
        <v>101</v>
      </c>
      <c r="M21" s="138" t="s">
        <v>75</v>
      </c>
      <c r="N21" s="129" t="s">
        <v>76</v>
      </c>
      <c r="O21" s="126" t="s">
        <v>77</v>
      </c>
      <c r="P21" s="139" t="s">
        <v>77</v>
      </c>
      <c r="Q21" s="125" t="str">
        <f aca="false">E21</f>
        <v>IT-GO-GS-00-20</v>
      </c>
      <c r="R21" s="131" t="s">
        <v>78</v>
      </c>
      <c r="S21" s="140" t="n">
        <v>2148</v>
      </c>
      <c r="T21" s="124" t="n">
        <v>1</v>
      </c>
      <c r="U21" s="133" t="n">
        <v>0</v>
      </c>
      <c r="V21" s="126" t="str">
        <f aca="false">H21</f>
        <v>USD</v>
      </c>
      <c r="W21" s="134" t="n">
        <f aca="false">IF(U21="NO",0,IF(U21="SI",1))</f>
        <v>0</v>
      </c>
    </row>
    <row r="22" customFormat="false" ht="14.25" hidden="false" customHeight="false" outlineLevel="0" collapsed="false">
      <c r="A22" s="124" t="str">
        <f aca="false">D22&amp;F22&amp;E22</f>
        <v>Catalogo principalG-SuiteIT-GO-GS-00-21</v>
      </c>
      <c r="B22" s="124" t="str">
        <f aca="false">E22&amp;F22</f>
        <v>IT-GO-GS-00-21G-Suite</v>
      </c>
      <c r="C22" s="124"/>
      <c r="D22" s="124" t="s">
        <v>135</v>
      </c>
      <c r="E22" s="135" t="s">
        <v>169</v>
      </c>
      <c r="F22" s="124" t="s">
        <v>19</v>
      </c>
      <c r="G22" s="124" t="str">
        <f aca="false">D22</f>
        <v>Catalogo principal</v>
      </c>
      <c r="H22" s="126" t="s">
        <v>137</v>
      </c>
      <c r="I22" s="124" t="s">
        <v>77</v>
      </c>
      <c r="J22" s="136" t="s">
        <v>170</v>
      </c>
      <c r="K22" s="137" t="s">
        <v>30</v>
      </c>
      <c r="L22" s="127" t="s">
        <v>101</v>
      </c>
      <c r="M22" s="138" t="s">
        <v>75</v>
      </c>
      <c r="N22" s="129" t="s">
        <v>76</v>
      </c>
      <c r="O22" s="126" t="s">
        <v>77</v>
      </c>
      <c r="P22" s="139" t="s">
        <v>77</v>
      </c>
      <c r="Q22" s="125" t="str">
        <f aca="false">E22</f>
        <v>IT-GO-GS-00-21</v>
      </c>
      <c r="R22" s="131" t="s">
        <v>81</v>
      </c>
      <c r="S22" s="140" t="n">
        <v>358</v>
      </c>
      <c r="T22" s="124" t="n">
        <v>1</v>
      </c>
      <c r="U22" s="133" t="n">
        <v>0</v>
      </c>
      <c r="V22" s="126" t="str">
        <f aca="false">H22</f>
        <v>USD</v>
      </c>
      <c r="W22" s="134" t="n">
        <f aca="false">IF(U22="NO",0,IF(U22="SI",1))</f>
        <v>0</v>
      </c>
    </row>
    <row r="23" customFormat="false" ht="14.25" hidden="false" customHeight="false" outlineLevel="0" collapsed="false">
      <c r="A23" s="124" t="str">
        <f aca="false">D23&amp;F23&amp;E23</f>
        <v>Catalogo principalG-SuiteIT-GO-GS-00-22</v>
      </c>
      <c r="B23" s="124" t="str">
        <f aca="false">E23&amp;F23</f>
        <v>IT-GO-GS-00-22G-Suite</v>
      </c>
      <c r="C23" s="124"/>
      <c r="D23" s="124" t="s">
        <v>135</v>
      </c>
      <c r="E23" s="135" t="s">
        <v>171</v>
      </c>
      <c r="F23" s="124" t="s">
        <v>19</v>
      </c>
      <c r="G23" s="124" t="str">
        <f aca="false">D23</f>
        <v>Catalogo principal</v>
      </c>
      <c r="H23" s="126" t="s">
        <v>137</v>
      </c>
      <c r="I23" s="124" t="s">
        <v>77</v>
      </c>
      <c r="J23" s="136" t="s">
        <v>172</v>
      </c>
      <c r="K23" s="141" t="s">
        <v>30</v>
      </c>
      <c r="L23" s="127" t="s">
        <v>101</v>
      </c>
      <c r="M23" s="138" t="s">
        <v>75</v>
      </c>
      <c r="N23" s="129" t="s">
        <v>76</v>
      </c>
      <c r="O23" s="126" t="s">
        <v>77</v>
      </c>
      <c r="P23" s="139" t="s">
        <v>77</v>
      </c>
      <c r="Q23" s="125" t="str">
        <f aca="false">E23</f>
        <v>IT-GO-GS-00-22</v>
      </c>
      <c r="R23" s="131" t="s">
        <v>78</v>
      </c>
      <c r="S23" s="140" t="n">
        <v>4296</v>
      </c>
      <c r="T23" s="124" t="n">
        <v>1</v>
      </c>
      <c r="U23" s="133" t="n">
        <v>0</v>
      </c>
      <c r="V23" s="126" t="str">
        <f aca="false">H23</f>
        <v>USD</v>
      </c>
      <c r="W23" s="134" t="n">
        <f aca="false">IF(U23="NO",0,IF(U23="SI",1))</f>
        <v>0</v>
      </c>
    </row>
    <row r="24" customFormat="false" ht="14.25" hidden="false" customHeight="false" outlineLevel="0" collapsed="false">
      <c r="A24" s="124" t="str">
        <f aca="false">D24&amp;F24&amp;E24</f>
        <v>Catalogo principalG-SuiteIT-GO-GS-00-23</v>
      </c>
      <c r="B24" s="124" t="str">
        <f aca="false">E24&amp;F24</f>
        <v>IT-GO-GS-00-23G-Suite</v>
      </c>
      <c r="C24" s="124"/>
      <c r="D24" s="124" t="s">
        <v>135</v>
      </c>
      <c r="E24" s="135" t="s">
        <v>173</v>
      </c>
      <c r="F24" s="124" t="s">
        <v>19</v>
      </c>
      <c r="G24" s="124" t="str">
        <f aca="false">D24</f>
        <v>Catalogo principal</v>
      </c>
      <c r="H24" s="126" t="s">
        <v>137</v>
      </c>
      <c r="I24" s="124" t="s">
        <v>77</v>
      </c>
      <c r="J24" s="136" t="s">
        <v>174</v>
      </c>
      <c r="K24" s="141" t="s">
        <v>30</v>
      </c>
      <c r="L24" s="127" t="s">
        <v>101</v>
      </c>
      <c r="M24" s="138" t="s">
        <v>75</v>
      </c>
      <c r="N24" s="129" t="s">
        <v>76</v>
      </c>
      <c r="O24" s="126" t="s">
        <v>77</v>
      </c>
      <c r="P24" s="139" t="s">
        <v>77</v>
      </c>
      <c r="Q24" s="125" t="str">
        <f aca="false">E24</f>
        <v>IT-GO-GS-00-23</v>
      </c>
      <c r="R24" s="131" t="s">
        <v>81</v>
      </c>
      <c r="S24" s="140" t="n">
        <v>716</v>
      </c>
      <c r="T24" s="124" t="n">
        <v>1</v>
      </c>
      <c r="U24" s="133" t="n">
        <v>0</v>
      </c>
      <c r="V24" s="126" t="str">
        <f aca="false">H24</f>
        <v>USD</v>
      </c>
      <c r="W24" s="134" t="n">
        <f aca="false">IF(U24="NO",0,IF(U24="SI",1))</f>
        <v>0</v>
      </c>
    </row>
    <row r="25" customFormat="false" ht="14.25" hidden="false" customHeight="false" outlineLevel="0" collapsed="false">
      <c r="A25" s="124" t="str">
        <f aca="false">D25&amp;F25&amp;E25</f>
        <v>Catalogo principalG-SuiteIT-GO-GS-00-24</v>
      </c>
      <c r="B25" s="124" t="str">
        <f aca="false">E25&amp;F25</f>
        <v>IT-GO-GS-00-24G-Suite</v>
      </c>
      <c r="C25" s="124"/>
      <c r="D25" s="124" t="s">
        <v>135</v>
      </c>
      <c r="E25" s="135" t="s">
        <v>175</v>
      </c>
      <c r="F25" s="124" t="s">
        <v>19</v>
      </c>
      <c r="G25" s="124" t="str">
        <f aca="false">D25</f>
        <v>Catalogo principal</v>
      </c>
      <c r="H25" s="126" t="s">
        <v>137</v>
      </c>
      <c r="I25" s="124" t="s">
        <v>77</v>
      </c>
      <c r="J25" s="136" t="s">
        <v>176</v>
      </c>
      <c r="K25" s="141" t="s">
        <v>30</v>
      </c>
      <c r="L25" s="127" t="s">
        <v>101</v>
      </c>
      <c r="M25" s="138" t="s">
        <v>75</v>
      </c>
      <c r="N25" s="129" t="s">
        <v>76</v>
      </c>
      <c r="O25" s="126" t="s">
        <v>77</v>
      </c>
      <c r="P25" s="139" t="s">
        <v>77</v>
      </c>
      <c r="Q25" s="125" t="str">
        <f aca="false">E25</f>
        <v>IT-GO-GS-00-24</v>
      </c>
      <c r="R25" s="131" t="s">
        <v>78</v>
      </c>
      <c r="S25" s="140" t="n">
        <v>8592</v>
      </c>
      <c r="T25" s="124" t="n">
        <v>1</v>
      </c>
      <c r="U25" s="133" t="n">
        <v>0</v>
      </c>
      <c r="V25" s="126" t="str">
        <f aca="false">H25</f>
        <v>USD</v>
      </c>
      <c r="W25" s="134" t="n">
        <f aca="false">IF(U25="NO",0,IF(U25="SI",1))</f>
        <v>0</v>
      </c>
    </row>
    <row r="26" customFormat="false" ht="14.25" hidden="false" customHeight="false" outlineLevel="0" collapsed="false">
      <c r="A26" s="124" t="str">
        <f aca="false">D26&amp;F26&amp;E26</f>
        <v>Catalogo principalG-SuiteIT-GO-GS-00-25</v>
      </c>
      <c r="B26" s="124" t="str">
        <f aca="false">E26&amp;F26</f>
        <v>IT-GO-GS-00-25G-Suite</v>
      </c>
      <c r="C26" s="124"/>
      <c r="D26" s="124" t="s">
        <v>135</v>
      </c>
      <c r="E26" s="135" t="s">
        <v>177</v>
      </c>
      <c r="F26" s="124" t="s">
        <v>19</v>
      </c>
      <c r="G26" s="124" t="str">
        <f aca="false">D26</f>
        <v>Catalogo principal</v>
      </c>
      <c r="H26" s="126" t="s">
        <v>137</v>
      </c>
      <c r="I26" s="124" t="s">
        <v>77</v>
      </c>
      <c r="J26" s="136" t="s">
        <v>178</v>
      </c>
      <c r="K26" s="141" t="s">
        <v>30</v>
      </c>
      <c r="L26" s="127" t="s">
        <v>101</v>
      </c>
      <c r="M26" s="138" t="s">
        <v>75</v>
      </c>
      <c r="N26" s="129" t="s">
        <v>76</v>
      </c>
      <c r="O26" s="126" t="s">
        <v>77</v>
      </c>
      <c r="P26" s="139" t="s">
        <v>77</v>
      </c>
      <c r="Q26" s="125" t="str">
        <f aca="false">E26</f>
        <v>IT-GO-GS-00-25</v>
      </c>
      <c r="R26" s="131" t="s">
        <v>81</v>
      </c>
      <c r="S26" s="140" t="n">
        <v>1430</v>
      </c>
      <c r="T26" s="124" t="n">
        <v>1</v>
      </c>
      <c r="U26" s="133" t="n">
        <v>0</v>
      </c>
      <c r="V26" s="126" t="str">
        <f aca="false">H26</f>
        <v>USD</v>
      </c>
      <c r="W26" s="134" t="n">
        <f aca="false">IF(U26="NO",0,IF(U26="SI",1))</f>
        <v>0</v>
      </c>
    </row>
    <row r="27" customFormat="false" ht="14.25" hidden="false" customHeight="false" outlineLevel="0" collapsed="false">
      <c r="A27" s="124" t="str">
        <f aca="false">D27&amp;F27&amp;E27</f>
        <v>Catalogo principalG-SuiteIT-GO-GS-00-26</v>
      </c>
      <c r="B27" s="124" t="str">
        <f aca="false">E27&amp;F27</f>
        <v>IT-GO-GS-00-26G-Suite</v>
      </c>
      <c r="C27" s="124"/>
      <c r="D27" s="124" t="s">
        <v>135</v>
      </c>
      <c r="E27" s="135" t="s">
        <v>179</v>
      </c>
      <c r="F27" s="124" t="s">
        <v>19</v>
      </c>
      <c r="G27" s="124" t="str">
        <f aca="false">D27</f>
        <v>Catalogo principal</v>
      </c>
      <c r="H27" s="126" t="s">
        <v>137</v>
      </c>
      <c r="I27" s="124" t="s">
        <v>77</v>
      </c>
      <c r="J27" s="136" t="s">
        <v>180</v>
      </c>
      <c r="K27" s="141" t="s">
        <v>30</v>
      </c>
      <c r="L27" s="127" t="s">
        <v>101</v>
      </c>
      <c r="M27" s="138" t="s">
        <v>75</v>
      </c>
      <c r="N27" s="129" t="s">
        <v>76</v>
      </c>
      <c r="O27" s="126" t="s">
        <v>77</v>
      </c>
      <c r="P27" s="139" t="s">
        <v>77</v>
      </c>
      <c r="Q27" s="125" t="str">
        <f aca="false">E27</f>
        <v>IT-GO-GS-00-26</v>
      </c>
      <c r="R27" s="131" t="s">
        <v>78</v>
      </c>
      <c r="S27" s="140" t="n">
        <v>17160</v>
      </c>
      <c r="T27" s="124" t="n">
        <v>1</v>
      </c>
      <c r="U27" s="133" t="n">
        <v>0</v>
      </c>
      <c r="V27" s="126" t="str">
        <f aca="false">H27</f>
        <v>USD</v>
      </c>
      <c r="W27" s="134" t="n">
        <f aca="false">IF(U27="NO",0,IF(U27="SI",1))</f>
        <v>0</v>
      </c>
    </row>
    <row r="28" customFormat="false" ht="14.25" hidden="false" customHeight="false" outlineLevel="0" collapsed="false">
      <c r="A28" s="124" t="str">
        <f aca="false">D28&amp;F28&amp;E28</f>
        <v>Catalogo principalG-SuiteAPPS-STARTER-1USER-1MO</v>
      </c>
      <c r="B28" s="124" t="str">
        <f aca="false">E28&amp;F28</f>
        <v>APPS-STARTER-1USER-1MOG-Suite</v>
      </c>
      <c r="C28" s="124"/>
      <c r="D28" s="124" t="s">
        <v>135</v>
      </c>
      <c r="E28" s="135" t="s">
        <v>181</v>
      </c>
      <c r="F28" s="124" t="s">
        <v>19</v>
      </c>
      <c r="G28" s="124" t="str">
        <f aca="false">D28</f>
        <v>Catalogo principal</v>
      </c>
      <c r="H28" s="126" t="s">
        <v>137</v>
      </c>
      <c r="I28" s="124" t="s">
        <v>77</v>
      </c>
      <c r="J28" s="124" t="s">
        <v>182</v>
      </c>
      <c r="K28" s="141" t="s">
        <v>30</v>
      </c>
      <c r="L28" s="127" t="s">
        <v>101</v>
      </c>
      <c r="M28" s="138" t="s">
        <v>75</v>
      </c>
      <c r="N28" s="129" t="s">
        <v>76</v>
      </c>
      <c r="O28" s="126" t="s">
        <v>77</v>
      </c>
      <c r="P28" s="139" t="s">
        <v>77</v>
      </c>
      <c r="Q28" s="125" t="str">
        <f aca="false">E28</f>
        <v>APPS-STARTER-1USER-1MO</v>
      </c>
      <c r="R28" s="142" t="s">
        <v>81</v>
      </c>
      <c r="S28" s="140" t="n">
        <v>6</v>
      </c>
      <c r="T28" s="124" t="n">
        <v>1</v>
      </c>
      <c r="U28" s="133" t="n">
        <v>0</v>
      </c>
      <c r="V28" s="126" t="str">
        <f aca="false">H28</f>
        <v>USD</v>
      </c>
      <c r="W28" s="134"/>
    </row>
    <row r="29" customFormat="false" ht="14.25" hidden="false" customHeight="false" outlineLevel="0" collapsed="false">
      <c r="A29" s="124" t="str">
        <f aca="false">D29&amp;F29&amp;E29</f>
        <v>Catalogo principalG-SuiteAPPS-STARTER-1USER-12MO</v>
      </c>
      <c r="B29" s="124" t="str">
        <f aca="false">E29&amp;F29</f>
        <v>APPS-STARTER-1USER-12MOG-Suite</v>
      </c>
      <c r="C29" s="124"/>
      <c r="D29" s="124" t="s">
        <v>135</v>
      </c>
      <c r="E29" s="135" t="s">
        <v>183</v>
      </c>
      <c r="F29" s="124" t="s">
        <v>19</v>
      </c>
      <c r="G29" s="124" t="str">
        <f aca="false">D29</f>
        <v>Catalogo principal</v>
      </c>
      <c r="H29" s="126" t="s">
        <v>137</v>
      </c>
      <c r="I29" s="124" t="s">
        <v>77</v>
      </c>
      <c r="J29" s="124" t="s">
        <v>184</v>
      </c>
      <c r="K29" s="141" t="s">
        <v>30</v>
      </c>
      <c r="L29" s="127" t="s">
        <v>101</v>
      </c>
      <c r="M29" s="138" t="s">
        <v>75</v>
      </c>
      <c r="N29" s="129" t="s">
        <v>76</v>
      </c>
      <c r="O29" s="126" t="s">
        <v>77</v>
      </c>
      <c r="P29" s="139" t="s">
        <v>77</v>
      </c>
      <c r="Q29" s="125" t="str">
        <f aca="false">E29</f>
        <v>APPS-STARTER-1USER-12MO</v>
      </c>
      <c r="R29" s="142" t="s">
        <v>78</v>
      </c>
      <c r="S29" s="140" t="n">
        <v>72</v>
      </c>
      <c r="T29" s="124" t="n">
        <v>1</v>
      </c>
      <c r="U29" s="133" t="n">
        <v>0</v>
      </c>
      <c r="V29" s="126" t="str">
        <f aca="false">H29</f>
        <v>USD</v>
      </c>
      <c r="W29" s="134"/>
    </row>
    <row r="30" customFormat="false" ht="14.25" hidden="false" customHeight="false" outlineLevel="0" collapsed="false">
      <c r="A30" s="124" t="str">
        <f aca="false">D30&amp;F30&amp;E30</f>
        <v>Catalogo principalG-SuiteAPPS-BUS-STD-1USER-1MO</v>
      </c>
      <c r="B30" s="124" t="str">
        <f aca="false">E30&amp;F30</f>
        <v>APPS-BUS-STD-1USER-1MOG-Suite</v>
      </c>
      <c r="C30" s="124"/>
      <c r="D30" s="124" t="s">
        <v>135</v>
      </c>
      <c r="E30" s="135" t="s">
        <v>185</v>
      </c>
      <c r="F30" s="124" t="s">
        <v>19</v>
      </c>
      <c r="G30" s="124" t="str">
        <f aca="false">D30</f>
        <v>Catalogo principal</v>
      </c>
      <c r="H30" s="126" t="s">
        <v>137</v>
      </c>
      <c r="I30" s="124" t="s">
        <v>77</v>
      </c>
      <c r="J30" s="124" t="s">
        <v>186</v>
      </c>
      <c r="K30" s="141" t="s">
        <v>30</v>
      </c>
      <c r="L30" s="127" t="s">
        <v>101</v>
      </c>
      <c r="M30" s="138" t="s">
        <v>75</v>
      </c>
      <c r="N30" s="129" t="s">
        <v>76</v>
      </c>
      <c r="O30" s="126" t="s">
        <v>77</v>
      </c>
      <c r="P30" s="139" t="s">
        <v>77</v>
      </c>
      <c r="Q30" s="125" t="str">
        <f aca="false">E30</f>
        <v>APPS-BUS-STD-1USER-1MO</v>
      </c>
      <c r="R30" s="142" t="s">
        <v>81</v>
      </c>
      <c r="S30" s="140" t="n">
        <v>12</v>
      </c>
      <c r="T30" s="124" t="n">
        <v>1</v>
      </c>
      <c r="U30" s="133" t="n">
        <v>0</v>
      </c>
      <c r="V30" s="126" t="str">
        <f aca="false">H30</f>
        <v>USD</v>
      </c>
      <c r="W30" s="134"/>
    </row>
    <row r="31" customFormat="false" ht="14.25" hidden="false" customHeight="false" outlineLevel="0" collapsed="false">
      <c r="A31" s="124" t="str">
        <f aca="false">D31&amp;F31&amp;E31</f>
        <v>Catalogo principalG-SuiteAPPS-BUS-STD-1USER-12MO</v>
      </c>
      <c r="B31" s="124" t="str">
        <f aca="false">E31&amp;F31</f>
        <v>APPS-BUS-STD-1USER-12MOG-Suite</v>
      </c>
      <c r="C31" s="124"/>
      <c r="D31" s="124" t="s">
        <v>135</v>
      </c>
      <c r="E31" s="135" t="s">
        <v>187</v>
      </c>
      <c r="F31" s="124" t="s">
        <v>19</v>
      </c>
      <c r="G31" s="124" t="str">
        <f aca="false">D31</f>
        <v>Catalogo principal</v>
      </c>
      <c r="H31" s="126" t="s">
        <v>137</v>
      </c>
      <c r="I31" s="124" t="s">
        <v>77</v>
      </c>
      <c r="J31" s="124" t="s">
        <v>188</v>
      </c>
      <c r="K31" s="141" t="s">
        <v>30</v>
      </c>
      <c r="L31" s="127" t="s">
        <v>101</v>
      </c>
      <c r="M31" s="138" t="s">
        <v>75</v>
      </c>
      <c r="N31" s="129" t="s">
        <v>76</v>
      </c>
      <c r="O31" s="126" t="s">
        <v>77</v>
      </c>
      <c r="P31" s="139" t="s">
        <v>77</v>
      </c>
      <c r="Q31" s="125" t="str">
        <f aca="false">E31</f>
        <v>APPS-BUS-STD-1USER-12MO</v>
      </c>
      <c r="R31" s="142" t="s">
        <v>78</v>
      </c>
      <c r="S31" s="140" t="n">
        <v>144</v>
      </c>
      <c r="T31" s="124" t="n">
        <v>1</v>
      </c>
      <c r="U31" s="133" t="n">
        <v>0</v>
      </c>
      <c r="V31" s="126" t="str">
        <f aca="false">H31</f>
        <v>USD</v>
      </c>
      <c r="W31" s="134"/>
    </row>
    <row r="32" customFormat="false" ht="14.25" hidden="false" customHeight="false" outlineLevel="0" collapsed="false">
      <c r="A32" s="124" t="str">
        <f aca="false">D32&amp;F32&amp;E32</f>
        <v>Catalogo principalG-SuiteAPPS-BUS-PLUS-1USER-1MO</v>
      </c>
      <c r="B32" s="124" t="str">
        <f aca="false">E32&amp;F32</f>
        <v>APPS-BUS-PLUS-1USER-1MOG-Suite</v>
      </c>
      <c r="C32" s="124"/>
      <c r="D32" s="124" t="s">
        <v>135</v>
      </c>
      <c r="E32" s="135" t="s">
        <v>189</v>
      </c>
      <c r="F32" s="124" t="s">
        <v>19</v>
      </c>
      <c r="G32" s="124" t="str">
        <f aca="false">D32</f>
        <v>Catalogo principal</v>
      </c>
      <c r="H32" s="126" t="s">
        <v>137</v>
      </c>
      <c r="I32" s="124" t="s">
        <v>77</v>
      </c>
      <c r="J32" s="124" t="s">
        <v>190</v>
      </c>
      <c r="K32" s="141" t="s">
        <v>30</v>
      </c>
      <c r="L32" s="127" t="s">
        <v>101</v>
      </c>
      <c r="M32" s="138" t="s">
        <v>75</v>
      </c>
      <c r="N32" s="129" t="s">
        <v>76</v>
      </c>
      <c r="O32" s="126" t="s">
        <v>77</v>
      </c>
      <c r="P32" s="139" t="s">
        <v>77</v>
      </c>
      <c r="Q32" s="125" t="str">
        <f aca="false">E32</f>
        <v>APPS-BUS-PLUS-1USER-1MO</v>
      </c>
      <c r="R32" s="142" t="s">
        <v>81</v>
      </c>
      <c r="S32" s="140" t="n">
        <v>18</v>
      </c>
      <c r="T32" s="124" t="n">
        <v>1</v>
      </c>
      <c r="U32" s="133" t="n">
        <v>0</v>
      </c>
      <c r="V32" s="126" t="str">
        <f aca="false">H32</f>
        <v>USD</v>
      </c>
      <c r="W32" s="134"/>
    </row>
    <row r="33" customFormat="false" ht="14.25" hidden="false" customHeight="false" outlineLevel="0" collapsed="false">
      <c r="A33" s="124" t="str">
        <f aca="false">D33&amp;F33&amp;E33</f>
        <v>Catalogo principalG-SuiteAPPS-BUS-PLUS-1USER-12MO</v>
      </c>
      <c r="B33" s="124" t="str">
        <f aca="false">E33&amp;F33</f>
        <v>APPS-BUS-PLUS-1USER-12MOG-Suite</v>
      </c>
      <c r="C33" s="124"/>
      <c r="D33" s="124" t="s">
        <v>135</v>
      </c>
      <c r="E33" s="135" t="s">
        <v>191</v>
      </c>
      <c r="F33" s="124" t="s">
        <v>19</v>
      </c>
      <c r="G33" s="124" t="str">
        <f aca="false">D33</f>
        <v>Catalogo principal</v>
      </c>
      <c r="H33" s="126" t="s">
        <v>137</v>
      </c>
      <c r="I33" s="124" t="s">
        <v>77</v>
      </c>
      <c r="J33" s="124" t="s">
        <v>192</v>
      </c>
      <c r="K33" s="141" t="s">
        <v>30</v>
      </c>
      <c r="L33" s="127" t="s">
        <v>101</v>
      </c>
      <c r="M33" s="138" t="s">
        <v>75</v>
      </c>
      <c r="N33" s="129" t="s">
        <v>76</v>
      </c>
      <c r="O33" s="126" t="s">
        <v>77</v>
      </c>
      <c r="P33" s="139" t="s">
        <v>77</v>
      </c>
      <c r="Q33" s="125" t="str">
        <f aca="false">E33</f>
        <v>APPS-BUS-PLUS-1USER-12MO</v>
      </c>
      <c r="R33" s="142" t="s">
        <v>78</v>
      </c>
      <c r="S33" s="140" t="n">
        <v>216</v>
      </c>
      <c r="T33" s="124" t="n">
        <v>1</v>
      </c>
      <c r="U33" s="133" t="n">
        <v>0</v>
      </c>
      <c r="V33" s="126" t="str">
        <f aca="false">H33</f>
        <v>USD</v>
      </c>
      <c r="W33" s="134"/>
    </row>
    <row r="34" customFormat="false" ht="14.25" hidden="false" customHeight="false" outlineLevel="0" collapsed="false">
      <c r="A34" s="124" t="str">
        <f aca="false">D34&amp;F34&amp;E34</f>
        <v>Catalogo principalG-SuiteAPPS-ENT-ESSENTIALS-1USER-1MO</v>
      </c>
      <c r="B34" s="124" t="str">
        <f aca="false">E34&amp;F34</f>
        <v>APPS-ENT-ESSENTIALS-1USER-1MOG-Suite</v>
      </c>
      <c r="C34" s="124"/>
      <c r="D34" s="124" t="s">
        <v>135</v>
      </c>
      <c r="E34" s="135" t="s">
        <v>193</v>
      </c>
      <c r="F34" s="124" t="s">
        <v>19</v>
      </c>
      <c r="G34" s="124" t="str">
        <f aca="false">D34</f>
        <v>Catalogo principal</v>
      </c>
      <c r="H34" s="126" t="s">
        <v>137</v>
      </c>
      <c r="I34" s="124" t="s">
        <v>77</v>
      </c>
      <c r="J34" s="124" t="s">
        <v>194</v>
      </c>
      <c r="K34" s="141" t="s">
        <v>30</v>
      </c>
      <c r="L34" s="127" t="s">
        <v>101</v>
      </c>
      <c r="M34" s="138" t="s">
        <v>75</v>
      </c>
      <c r="N34" s="129" t="s">
        <v>76</v>
      </c>
      <c r="O34" s="126" t="s">
        <v>77</v>
      </c>
      <c r="P34" s="139" t="s">
        <v>77</v>
      </c>
      <c r="Q34" s="125" t="str">
        <f aca="false">E34</f>
        <v>APPS-ENT-ESSENTIALS-1USER-1MO</v>
      </c>
      <c r="R34" s="142" t="s">
        <v>81</v>
      </c>
      <c r="S34" s="140" t="n">
        <v>10</v>
      </c>
      <c r="T34" s="124" t="n">
        <v>1</v>
      </c>
      <c r="U34" s="133" t="n">
        <v>0</v>
      </c>
      <c r="V34" s="126" t="str">
        <f aca="false">H34</f>
        <v>USD</v>
      </c>
      <c r="W34" s="134"/>
    </row>
    <row r="35" customFormat="false" ht="14.25" hidden="false" customHeight="false" outlineLevel="0" collapsed="false">
      <c r="A35" s="124" t="str">
        <f aca="false">D35&amp;F35&amp;E35</f>
        <v>Catalogo principalG-SuiteAPPS-ENT-ESSENTIALS-1USER-12MO</v>
      </c>
      <c r="B35" s="124" t="str">
        <f aca="false">E35&amp;F35</f>
        <v>APPS-ENT-ESSENTIALS-1USER-12MOG-Suite</v>
      </c>
      <c r="C35" s="124"/>
      <c r="D35" s="124" t="s">
        <v>135</v>
      </c>
      <c r="E35" s="135" t="s">
        <v>195</v>
      </c>
      <c r="F35" s="124" t="s">
        <v>19</v>
      </c>
      <c r="G35" s="124" t="str">
        <f aca="false">D35</f>
        <v>Catalogo principal</v>
      </c>
      <c r="H35" s="126" t="s">
        <v>137</v>
      </c>
      <c r="I35" s="124" t="s">
        <v>77</v>
      </c>
      <c r="J35" s="124" t="s">
        <v>196</v>
      </c>
      <c r="K35" s="141" t="s">
        <v>30</v>
      </c>
      <c r="L35" s="127" t="s">
        <v>101</v>
      </c>
      <c r="M35" s="138" t="s">
        <v>75</v>
      </c>
      <c r="N35" s="129" t="s">
        <v>76</v>
      </c>
      <c r="O35" s="126" t="s">
        <v>77</v>
      </c>
      <c r="P35" s="139" t="s">
        <v>77</v>
      </c>
      <c r="Q35" s="125" t="str">
        <f aca="false">E35</f>
        <v>APPS-ENT-ESSENTIALS-1USER-12MO</v>
      </c>
      <c r="R35" s="142" t="s">
        <v>78</v>
      </c>
      <c r="S35" s="140" t="n">
        <v>120</v>
      </c>
      <c r="T35" s="124" t="n">
        <v>1</v>
      </c>
      <c r="U35" s="133" t="n">
        <v>0</v>
      </c>
      <c r="V35" s="126" t="str">
        <f aca="false">H35</f>
        <v>USD</v>
      </c>
      <c r="W35" s="134"/>
    </row>
    <row r="36" customFormat="false" ht="14.25" hidden="false" customHeight="false" outlineLevel="0" collapsed="false">
      <c r="A36" s="124" t="str">
        <f aca="false">D36&amp;F36&amp;E36</f>
        <v>Catalogo principalG-SuiteAPPS-ENT-STD-1USER-1MO</v>
      </c>
      <c r="B36" s="124" t="str">
        <f aca="false">E36&amp;F36</f>
        <v>APPS-ENT-STD-1USER-1MOG-Suite</v>
      </c>
      <c r="C36" s="124"/>
      <c r="D36" s="124" t="s">
        <v>135</v>
      </c>
      <c r="E36" s="135" t="s">
        <v>197</v>
      </c>
      <c r="F36" s="124" t="s">
        <v>19</v>
      </c>
      <c r="G36" s="124" t="str">
        <f aca="false">D36</f>
        <v>Catalogo principal</v>
      </c>
      <c r="H36" s="126" t="s">
        <v>137</v>
      </c>
      <c r="I36" s="124" t="s">
        <v>77</v>
      </c>
      <c r="J36" s="124" t="s">
        <v>198</v>
      </c>
      <c r="K36" s="141" t="s">
        <v>30</v>
      </c>
      <c r="L36" s="127" t="s">
        <v>101</v>
      </c>
      <c r="M36" s="138" t="s">
        <v>75</v>
      </c>
      <c r="N36" s="129" t="s">
        <v>76</v>
      </c>
      <c r="O36" s="126" t="s">
        <v>77</v>
      </c>
      <c r="P36" s="139" t="s">
        <v>77</v>
      </c>
      <c r="Q36" s="125" t="str">
        <f aca="false">E36</f>
        <v>APPS-ENT-STD-1USER-1MO</v>
      </c>
      <c r="R36" s="142" t="s">
        <v>81</v>
      </c>
      <c r="S36" s="140" t="n">
        <v>20</v>
      </c>
      <c r="T36" s="124" t="n">
        <v>1</v>
      </c>
      <c r="U36" s="133" t="n">
        <v>0</v>
      </c>
      <c r="V36" s="126" t="str">
        <f aca="false">H36</f>
        <v>USD</v>
      </c>
      <c r="W36" s="134"/>
    </row>
    <row r="37" customFormat="false" ht="14.25" hidden="false" customHeight="false" outlineLevel="0" collapsed="false">
      <c r="A37" s="124" t="str">
        <f aca="false">D37&amp;F37&amp;E37</f>
        <v>Catalogo principalG-SuiteAPPS-ENT-STD-1USER-12MO</v>
      </c>
      <c r="B37" s="124" t="str">
        <f aca="false">E37&amp;F37</f>
        <v>APPS-ENT-STD-1USER-12MOG-Suite</v>
      </c>
      <c r="C37" s="124"/>
      <c r="D37" s="124" t="s">
        <v>135</v>
      </c>
      <c r="E37" s="135" t="s">
        <v>199</v>
      </c>
      <c r="F37" s="124" t="s">
        <v>19</v>
      </c>
      <c r="G37" s="124" t="str">
        <f aca="false">D37</f>
        <v>Catalogo principal</v>
      </c>
      <c r="H37" s="126" t="s">
        <v>137</v>
      </c>
      <c r="I37" s="124" t="s">
        <v>77</v>
      </c>
      <c r="J37" s="124" t="s">
        <v>200</v>
      </c>
      <c r="K37" s="141" t="s">
        <v>30</v>
      </c>
      <c r="L37" s="127" t="s">
        <v>101</v>
      </c>
      <c r="M37" s="138" t="s">
        <v>75</v>
      </c>
      <c r="N37" s="129" t="s">
        <v>76</v>
      </c>
      <c r="O37" s="126" t="s">
        <v>77</v>
      </c>
      <c r="P37" s="139" t="s">
        <v>77</v>
      </c>
      <c r="Q37" s="125" t="str">
        <f aca="false">E37</f>
        <v>APPS-ENT-STD-1USER-12MO</v>
      </c>
      <c r="R37" s="142" t="s">
        <v>78</v>
      </c>
      <c r="S37" s="140" t="n">
        <v>240</v>
      </c>
      <c r="T37" s="124" t="n">
        <v>1</v>
      </c>
      <c r="U37" s="133" t="n">
        <v>0</v>
      </c>
      <c r="V37" s="126" t="str">
        <f aca="false">H37</f>
        <v>USD</v>
      </c>
      <c r="W37" s="134"/>
    </row>
    <row r="38" customFormat="false" ht="14.25" hidden="false" customHeight="false" outlineLevel="0" collapsed="false">
      <c r="A38" s="124" t="str">
        <f aca="false">D38&amp;F38&amp;E38</f>
        <v>Catalogo principalG-SuiteAPPS-ENT-PLUS-1USER-1MO</v>
      </c>
      <c r="B38" s="124" t="str">
        <f aca="false">E38&amp;F38</f>
        <v>APPS-ENT-PLUS-1USER-1MOG-Suite</v>
      </c>
      <c r="C38" s="124"/>
      <c r="D38" s="124" t="s">
        <v>135</v>
      </c>
      <c r="E38" s="135" t="s">
        <v>201</v>
      </c>
      <c r="F38" s="124" t="s">
        <v>19</v>
      </c>
      <c r="G38" s="124" t="str">
        <f aca="false">D38</f>
        <v>Catalogo principal</v>
      </c>
      <c r="H38" s="126" t="s">
        <v>137</v>
      </c>
      <c r="I38" s="124" t="s">
        <v>77</v>
      </c>
      <c r="J38" s="124" t="s">
        <v>202</v>
      </c>
      <c r="K38" s="141" t="s">
        <v>30</v>
      </c>
      <c r="L38" s="127" t="s">
        <v>101</v>
      </c>
      <c r="M38" s="138" t="s">
        <v>75</v>
      </c>
      <c r="N38" s="129" t="s">
        <v>76</v>
      </c>
      <c r="O38" s="126" t="s">
        <v>77</v>
      </c>
      <c r="P38" s="139" t="s">
        <v>77</v>
      </c>
      <c r="Q38" s="125" t="str">
        <f aca="false">E38</f>
        <v>APPS-ENT-PLUS-1USER-1MO</v>
      </c>
      <c r="R38" s="142" t="s">
        <v>81</v>
      </c>
      <c r="S38" s="140" t="n">
        <v>30</v>
      </c>
      <c r="T38" s="124" t="n">
        <v>1</v>
      </c>
      <c r="U38" s="133" t="n">
        <v>0</v>
      </c>
      <c r="V38" s="126" t="str">
        <f aca="false">H38</f>
        <v>USD</v>
      </c>
      <c r="W38" s="134"/>
    </row>
    <row r="39" customFormat="false" ht="14.25" hidden="false" customHeight="false" outlineLevel="0" collapsed="false">
      <c r="A39" s="124" t="str">
        <f aca="false">D39&amp;F39&amp;E39</f>
        <v>Catalogo principalG-SuiteAPPS-ENT-PLUS-1USER-12MO</v>
      </c>
      <c r="B39" s="124" t="str">
        <f aca="false">E39&amp;F39</f>
        <v>APPS-ENT-PLUS-1USER-12MOG-Suite</v>
      </c>
      <c r="C39" s="124"/>
      <c r="D39" s="124" t="s">
        <v>135</v>
      </c>
      <c r="E39" s="135" t="s">
        <v>203</v>
      </c>
      <c r="F39" s="124" t="s">
        <v>19</v>
      </c>
      <c r="G39" s="124" t="str">
        <f aca="false">D39</f>
        <v>Catalogo principal</v>
      </c>
      <c r="H39" s="126" t="s">
        <v>137</v>
      </c>
      <c r="I39" s="124" t="s">
        <v>77</v>
      </c>
      <c r="J39" s="124" t="s">
        <v>204</v>
      </c>
      <c r="K39" s="141" t="s">
        <v>30</v>
      </c>
      <c r="L39" s="127" t="s">
        <v>101</v>
      </c>
      <c r="M39" s="138" t="s">
        <v>75</v>
      </c>
      <c r="N39" s="129" t="s">
        <v>76</v>
      </c>
      <c r="O39" s="126" t="s">
        <v>77</v>
      </c>
      <c r="P39" s="139" t="s">
        <v>77</v>
      </c>
      <c r="Q39" s="125" t="str">
        <f aca="false">E39</f>
        <v>APPS-ENT-PLUS-1USER-12MO</v>
      </c>
      <c r="R39" s="142" t="s">
        <v>78</v>
      </c>
      <c r="S39" s="140" t="n">
        <v>360</v>
      </c>
      <c r="T39" s="124" t="n">
        <v>1</v>
      </c>
      <c r="U39" s="133" t="n">
        <v>0</v>
      </c>
      <c r="V39" s="126" t="str">
        <f aca="false">H39</f>
        <v>USD</v>
      </c>
      <c r="W39" s="134"/>
    </row>
    <row r="40" customFormat="false" ht="14.25" hidden="false" customHeight="false" outlineLevel="0" collapsed="false">
      <c r="A40" s="124" t="str">
        <f aca="false">D40&amp;F40&amp;E40</f>
        <v>ServinformaciónCanalIT-SW-01-01</v>
      </c>
      <c r="B40" s="124" t="str">
        <f aca="false">E40&amp;F40</f>
        <v>IT-SW-01-01Canal</v>
      </c>
      <c r="C40" s="134"/>
      <c r="D40" s="124" t="s">
        <v>89</v>
      </c>
      <c r="E40" s="143" t="s">
        <v>205</v>
      </c>
      <c r="F40" s="124" t="s">
        <v>206</v>
      </c>
      <c r="G40" s="124" t="str">
        <f aca="false">D40</f>
        <v>Servinformación</v>
      </c>
      <c r="H40" s="124" t="s">
        <v>103</v>
      </c>
      <c r="I40" s="124" t="s">
        <v>77</v>
      </c>
      <c r="J40" s="134" t="s">
        <v>207</v>
      </c>
      <c r="K40" s="134" t="s">
        <v>208</v>
      </c>
      <c r="L40" s="134" t="s">
        <v>101</v>
      </c>
      <c r="M40" s="134" t="s">
        <v>209</v>
      </c>
      <c r="N40" s="144" t="s">
        <v>210</v>
      </c>
      <c r="O40" s="144" t="s">
        <v>211</v>
      </c>
      <c r="P40" s="139" t="s">
        <v>212</v>
      </c>
      <c r="Q40" s="125" t="str">
        <f aca="false">E40</f>
        <v>IT-SW-01-01</v>
      </c>
      <c r="R40" s="145" t="s">
        <v>213</v>
      </c>
      <c r="S40" s="146" t="n">
        <v>1571200</v>
      </c>
      <c r="T40" s="124" t="n">
        <v>1</v>
      </c>
      <c r="U40" s="133" t="n">
        <v>1</v>
      </c>
      <c r="V40" s="126" t="str">
        <f aca="false">H40</f>
        <v>COP</v>
      </c>
      <c r="W40" s="134" t="n">
        <f aca="false">IF(U40="NO",0,IF(U40="SI",1))</f>
        <v>0</v>
      </c>
    </row>
    <row r="41" customFormat="false" ht="14.25" hidden="false" customHeight="false" outlineLevel="0" collapsed="false">
      <c r="A41" s="124" t="str">
        <f aca="false">D41&amp;F41&amp;E41</f>
        <v>ServinformaciónCanalIT-SW-01-02</v>
      </c>
      <c r="B41" s="124" t="str">
        <f aca="false">E41&amp;F41</f>
        <v>IT-SW-01-02Canal</v>
      </c>
      <c r="C41" s="134"/>
      <c r="D41" s="124" t="s">
        <v>89</v>
      </c>
      <c r="E41" s="143" t="s">
        <v>214</v>
      </c>
      <c r="F41" s="124" t="s">
        <v>206</v>
      </c>
      <c r="G41" s="124" t="str">
        <f aca="false">D41</f>
        <v>Servinformación</v>
      </c>
      <c r="H41" s="124" t="s">
        <v>103</v>
      </c>
      <c r="I41" s="124" t="s">
        <v>77</v>
      </c>
      <c r="J41" s="134" t="s">
        <v>207</v>
      </c>
      <c r="K41" s="134" t="s">
        <v>208</v>
      </c>
      <c r="L41" s="134" t="s">
        <v>101</v>
      </c>
      <c r="M41" s="134" t="s">
        <v>209</v>
      </c>
      <c r="N41" s="144" t="s">
        <v>210</v>
      </c>
      <c r="O41" s="144" t="s">
        <v>215</v>
      </c>
      <c r="P41" s="139" t="s">
        <v>212</v>
      </c>
      <c r="Q41" s="125" t="str">
        <f aca="false">E41</f>
        <v>IT-SW-01-02</v>
      </c>
      <c r="R41" s="145" t="s">
        <v>213</v>
      </c>
      <c r="S41" s="146" t="n">
        <v>3928000</v>
      </c>
      <c r="T41" s="124" t="n">
        <v>1</v>
      </c>
      <c r="U41" s="133" t="n">
        <v>1</v>
      </c>
      <c r="V41" s="126" t="str">
        <f aca="false">H41</f>
        <v>COP</v>
      </c>
      <c r="W41" s="134" t="n">
        <f aca="false">IF(U41="NO",0,IF(U41="SI",1))</f>
        <v>0</v>
      </c>
    </row>
    <row r="42" customFormat="false" ht="14.25" hidden="false" customHeight="false" outlineLevel="0" collapsed="false">
      <c r="A42" s="124" t="str">
        <f aca="false">D42&amp;F42&amp;E42</f>
        <v>ServinformaciónCanalIT-SW-01-03</v>
      </c>
      <c r="B42" s="124" t="str">
        <f aca="false">E42&amp;F42</f>
        <v>IT-SW-01-03Canal</v>
      </c>
      <c r="C42" s="134"/>
      <c r="D42" s="124" t="s">
        <v>89</v>
      </c>
      <c r="E42" s="143" t="s">
        <v>216</v>
      </c>
      <c r="F42" s="124" t="s">
        <v>206</v>
      </c>
      <c r="G42" s="124" t="str">
        <f aca="false">D42</f>
        <v>Servinformación</v>
      </c>
      <c r="H42" s="124" t="s">
        <v>103</v>
      </c>
      <c r="I42" s="124" t="s">
        <v>77</v>
      </c>
      <c r="J42" s="134" t="s">
        <v>207</v>
      </c>
      <c r="K42" s="134" t="s">
        <v>208</v>
      </c>
      <c r="L42" s="134" t="s">
        <v>101</v>
      </c>
      <c r="M42" s="134" t="s">
        <v>209</v>
      </c>
      <c r="N42" s="144" t="s">
        <v>217</v>
      </c>
      <c r="O42" s="144" t="s">
        <v>211</v>
      </c>
      <c r="P42" s="139" t="s">
        <v>212</v>
      </c>
      <c r="Q42" s="125" t="str">
        <f aca="false">E42</f>
        <v>IT-SW-01-03</v>
      </c>
      <c r="R42" s="145" t="s">
        <v>213</v>
      </c>
      <c r="S42" s="146" t="n">
        <v>1571200</v>
      </c>
      <c r="T42" s="124" t="n">
        <v>1</v>
      </c>
      <c r="U42" s="133" t="n">
        <v>1</v>
      </c>
      <c r="V42" s="126" t="str">
        <f aca="false">H42</f>
        <v>COP</v>
      </c>
      <c r="W42" s="134" t="n">
        <f aca="false">IF(U42="NO",0,IF(U42="SI",1))</f>
        <v>0</v>
      </c>
    </row>
    <row r="43" customFormat="false" ht="14.25" hidden="false" customHeight="false" outlineLevel="0" collapsed="false">
      <c r="A43" s="124" t="str">
        <f aca="false">D43&amp;F43&amp;E43</f>
        <v>ServinformaciónCanalIT-SW-01-04</v>
      </c>
      <c r="B43" s="124" t="str">
        <f aca="false">E43&amp;F43</f>
        <v>IT-SW-01-04Canal</v>
      </c>
      <c r="C43" s="134"/>
      <c r="D43" s="124" t="s">
        <v>89</v>
      </c>
      <c r="E43" s="143" t="s">
        <v>218</v>
      </c>
      <c r="F43" s="124" t="s">
        <v>206</v>
      </c>
      <c r="G43" s="124" t="str">
        <f aca="false">D43</f>
        <v>Servinformación</v>
      </c>
      <c r="H43" s="124" t="s">
        <v>103</v>
      </c>
      <c r="I43" s="124" t="s">
        <v>77</v>
      </c>
      <c r="J43" s="134" t="s">
        <v>207</v>
      </c>
      <c r="K43" s="134" t="s">
        <v>208</v>
      </c>
      <c r="L43" s="134" t="s">
        <v>101</v>
      </c>
      <c r="M43" s="134" t="s">
        <v>209</v>
      </c>
      <c r="N43" s="144" t="s">
        <v>217</v>
      </c>
      <c r="O43" s="144" t="s">
        <v>215</v>
      </c>
      <c r="P43" s="139" t="s">
        <v>212</v>
      </c>
      <c r="Q43" s="125" t="str">
        <f aca="false">E43</f>
        <v>IT-SW-01-04</v>
      </c>
      <c r="R43" s="145" t="s">
        <v>213</v>
      </c>
      <c r="S43" s="146" t="n">
        <v>4080000</v>
      </c>
      <c r="T43" s="124" t="n">
        <v>1</v>
      </c>
      <c r="U43" s="133" t="n">
        <v>1</v>
      </c>
      <c r="V43" s="126" t="str">
        <f aca="false">H43</f>
        <v>COP</v>
      </c>
      <c r="W43" s="134" t="n">
        <f aca="false">IF(U43="NO",0,IF(U43="SI",1))</f>
        <v>0</v>
      </c>
    </row>
    <row r="44" customFormat="false" ht="14.25" hidden="false" customHeight="false" outlineLevel="0" collapsed="false">
      <c r="A44" s="124" t="str">
        <f aca="false">D44&amp;F44&amp;E44</f>
        <v>ServinformaciónCanalIT-SW-01-05</v>
      </c>
      <c r="B44" s="124" t="str">
        <f aca="false">E44&amp;F44</f>
        <v>IT-SW-01-05Canal</v>
      </c>
      <c r="C44" s="134"/>
      <c r="D44" s="124" t="s">
        <v>89</v>
      </c>
      <c r="E44" s="143" t="s">
        <v>219</v>
      </c>
      <c r="F44" s="124" t="s">
        <v>206</v>
      </c>
      <c r="G44" s="124" t="str">
        <f aca="false">D44</f>
        <v>Servinformación</v>
      </c>
      <c r="H44" s="124" t="s">
        <v>103</v>
      </c>
      <c r="I44" s="124" t="s">
        <v>77</v>
      </c>
      <c r="J44" s="134" t="s">
        <v>207</v>
      </c>
      <c r="K44" s="134" t="s">
        <v>208</v>
      </c>
      <c r="L44" s="134" t="s">
        <v>101</v>
      </c>
      <c r="M44" s="134" t="s">
        <v>209</v>
      </c>
      <c r="N44" s="144" t="s">
        <v>220</v>
      </c>
      <c r="O44" s="144" t="s">
        <v>211</v>
      </c>
      <c r="P44" s="139" t="s">
        <v>212</v>
      </c>
      <c r="Q44" s="125" t="str">
        <f aca="false">E44</f>
        <v>IT-SW-01-05</v>
      </c>
      <c r="R44" s="145" t="s">
        <v>213</v>
      </c>
      <c r="S44" s="146" t="n">
        <v>1571200</v>
      </c>
      <c r="T44" s="124" t="n">
        <v>1</v>
      </c>
      <c r="U44" s="133" t="n">
        <v>1</v>
      </c>
      <c r="V44" s="126" t="str">
        <f aca="false">H44</f>
        <v>COP</v>
      </c>
      <c r="W44" s="134" t="n">
        <f aca="false">IF(U44="NO",0,IF(U44="SI",1))</f>
        <v>0</v>
      </c>
    </row>
    <row r="45" customFormat="false" ht="14.25" hidden="false" customHeight="false" outlineLevel="0" collapsed="false">
      <c r="A45" s="124" t="str">
        <f aca="false">D45&amp;F45&amp;E45</f>
        <v>ServinformaciónCanalIT-SW-01-06</v>
      </c>
      <c r="B45" s="124" t="str">
        <f aca="false">E45&amp;F45</f>
        <v>IT-SW-01-06Canal</v>
      </c>
      <c r="C45" s="134"/>
      <c r="D45" s="124" t="s">
        <v>89</v>
      </c>
      <c r="E45" s="143" t="s">
        <v>221</v>
      </c>
      <c r="F45" s="124" t="s">
        <v>206</v>
      </c>
      <c r="G45" s="124" t="str">
        <f aca="false">D45</f>
        <v>Servinformación</v>
      </c>
      <c r="H45" s="124" t="s">
        <v>103</v>
      </c>
      <c r="I45" s="124" t="s">
        <v>77</v>
      </c>
      <c r="J45" s="134" t="s">
        <v>207</v>
      </c>
      <c r="K45" s="134" t="s">
        <v>208</v>
      </c>
      <c r="L45" s="134" t="s">
        <v>101</v>
      </c>
      <c r="M45" s="134" t="s">
        <v>209</v>
      </c>
      <c r="N45" s="144" t="s">
        <v>220</v>
      </c>
      <c r="O45" s="144" t="s">
        <v>215</v>
      </c>
      <c r="P45" s="139" t="s">
        <v>212</v>
      </c>
      <c r="Q45" s="125" t="str">
        <f aca="false">E45</f>
        <v>IT-SW-01-06</v>
      </c>
      <c r="R45" s="145" t="s">
        <v>213</v>
      </c>
      <c r="S45" s="146" t="n">
        <v>5100000</v>
      </c>
      <c r="T45" s="124" t="n">
        <v>1</v>
      </c>
      <c r="U45" s="133" t="n">
        <v>1</v>
      </c>
      <c r="V45" s="126" t="str">
        <f aca="false">H45</f>
        <v>COP</v>
      </c>
      <c r="W45" s="134" t="n">
        <f aca="false">IF(U45="NO",0,IF(U45="SI",1))</f>
        <v>0</v>
      </c>
    </row>
    <row r="46" customFormat="false" ht="14.25" hidden="false" customHeight="false" outlineLevel="0" collapsed="false">
      <c r="A46" s="124" t="str">
        <f aca="false">D46&amp;F46&amp;E46</f>
        <v>ServinformaciónCanalIT-SW-02-01</v>
      </c>
      <c r="B46" s="124" t="str">
        <f aca="false">E46&amp;F46</f>
        <v>IT-SW-02-01Canal</v>
      </c>
      <c r="C46" s="134"/>
      <c r="D46" s="124" t="s">
        <v>89</v>
      </c>
      <c r="E46" s="143" t="s">
        <v>222</v>
      </c>
      <c r="F46" s="124" t="s">
        <v>206</v>
      </c>
      <c r="G46" s="124" t="str">
        <f aca="false">D46</f>
        <v>Servinformación</v>
      </c>
      <c r="H46" s="124" t="s">
        <v>103</v>
      </c>
      <c r="I46" s="124" t="s">
        <v>77</v>
      </c>
      <c r="J46" s="134" t="s">
        <v>223</v>
      </c>
      <c r="K46" s="134" t="s">
        <v>224</v>
      </c>
      <c r="L46" s="134" t="s">
        <v>101</v>
      </c>
      <c r="M46" s="134" t="s">
        <v>209</v>
      </c>
      <c r="N46" s="144" t="s">
        <v>210</v>
      </c>
      <c r="O46" s="144" t="s">
        <v>211</v>
      </c>
      <c r="P46" s="139" t="s">
        <v>212</v>
      </c>
      <c r="Q46" s="125" t="str">
        <f aca="false">E46</f>
        <v>IT-SW-02-01</v>
      </c>
      <c r="R46" s="145" t="s">
        <v>213</v>
      </c>
      <c r="S46" s="146" t="n">
        <v>1571200</v>
      </c>
      <c r="T46" s="124" t="n">
        <v>1</v>
      </c>
      <c r="U46" s="133" t="n">
        <v>1</v>
      </c>
      <c r="V46" s="126" t="str">
        <f aca="false">H46</f>
        <v>COP</v>
      </c>
      <c r="W46" s="134" t="n">
        <f aca="false">IF(U46="NO",0,IF(U46="SI",1))</f>
        <v>0</v>
      </c>
    </row>
    <row r="47" customFormat="false" ht="14.25" hidden="false" customHeight="false" outlineLevel="0" collapsed="false">
      <c r="A47" s="124" t="str">
        <f aca="false">D47&amp;F47&amp;E47</f>
        <v>ServinformaciónCanalIT-SW-02-02</v>
      </c>
      <c r="B47" s="124" t="str">
        <f aca="false">E47&amp;F47</f>
        <v>IT-SW-02-02Canal</v>
      </c>
      <c r="C47" s="134"/>
      <c r="D47" s="124" t="s">
        <v>89</v>
      </c>
      <c r="E47" s="143" t="s">
        <v>225</v>
      </c>
      <c r="F47" s="124" t="s">
        <v>206</v>
      </c>
      <c r="G47" s="124" t="str">
        <f aca="false">D47</f>
        <v>Servinformación</v>
      </c>
      <c r="H47" s="124" t="s">
        <v>103</v>
      </c>
      <c r="I47" s="124" t="s">
        <v>77</v>
      </c>
      <c r="J47" s="134" t="s">
        <v>223</v>
      </c>
      <c r="K47" s="134" t="s">
        <v>224</v>
      </c>
      <c r="L47" s="134" t="s">
        <v>101</v>
      </c>
      <c r="M47" s="134" t="s">
        <v>209</v>
      </c>
      <c r="N47" s="144" t="s">
        <v>210</v>
      </c>
      <c r="O47" s="144" t="s">
        <v>215</v>
      </c>
      <c r="P47" s="139" t="s">
        <v>212</v>
      </c>
      <c r="Q47" s="125" t="str">
        <f aca="false">E47</f>
        <v>IT-SW-02-02</v>
      </c>
      <c r="R47" s="145" t="s">
        <v>213</v>
      </c>
      <c r="S47" s="146" t="n">
        <v>4320800</v>
      </c>
      <c r="T47" s="124" t="n">
        <v>1</v>
      </c>
      <c r="U47" s="133" t="n">
        <v>1</v>
      </c>
      <c r="V47" s="126" t="str">
        <f aca="false">H47</f>
        <v>COP</v>
      </c>
      <c r="W47" s="134" t="n">
        <f aca="false">IF(U47="NO",0,IF(U47="SI",1))</f>
        <v>0</v>
      </c>
    </row>
    <row r="48" customFormat="false" ht="14.25" hidden="false" customHeight="false" outlineLevel="0" collapsed="false">
      <c r="A48" s="124" t="str">
        <f aca="false">D48&amp;F48&amp;E48</f>
        <v>ServinformaciónCanalIT-SW-02-03</v>
      </c>
      <c r="B48" s="124" t="str">
        <f aca="false">E48&amp;F48</f>
        <v>IT-SW-02-03Canal</v>
      </c>
      <c r="C48" s="134"/>
      <c r="D48" s="124" t="s">
        <v>89</v>
      </c>
      <c r="E48" s="143" t="s">
        <v>226</v>
      </c>
      <c r="F48" s="124" t="s">
        <v>206</v>
      </c>
      <c r="G48" s="124" t="str">
        <f aca="false">D48</f>
        <v>Servinformación</v>
      </c>
      <c r="H48" s="124" t="s">
        <v>103</v>
      </c>
      <c r="I48" s="124" t="s">
        <v>77</v>
      </c>
      <c r="J48" s="134" t="s">
        <v>223</v>
      </c>
      <c r="K48" s="134" t="s">
        <v>224</v>
      </c>
      <c r="L48" s="134" t="s">
        <v>101</v>
      </c>
      <c r="M48" s="134" t="s">
        <v>209</v>
      </c>
      <c r="N48" s="144" t="s">
        <v>217</v>
      </c>
      <c r="O48" s="144" t="s">
        <v>211</v>
      </c>
      <c r="P48" s="139" t="s">
        <v>212</v>
      </c>
      <c r="Q48" s="125" t="str">
        <f aca="false">E48</f>
        <v>IT-SW-02-03</v>
      </c>
      <c r="R48" s="145" t="s">
        <v>213</v>
      </c>
      <c r="S48" s="146" t="n">
        <v>1571200</v>
      </c>
      <c r="T48" s="124" t="n">
        <v>1</v>
      </c>
      <c r="U48" s="133" t="n">
        <v>1</v>
      </c>
      <c r="V48" s="126" t="str">
        <f aca="false">H48</f>
        <v>COP</v>
      </c>
      <c r="W48" s="134" t="n">
        <f aca="false">IF(U48="NO",0,IF(U48="SI",1))</f>
        <v>0</v>
      </c>
    </row>
    <row r="49" customFormat="false" ht="14.25" hidden="false" customHeight="false" outlineLevel="0" collapsed="false">
      <c r="A49" s="124" t="str">
        <f aca="false">D49&amp;F49&amp;E49</f>
        <v>ServinformaciónCanalIT-SW-02-04</v>
      </c>
      <c r="B49" s="124" t="str">
        <f aca="false">E49&amp;F49</f>
        <v>IT-SW-02-04Canal</v>
      </c>
      <c r="C49" s="134"/>
      <c r="D49" s="124" t="s">
        <v>89</v>
      </c>
      <c r="E49" s="143" t="s">
        <v>227</v>
      </c>
      <c r="F49" s="124" t="s">
        <v>206</v>
      </c>
      <c r="G49" s="124" t="str">
        <f aca="false">D49</f>
        <v>Servinformación</v>
      </c>
      <c r="H49" s="124" t="s">
        <v>103</v>
      </c>
      <c r="I49" s="124" t="s">
        <v>77</v>
      </c>
      <c r="J49" s="134" t="s">
        <v>223</v>
      </c>
      <c r="K49" s="134" t="s">
        <v>224</v>
      </c>
      <c r="L49" s="134" t="s">
        <v>101</v>
      </c>
      <c r="M49" s="134" t="s">
        <v>209</v>
      </c>
      <c r="N49" s="144" t="s">
        <v>217</v>
      </c>
      <c r="O49" s="144" t="s">
        <v>215</v>
      </c>
      <c r="P49" s="139" t="s">
        <v>212</v>
      </c>
      <c r="Q49" s="125" t="str">
        <f aca="false">E49</f>
        <v>IT-SW-02-04</v>
      </c>
      <c r="R49" s="145" t="s">
        <v>213</v>
      </c>
      <c r="S49" s="146" t="n">
        <v>4488000</v>
      </c>
      <c r="T49" s="124" t="n">
        <v>1</v>
      </c>
      <c r="U49" s="133" t="n">
        <v>1</v>
      </c>
      <c r="V49" s="126" t="str">
        <f aca="false">H49</f>
        <v>COP</v>
      </c>
      <c r="W49" s="134" t="n">
        <f aca="false">IF(U49="NO",0,IF(U49="SI",1))</f>
        <v>0</v>
      </c>
    </row>
    <row r="50" customFormat="false" ht="14.25" hidden="false" customHeight="false" outlineLevel="0" collapsed="false">
      <c r="A50" s="124" t="str">
        <f aca="false">D50&amp;F50&amp;E50</f>
        <v>ServinformaciónCanalIT-SW-02-05</v>
      </c>
      <c r="B50" s="124" t="str">
        <f aca="false">E50&amp;F50</f>
        <v>IT-SW-02-05Canal</v>
      </c>
      <c r="C50" s="134"/>
      <c r="D50" s="124" t="s">
        <v>89</v>
      </c>
      <c r="E50" s="143" t="s">
        <v>228</v>
      </c>
      <c r="F50" s="124" t="s">
        <v>206</v>
      </c>
      <c r="G50" s="124" t="str">
        <f aca="false">D50</f>
        <v>Servinformación</v>
      </c>
      <c r="H50" s="124" t="s">
        <v>103</v>
      </c>
      <c r="I50" s="124" t="s">
        <v>77</v>
      </c>
      <c r="J50" s="134" t="s">
        <v>223</v>
      </c>
      <c r="K50" s="134" t="s">
        <v>224</v>
      </c>
      <c r="L50" s="134" t="s">
        <v>101</v>
      </c>
      <c r="M50" s="134" t="s">
        <v>209</v>
      </c>
      <c r="N50" s="144" t="s">
        <v>220</v>
      </c>
      <c r="O50" s="144" t="s">
        <v>211</v>
      </c>
      <c r="P50" s="139" t="s">
        <v>212</v>
      </c>
      <c r="Q50" s="125" t="str">
        <f aca="false">E50</f>
        <v>IT-SW-02-05</v>
      </c>
      <c r="R50" s="145" t="s">
        <v>213</v>
      </c>
      <c r="S50" s="146" t="n">
        <v>1571200</v>
      </c>
      <c r="T50" s="124" t="n">
        <v>1</v>
      </c>
      <c r="U50" s="133" t="n">
        <v>1</v>
      </c>
      <c r="V50" s="126" t="str">
        <f aca="false">H50</f>
        <v>COP</v>
      </c>
      <c r="W50" s="134" t="n">
        <f aca="false">IF(U50="NO",0,IF(U50="SI",1))</f>
        <v>0</v>
      </c>
    </row>
    <row r="51" customFormat="false" ht="14.25" hidden="false" customHeight="false" outlineLevel="0" collapsed="false">
      <c r="A51" s="124" t="str">
        <f aca="false">D51&amp;F51&amp;E51</f>
        <v>ServinformaciónCanalIT-SW-02-06</v>
      </c>
      <c r="B51" s="124" t="str">
        <f aca="false">E51&amp;F51</f>
        <v>IT-SW-02-06Canal</v>
      </c>
      <c r="C51" s="134"/>
      <c r="D51" s="124" t="s">
        <v>89</v>
      </c>
      <c r="E51" s="143" t="s">
        <v>229</v>
      </c>
      <c r="F51" s="124" t="s">
        <v>206</v>
      </c>
      <c r="G51" s="124" t="str">
        <f aca="false">D51</f>
        <v>Servinformación</v>
      </c>
      <c r="H51" s="124" t="s">
        <v>103</v>
      </c>
      <c r="I51" s="124" t="s">
        <v>77</v>
      </c>
      <c r="J51" s="134" t="s">
        <v>223</v>
      </c>
      <c r="K51" s="134" t="s">
        <v>224</v>
      </c>
      <c r="L51" s="134" t="s">
        <v>101</v>
      </c>
      <c r="M51" s="134" t="s">
        <v>209</v>
      </c>
      <c r="N51" s="144" t="s">
        <v>220</v>
      </c>
      <c r="O51" s="144" t="s">
        <v>215</v>
      </c>
      <c r="P51" s="139" t="s">
        <v>212</v>
      </c>
      <c r="Q51" s="125" t="str">
        <f aca="false">E51</f>
        <v>IT-SW-02-06</v>
      </c>
      <c r="R51" s="145" t="s">
        <v>213</v>
      </c>
      <c r="S51" s="146" t="n">
        <v>5610000</v>
      </c>
      <c r="T51" s="124" t="n">
        <v>1</v>
      </c>
      <c r="U51" s="133" t="n">
        <v>1</v>
      </c>
      <c r="V51" s="126" t="str">
        <f aca="false">H51</f>
        <v>COP</v>
      </c>
      <c r="W51" s="134" t="n">
        <f aca="false">IF(U51="NO",0,IF(U51="SI",1))</f>
        <v>0</v>
      </c>
    </row>
    <row r="52" customFormat="false" ht="14.25" hidden="false" customHeight="false" outlineLevel="0" collapsed="false">
      <c r="A52" s="124" t="str">
        <f aca="false">D52&amp;F52&amp;E52</f>
        <v>ServinformaciónCanalIT-SW-03-01</v>
      </c>
      <c r="B52" s="124" t="str">
        <f aca="false">E52&amp;F52</f>
        <v>IT-SW-03-01Canal</v>
      </c>
      <c r="C52" s="134"/>
      <c r="D52" s="124" t="s">
        <v>89</v>
      </c>
      <c r="E52" s="143" t="s">
        <v>230</v>
      </c>
      <c r="F52" s="124" t="s">
        <v>206</v>
      </c>
      <c r="G52" s="124" t="str">
        <f aca="false">D52</f>
        <v>Servinformación</v>
      </c>
      <c r="H52" s="124" t="s">
        <v>103</v>
      </c>
      <c r="I52" s="124" t="s">
        <v>77</v>
      </c>
      <c r="J52" s="134" t="s">
        <v>231</v>
      </c>
      <c r="K52" s="134" t="s">
        <v>208</v>
      </c>
      <c r="L52" s="134" t="s">
        <v>101</v>
      </c>
      <c r="M52" s="134" t="s">
        <v>209</v>
      </c>
      <c r="N52" s="144" t="s">
        <v>210</v>
      </c>
      <c r="O52" s="144" t="s">
        <v>211</v>
      </c>
      <c r="P52" s="139" t="s">
        <v>212</v>
      </c>
      <c r="Q52" s="125" t="str">
        <f aca="false">E52</f>
        <v>IT-SW-03-01</v>
      </c>
      <c r="R52" s="145" t="s">
        <v>213</v>
      </c>
      <c r="S52" s="146" t="n">
        <v>1571200</v>
      </c>
      <c r="T52" s="124" t="n">
        <v>1</v>
      </c>
      <c r="U52" s="133" t="n">
        <v>1</v>
      </c>
      <c r="V52" s="126" t="str">
        <f aca="false">H52</f>
        <v>COP</v>
      </c>
      <c r="W52" s="134" t="n">
        <f aca="false">IF(U52="NO",0,IF(U52="SI",1))</f>
        <v>0</v>
      </c>
    </row>
    <row r="53" customFormat="false" ht="14.25" hidden="false" customHeight="false" outlineLevel="0" collapsed="false">
      <c r="A53" s="124" t="str">
        <f aca="false">D53&amp;F53&amp;E53</f>
        <v>ServinformaciónCanalIT-SW-03-02</v>
      </c>
      <c r="B53" s="124" t="str">
        <f aca="false">E53&amp;F53</f>
        <v>IT-SW-03-02Canal</v>
      </c>
      <c r="C53" s="134"/>
      <c r="D53" s="124" t="s">
        <v>89</v>
      </c>
      <c r="E53" s="143" t="s">
        <v>232</v>
      </c>
      <c r="F53" s="124" t="s">
        <v>206</v>
      </c>
      <c r="G53" s="124" t="str">
        <f aca="false">D53</f>
        <v>Servinformación</v>
      </c>
      <c r="H53" s="124" t="s">
        <v>103</v>
      </c>
      <c r="I53" s="124" t="s">
        <v>77</v>
      </c>
      <c r="J53" s="134" t="s">
        <v>231</v>
      </c>
      <c r="K53" s="134" t="s">
        <v>208</v>
      </c>
      <c r="L53" s="134" t="s">
        <v>101</v>
      </c>
      <c r="M53" s="134" t="s">
        <v>209</v>
      </c>
      <c r="N53" s="144" t="s">
        <v>210</v>
      </c>
      <c r="O53" s="144" t="s">
        <v>215</v>
      </c>
      <c r="P53" s="139" t="s">
        <v>212</v>
      </c>
      <c r="Q53" s="125" t="str">
        <f aca="false">E53</f>
        <v>IT-SW-03-02</v>
      </c>
      <c r="R53" s="145" t="s">
        <v>213</v>
      </c>
      <c r="S53" s="146" t="n">
        <v>4320800</v>
      </c>
      <c r="T53" s="124" t="n">
        <v>1</v>
      </c>
      <c r="U53" s="133" t="n">
        <v>1</v>
      </c>
      <c r="V53" s="126" t="str">
        <f aca="false">H53</f>
        <v>COP</v>
      </c>
      <c r="W53" s="134" t="n">
        <f aca="false">IF(U53="NO",0,IF(U53="SI",1))</f>
        <v>0</v>
      </c>
    </row>
    <row r="54" customFormat="false" ht="14.25" hidden="false" customHeight="false" outlineLevel="0" collapsed="false">
      <c r="A54" s="124" t="str">
        <f aca="false">D54&amp;F54&amp;E54</f>
        <v>ServinformaciónCanalIT-SW-03-03</v>
      </c>
      <c r="B54" s="124" t="str">
        <f aca="false">E54&amp;F54</f>
        <v>IT-SW-03-03Canal</v>
      </c>
      <c r="C54" s="134"/>
      <c r="D54" s="124" t="s">
        <v>89</v>
      </c>
      <c r="E54" s="143" t="s">
        <v>233</v>
      </c>
      <c r="F54" s="124" t="s">
        <v>206</v>
      </c>
      <c r="G54" s="124" t="str">
        <f aca="false">D54</f>
        <v>Servinformación</v>
      </c>
      <c r="H54" s="124" t="s">
        <v>103</v>
      </c>
      <c r="I54" s="124" t="s">
        <v>77</v>
      </c>
      <c r="J54" s="134" t="s">
        <v>231</v>
      </c>
      <c r="K54" s="134" t="s">
        <v>208</v>
      </c>
      <c r="L54" s="134" t="s">
        <v>101</v>
      </c>
      <c r="M54" s="134" t="s">
        <v>209</v>
      </c>
      <c r="N54" s="144" t="s">
        <v>217</v>
      </c>
      <c r="O54" s="144" t="s">
        <v>211</v>
      </c>
      <c r="P54" s="139" t="s">
        <v>212</v>
      </c>
      <c r="Q54" s="125" t="str">
        <f aca="false">E54</f>
        <v>IT-SW-03-03</v>
      </c>
      <c r="R54" s="145" t="s">
        <v>213</v>
      </c>
      <c r="S54" s="146" t="n">
        <v>1571200</v>
      </c>
      <c r="T54" s="124" t="n">
        <v>1</v>
      </c>
      <c r="U54" s="133" t="n">
        <v>1</v>
      </c>
      <c r="V54" s="126" t="str">
        <f aca="false">H54</f>
        <v>COP</v>
      </c>
      <c r="W54" s="134" t="n">
        <f aca="false">IF(U54="NO",0,IF(U54="SI",1))</f>
        <v>0</v>
      </c>
    </row>
    <row r="55" customFormat="false" ht="14.25" hidden="false" customHeight="false" outlineLevel="0" collapsed="false">
      <c r="A55" s="124" t="str">
        <f aca="false">D55&amp;F55&amp;E55</f>
        <v>ServinformaciónCanalIT-SW-03-04</v>
      </c>
      <c r="B55" s="124" t="str">
        <f aca="false">E55&amp;F55</f>
        <v>IT-SW-03-04Canal</v>
      </c>
      <c r="C55" s="134"/>
      <c r="D55" s="124" t="s">
        <v>89</v>
      </c>
      <c r="E55" s="143" t="s">
        <v>234</v>
      </c>
      <c r="F55" s="124" t="s">
        <v>206</v>
      </c>
      <c r="G55" s="124" t="str">
        <f aca="false">D55</f>
        <v>Servinformación</v>
      </c>
      <c r="H55" s="124" t="s">
        <v>103</v>
      </c>
      <c r="I55" s="124" t="s">
        <v>77</v>
      </c>
      <c r="J55" s="134" t="s">
        <v>231</v>
      </c>
      <c r="K55" s="134" t="s">
        <v>208</v>
      </c>
      <c r="L55" s="134" t="s">
        <v>101</v>
      </c>
      <c r="M55" s="134" t="s">
        <v>209</v>
      </c>
      <c r="N55" s="144" t="s">
        <v>217</v>
      </c>
      <c r="O55" s="144" t="s">
        <v>215</v>
      </c>
      <c r="P55" s="139" t="s">
        <v>212</v>
      </c>
      <c r="Q55" s="125" t="str">
        <f aca="false">E55</f>
        <v>IT-SW-03-04</v>
      </c>
      <c r="R55" s="145" t="s">
        <v>213</v>
      </c>
      <c r="S55" s="146" t="n">
        <v>4488000</v>
      </c>
      <c r="T55" s="124" t="n">
        <v>1</v>
      </c>
      <c r="U55" s="133" t="n">
        <v>1</v>
      </c>
      <c r="V55" s="126" t="str">
        <f aca="false">H55</f>
        <v>COP</v>
      </c>
      <c r="W55" s="134" t="n">
        <f aca="false">IF(U55="NO",0,IF(U55="SI",1))</f>
        <v>0</v>
      </c>
    </row>
    <row r="56" customFormat="false" ht="14.25" hidden="false" customHeight="false" outlineLevel="0" collapsed="false">
      <c r="A56" s="124" t="str">
        <f aca="false">D56&amp;F56&amp;E56</f>
        <v>ServinformaciónCanalIT-SW-03-05</v>
      </c>
      <c r="B56" s="124" t="str">
        <f aca="false">E56&amp;F56</f>
        <v>IT-SW-03-05Canal</v>
      </c>
      <c r="C56" s="134"/>
      <c r="D56" s="124" t="s">
        <v>89</v>
      </c>
      <c r="E56" s="143" t="s">
        <v>235</v>
      </c>
      <c r="F56" s="124" t="s">
        <v>206</v>
      </c>
      <c r="G56" s="124" t="str">
        <f aca="false">D56</f>
        <v>Servinformación</v>
      </c>
      <c r="H56" s="124" t="s">
        <v>103</v>
      </c>
      <c r="I56" s="124" t="s">
        <v>77</v>
      </c>
      <c r="J56" s="134" t="s">
        <v>231</v>
      </c>
      <c r="K56" s="134" t="s">
        <v>208</v>
      </c>
      <c r="L56" s="134" t="s">
        <v>101</v>
      </c>
      <c r="M56" s="134" t="s">
        <v>209</v>
      </c>
      <c r="N56" s="144" t="s">
        <v>220</v>
      </c>
      <c r="O56" s="144" t="s">
        <v>211</v>
      </c>
      <c r="P56" s="139" t="s">
        <v>212</v>
      </c>
      <c r="Q56" s="125" t="str">
        <f aca="false">E56</f>
        <v>IT-SW-03-05</v>
      </c>
      <c r="R56" s="145" t="s">
        <v>213</v>
      </c>
      <c r="S56" s="146" t="n">
        <v>1571200</v>
      </c>
      <c r="T56" s="124" t="n">
        <v>1</v>
      </c>
      <c r="U56" s="133" t="n">
        <v>1</v>
      </c>
      <c r="V56" s="126" t="str">
        <f aca="false">H56</f>
        <v>COP</v>
      </c>
      <c r="W56" s="134" t="n">
        <f aca="false">IF(U56="NO",0,IF(U56="SI",1))</f>
        <v>0</v>
      </c>
    </row>
    <row r="57" customFormat="false" ht="14.25" hidden="false" customHeight="false" outlineLevel="0" collapsed="false">
      <c r="A57" s="124" t="str">
        <f aca="false">D57&amp;F57&amp;E57</f>
        <v>ServinformaciónCanalIT-SW-03-06</v>
      </c>
      <c r="B57" s="124" t="str">
        <f aca="false">E57&amp;F57</f>
        <v>IT-SW-03-06Canal</v>
      </c>
      <c r="C57" s="134"/>
      <c r="D57" s="124" t="s">
        <v>89</v>
      </c>
      <c r="E57" s="143" t="s">
        <v>236</v>
      </c>
      <c r="F57" s="124" t="s">
        <v>206</v>
      </c>
      <c r="G57" s="124" t="str">
        <f aca="false">D57</f>
        <v>Servinformación</v>
      </c>
      <c r="H57" s="124" t="s">
        <v>103</v>
      </c>
      <c r="I57" s="124" t="s">
        <v>77</v>
      </c>
      <c r="J57" s="134" t="s">
        <v>231</v>
      </c>
      <c r="K57" s="134" t="s">
        <v>208</v>
      </c>
      <c r="L57" s="134" t="s">
        <v>101</v>
      </c>
      <c r="M57" s="134" t="s">
        <v>209</v>
      </c>
      <c r="N57" s="144" t="s">
        <v>220</v>
      </c>
      <c r="O57" s="144" t="s">
        <v>215</v>
      </c>
      <c r="P57" s="139" t="s">
        <v>212</v>
      </c>
      <c r="Q57" s="125" t="str">
        <f aca="false">E57</f>
        <v>IT-SW-03-06</v>
      </c>
      <c r="R57" s="145" t="s">
        <v>213</v>
      </c>
      <c r="S57" s="146" t="n">
        <v>5610000</v>
      </c>
      <c r="T57" s="124" t="n">
        <v>1</v>
      </c>
      <c r="U57" s="133" t="n">
        <v>1</v>
      </c>
      <c r="V57" s="126" t="str">
        <f aca="false">H57</f>
        <v>COP</v>
      </c>
      <c r="W57" s="134" t="n">
        <f aca="false">IF(U57="NO",0,IF(U57="SI",1))</f>
        <v>0</v>
      </c>
    </row>
    <row r="58" customFormat="false" ht="14.25" hidden="false" customHeight="false" outlineLevel="0" collapsed="false">
      <c r="A58" s="124" t="str">
        <f aca="false">D58&amp;F58&amp;E58</f>
        <v>ServinformaciónCanalIT-SW-04-01</v>
      </c>
      <c r="B58" s="124" t="str">
        <f aca="false">E58&amp;F58</f>
        <v>IT-SW-04-01Canal</v>
      </c>
      <c r="C58" s="134"/>
      <c r="D58" s="124" t="s">
        <v>89</v>
      </c>
      <c r="E58" s="143" t="s">
        <v>237</v>
      </c>
      <c r="F58" s="124" t="s">
        <v>206</v>
      </c>
      <c r="G58" s="124" t="str">
        <f aca="false">D58</f>
        <v>Servinformación</v>
      </c>
      <c r="H58" s="124" t="s">
        <v>103</v>
      </c>
      <c r="I58" s="124" t="s">
        <v>77</v>
      </c>
      <c r="J58" s="134" t="s">
        <v>238</v>
      </c>
      <c r="K58" s="134" t="s">
        <v>224</v>
      </c>
      <c r="L58" s="134" t="s">
        <v>101</v>
      </c>
      <c r="M58" s="134" t="s">
        <v>209</v>
      </c>
      <c r="N58" s="144" t="s">
        <v>210</v>
      </c>
      <c r="O58" s="144" t="s">
        <v>211</v>
      </c>
      <c r="P58" s="139" t="s">
        <v>212</v>
      </c>
      <c r="Q58" s="125" t="str">
        <f aca="false">E58</f>
        <v>IT-SW-04-01</v>
      </c>
      <c r="R58" s="145" t="s">
        <v>213</v>
      </c>
      <c r="S58" s="146" t="n">
        <v>1571200</v>
      </c>
      <c r="T58" s="124" t="n">
        <v>1</v>
      </c>
      <c r="U58" s="133" t="n">
        <v>1</v>
      </c>
      <c r="V58" s="126" t="str">
        <f aca="false">H58</f>
        <v>COP</v>
      </c>
      <c r="W58" s="134" t="n">
        <f aca="false">IF(U58="NO",0,IF(U58="SI",1))</f>
        <v>0</v>
      </c>
    </row>
    <row r="59" customFormat="false" ht="14.25" hidden="false" customHeight="false" outlineLevel="0" collapsed="false">
      <c r="A59" s="124" t="str">
        <f aca="false">D59&amp;F59&amp;E59</f>
        <v>ServinformaciónCanalIT-SW-04-02</v>
      </c>
      <c r="B59" s="124" t="str">
        <f aca="false">E59&amp;F59</f>
        <v>IT-SW-04-02Canal</v>
      </c>
      <c r="C59" s="134"/>
      <c r="D59" s="124" t="s">
        <v>89</v>
      </c>
      <c r="E59" s="143" t="s">
        <v>239</v>
      </c>
      <c r="F59" s="124" t="s">
        <v>206</v>
      </c>
      <c r="G59" s="124" t="str">
        <f aca="false">D59</f>
        <v>Servinformación</v>
      </c>
      <c r="H59" s="124" t="s">
        <v>103</v>
      </c>
      <c r="I59" s="124" t="s">
        <v>77</v>
      </c>
      <c r="J59" s="134" t="s">
        <v>238</v>
      </c>
      <c r="K59" s="134" t="s">
        <v>224</v>
      </c>
      <c r="L59" s="134" t="s">
        <v>101</v>
      </c>
      <c r="M59" s="134" t="s">
        <v>209</v>
      </c>
      <c r="N59" s="144" t="s">
        <v>210</v>
      </c>
      <c r="O59" s="144" t="s">
        <v>215</v>
      </c>
      <c r="P59" s="139" t="s">
        <v>212</v>
      </c>
      <c r="Q59" s="125" t="str">
        <f aca="false">E59</f>
        <v>IT-SW-04-02</v>
      </c>
      <c r="R59" s="145" t="s">
        <v>213</v>
      </c>
      <c r="S59" s="146" t="n">
        <v>4752880</v>
      </c>
      <c r="T59" s="124" t="n">
        <v>1</v>
      </c>
      <c r="U59" s="133" t="n">
        <v>1</v>
      </c>
      <c r="V59" s="126" t="str">
        <f aca="false">H59</f>
        <v>COP</v>
      </c>
      <c r="W59" s="134" t="n">
        <f aca="false">IF(U59="NO",0,IF(U59="SI",1))</f>
        <v>0</v>
      </c>
    </row>
    <row r="60" customFormat="false" ht="14.25" hidden="false" customHeight="false" outlineLevel="0" collapsed="false">
      <c r="A60" s="124" t="str">
        <f aca="false">D60&amp;F60&amp;E60</f>
        <v>ServinformaciónCanalIT-SW-04-03</v>
      </c>
      <c r="B60" s="124" t="str">
        <f aca="false">E60&amp;F60</f>
        <v>IT-SW-04-03Canal</v>
      </c>
      <c r="C60" s="134"/>
      <c r="D60" s="124" t="s">
        <v>89</v>
      </c>
      <c r="E60" s="143" t="s">
        <v>240</v>
      </c>
      <c r="F60" s="124" t="s">
        <v>206</v>
      </c>
      <c r="G60" s="124" t="str">
        <f aca="false">D60</f>
        <v>Servinformación</v>
      </c>
      <c r="H60" s="124" t="s">
        <v>103</v>
      </c>
      <c r="I60" s="124" t="s">
        <v>77</v>
      </c>
      <c r="J60" s="134" t="s">
        <v>238</v>
      </c>
      <c r="K60" s="134" t="s">
        <v>224</v>
      </c>
      <c r="L60" s="134" t="s">
        <v>101</v>
      </c>
      <c r="M60" s="134" t="s">
        <v>209</v>
      </c>
      <c r="N60" s="144" t="s">
        <v>217</v>
      </c>
      <c r="O60" s="144" t="s">
        <v>211</v>
      </c>
      <c r="P60" s="139" t="s">
        <v>212</v>
      </c>
      <c r="Q60" s="125" t="str">
        <f aca="false">E60</f>
        <v>IT-SW-04-03</v>
      </c>
      <c r="R60" s="145" t="s">
        <v>213</v>
      </c>
      <c r="S60" s="146" t="n">
        <v>1571200</v>
      </c>
      <c r="T60" s="124" t="n">
        <v>1</v>
      </c>
      <c r="U60" s="133" t="n">
        <v>1</v>
      </c>
      <c r="V60" s="126" t="str">
        <f aca="false">H60</f>
        <v>COP</v>
      </c>
      <c r="W60" s="134" t="n">
        <f aca="false">IF(U60="NO",0,IF(U60="SI",1))</f>
        <v>0</v>
      </c>
    </row>
    <row r="61" customFormat="false" ht="14.25" hidden="false" customHeight="false" outlineLevel="0" collapsed="false">
      <c r="A61" s="124" t="str">
        <f aca="false">D61&amp;F61&amp;E61</f>
        <v>ServinformaciónCanalIT-SW-04-04</v>
      </c>
      <c r="B61" s="124" t="str">
        <f aca="false">E61&amp;F61</f>
        <v>IT-SW-04-04Canal</v>
      </c>
      <c r="C61" s="134"/>
      <c r="D61" s="124" t="s">
        <v>89</v>
      </c>
      <c r="E61" s="143" t="s">
        <v>241</v>
      </c>
      <c r="F61" s="124" t="s">
        <v>206</v>
      </c>
      <c r="G61" s="124" t="str">
        <f aca="false">D61</f>
        <v>Servinformación</v>
      </c>
      <c r="H61" s="124" t="s">
        <v>103</v>
      </c>
      <c r="I61" s="124" t="s">
        <v>77</v>
      </c>
      <c r="J61" s="134" t="s">
        <v>238</v>
      </c>
      <c r="K61" s="134" t="s">
        <v>224</v>
      </c>
      <c r="L61" s="134" t="s">
        <v>101</v>
      </c>
      <c r="M61" s="134" t="s">
        <v>209</v>
      </c>
      <c r="N61" s="144" t="s">
        <v>217</v>
      </c>
      <c r="O61" s="144" t="s">
        <v>215</v>
      </c>
      <c r="P61" s="139" t="s">
        <v>212</v>
      </c>
      <c r="Q61" s="125" t="str">
        <f aca="false">E61</f>
        <v>IT-SW-04-04</v>
      </c>
      <c r="R61" s="145" t="s">
        <v>213</v>
      </c>
      <c r="S61" s="146" t="n">
        <v>4936800</v>
      </c>
      <c r="T61" s="124" t="n">
        <v>1</v>
      </c>
      <c r="U61" s="133" t="n">
        <v>1</v>
      </c>
      <c r="V61" s="126" t="str">
        <f aca="false">H61</f>
        <v>COP</v>
      </c>
      <c r="W61" s="134" t="n">
        <f aca="false">IF(U61="NO",0,IF(U61="SI",1))</f>
        <v>0</v>
      </c>
    </row>
    <row r="62" customFormat="false" ht="14.25" hidden="false" customHeight="false" outlineLevel="0" collapsed="false">
      <c r="A62" s="124" t="str">
        <f aca="false">D62&amp;F62&amp;E62</f>
        <v>ServinformaciónCanalIT-SW-04-05</v>
      </c>
      <c r="B62" s="124" t="str">
        <f aca="false">E62&amp;F62</f>
        <v>IT-SW-04-05Canal</v>
      </c>
      <c r="C62" s="134"/>
      <c r="D62" s="124" t="s">
        <v>89</v>
      </c>
      <c r="E62" s="143" t="s">
        <v>242</v>
      </c>
      <c r="F62" s="124" t="s">
        <v>206</v>
      </c>
      <c r="G62" s="124" t="str">
        <f aca="false">D62</f>
        <v>Servinformación</v>
      </c>
      <c r="H62" s="124" t="s">
        <v>103</v>
      </c>
      <c r="I62" s="124" t="s">
        <v>77</v>
      </c>
      <c r="J62" s="134" t="s">
        <v>238</v>
      </c>
      <c r="K62" s="134" t="s">
        <v>224</v>
      </c>
      <c r="L62" s="134" t="s">
        <v>101</v>
      </c>
      <c r="M62" s="134" t="s">
        <v>209</v>
      </c>
      <c r="N62" s="144" t="s">
        <v>220</v>
      </c>
      <c r="O62" s="144" t="s">
        <v>211</v>
      </c>
      <c r="P62" s="139" t="s">
        <v>212</v>
      </c>
      <c r="Q62" s="125" t="str">
        <f aca="false">E62</f>
        <v>IT-SW-04-05</v>
      </c>
      <c r="R62" s="145" t="s">
        <v>213</v>
      </c>
      <c r="S62" s="146" t="n">
        <v>1571200</v>
      </c>
      <c r="T62" s="124" t="n">
        <v>1</v>
      </c>
      <c r="U62" s="133" t="n">
        <v>1</v>
      </c>
      <c r="V62" s="126" t="str">
        <f aca="false">H62</f>
        <v>COP</v>
      </c>
      <c r="W62" s="134" t="n">
        <f aca="false">IF(U62="NO",0,IF(U62="SI",1))</f>
        <v>0</v>
      </c>
    </row>
    <row r="63" customFormat="false" ht="14.25" hidden="false" customHeight="false" outlineLevel="0" collapsed="false">
      <c r="A63" s="124" t="str">
        <f aca="false">D63&amp;F63&amp;E63</f>
        <v>ServinformaciónCanalIT-SW-04-06</v>
      </c>
      <c r="B63" s="124" t="str">
        <f aca="false">E63&amp;F63</f>
        <v>IT-SW-04-06Canal</v>
      </c>
      <c r="C63" s="134"/>
      <c r="D63" s="124" t="s">
        <v>89</v>
      </c>
      <c r="E63" s="143" t="s">
        <v>243</v>
      </c>
      <c r="F63" s="124" t="s">
        <v>206</v>
      </c>
      <c r="G63" s="124" t="str">
        <f aca="false">D63</f>
        <v>Servinformación</v>
      </c>
      <c r="H63" s="124" t="s">
        <v>103</v>
      </c>
      <c r="I63" s="124" t="s">
        <v>77</v>
      </c>
      <c r="J63" s="134" t="s">
        <v>238</v>
      </c>
      <c r="K63" s="134" t="s">
        <v>224</v>
      </c>
      <c r="L63" s="134" t="s">
        <v>101</v>
      </c>
      <c r="M63" s="134" t="s">
        <v>209</v>
      </c>
      <c r="N63" s="144" t="s">
        <v>220</v>
      </c>
      <c r="O63" s="144" t="s">
        <v>215</v>
      </c>
      <c r="P63" s="139" t="s">
        <v>212</v>
      </c>
      <c r="Q63" s="125" t="str">
        <f aca="false">E63</f>
        <v>IT-SW-04-06</v>
      </c>
      <c r="R63" s="145" t="s">
        <v>213</v>
      </c>
      <c r="S63" s="146" t="n">
        <v>6171000</v>
      </c>
      <c r="T63" s="124" t="n">
        <v>1</v>
      </c>
      <c r="U63" s="133" t="n">
        <v>1</v>
      </c>
      <c r="V63" s="126" t="str">
        <f aca="false">H63</f>
        <v>COP</v>
      </c>
      <c r="W63" s="134" t="n">
        <f aca="false">IF(U63="NO",0,IF(U63="SI",1))</f>
        <v>0</v>
      </c>
    </row>
    <row r="64" customFormat="false" ht="14.25" hidden="false" customHeight="false" outlineLevel="0" collapsed="false">
      <c r="A64" s="124" t="str">
        <f aca="false">D64&amp;F64&amp;E64</f>
        <v>ServinformaciónCanalIT-SW-05-01</v>
      </c>
      <c r="B64" s="124" t="str">
        <f aca="false">E64&amp;F64</f>
        <v>IT-SW-05-01Canal</v>
      </c>
      <c r="C64" s="134"/>
      <c r="D64" s="124" t="s">
        <v>89</v>
      </c>
      <c r="E64" s="143" t="s">
        <v>244</v>
      </c>
      <c r="F64" s="124" t="s">
        <v>206</v>
      </c>
      <c r="G64" s="124" t="str">
        <f aca="false">D64</f>
        <v>Servinformación</v>
      </c>
      <c r="H64" s="124" t="s">
        <v>103</v>
      </c>
      <c r="I64" s="124" t="s">
        <v>77</v>
      </c>
      <c r="J64" s="134" t="s">
        <v>245</v>
      </c>
      <c r="K64" s="134" t="s">
        <v>246</v>
      </c>
      <c r="L64" s="134" t="s">
        <v>101</v>
      </c>
      <c r="M64" s="134" t="s">
        <v>209</v>
      </c>
      <c r="N64" s="144" t="s">
        <v>210</v>
      </c>
      <c r="O64" s="144" t="s">
        <v>211</v>
      </c>
      <c r="P64" s="139" t="s">
        <v>247</v>
      </c>
      <c r="Q64" s="125" t="str">
        <f aca="false">E64</f>
        <v>IT-SW-05-01</v>
      </c>
      <c r="R64" s="145" t="s">
        <v>213</v>
      </c>
      <c r="S64" s="146" t="n">
        <v>184000</v>
      </c>
      <c r="T64" s="124" t="n">
        <v>1</v>
      </c>
      <c r="U64" s="133" t="n">
        <v>1</v>
      </c>
      <c r="V64" s="126" t="str">
        <f aca="false">H64</f>
        <v>COP</v>
      </c>
      <c r="W64" s="134" t="n">
        <f aca="false">IF(U64="NO",0,IF(U64="SI",1))</f>
        <v>0</v>
      </c>
    </row>
    <row r="65" customFormat="false" ht="14.25" hidden="false" customHeight="false" outlineLevel="0" collapsed="false">
      <c r="A65" s="124" t="str">
        <f aca="false">D65&amp;F65&amp;E65</f>
        <v>ServinformaciónCanalIT-SW-05-02</v>
      </c>
      <c r="B65" s="124" t="str">
        <f aca="false">E65&amp;F65</f>
        <v>IT-SW-05-02Canal</v>
      </c>
      <c r="C65" s="134"/>
      <c r="D65" s="124" t="s">
        <v>89</v>
      </c>
      <c r="E65" s="143" t="s">
        <v>248</v>
      </c>
      <c r="F65" s="124" t="s">
        <v>206</v>
      </c>
      <c r="G65" s="124" t="str">
        <f aca="false">D65</f>
        <v>Servinformación</v>
      </c>
      <c r="H65" s="124" t="s">
        <v>103</v>
      </c>
      <c r="I65" s="124" t="s">
        <v>77</v>
      </c>
      <c r="J65" s="134" t="s">
        <v>245</v>
      </c>
      <c r="K65" s="134" t="s">
        <v>246</v>
      </c>
      <c r="L65" s="134" t="s">
        <v>101</v>
      </c>
      <c r="M65" s="134" t="s">
        <v>209</v>
      </c>
      <c r="N65" s="144" t="s">
        <v>210</v>
      </c>
      <c r="O65" s="144" t="s">
        <v>215</v>
      </c>
      <c r="P65" s="139" t="s">
        <v>247</v>
      </c>
      <c r="Q65" s="125" t="str">
        <f aca="false">E65</f>
        <v>IT-SW-05-02</v>
      </c>
      <c r="R65" s="145" t="s">
        <v>213</v>
      </c>
      <c r="S65" s="146" t="n">
        <v>230000</v>
      </c>
      <c r="T65" s="124" t="n">
        <v>1</v>
      </c>
      <c r="U65" s="133" t="n">
        <v>1</v>
      </c>
      <c r="V65" s="126" t="str">
        <f aca="false">H65</f>
        <v>COP</v>
      </c>
      <c r="W65" s="134" t="n">
        <f aca="false">IF(U65="NO",0,IF(U65="SI",1))</f>
        <v>0</v>
      </c>
    </row>
    <row r="66" customFormat="false" ht="14.25" hidden="false" customHeight="false" outlineLevel="0" collapsed="false">
      <c r="A66" s="124" t="str">
        <f aca="false">D66&amp;F66&amp;E66</f>
        <v>ServinformaciónCanalIT-SW-05-03</v>
      </c>
      <c r="B66" s="124" t="str">
        <f aca="false">E66&amp;F66</f>
        <v>IT-SW-05-03Canal</v>
      </c>
      <c r="C66" s="134"/>
      <c r="D66" s="124" t="s">
        <v>89</v>
      </c>
      <c r="E66" s="143" t="s">
        <v>249</v>
      </c>
      <c r="F66" s="124" t="s">
        <v>206</v>
      </c>
      <c r="G66" s="124" t="str">
        <f aca="false">D66</f>
        <v>Servinformación</v>
      </c>
      <c r="H66" s="124" t="s">
        <v>103</v>
      </c>
      <c r="I66" s="124" t="s">
        <v>77</v>
      </c>
      <c r="J66" s="134" t="s">
        <v>245</v>
      </c>
      <c r="K66" s="134" t="s">
        <v>246</v>
      </c>
      <c r="L66" s="134" t="s">
        <v>101</v>
      </c>
      <c r="M66" s="134" t="s">
        <v>209</v>
      </c>
      <c r="N66" s="144" t="s">
        <v>217</v>
      </c>
      <c r="O66" s="144" t="s">
        <v>211</v>
      </c>
      <c r="P66" s="139" t="s">
        <v>247</v>
      </c>
      <c r="Q66" s="125" t="str">
        <f aca="false">E66</f>
        <v>IT-SW-05-03</v>
      </c>
      <c r="R66" s="145" t="s">
        <v>213</v>
      </c>
      <c r="S66" s="146" t="n">
        <v>130000</v>
      </c>
      <c r="T66" s="124" t="n">
        <v>1</v>
      </c>
      <c r="U66" s="133" t="n">
        <v>1</v>
      </c>
      <c r="V66" s="126" t="str">
        <f aca="false">H66</f>
        <v>COP</v>
      </c>
      <c r="W66" s="134" t="n">
        <f aca="false">IF(U66="NO",0,IF(U66="SI",1))</f>
        <v>0</v>
      </c>
    </row>
    <row r="67" customFormat="false" ht="14.25" hidden="false" customHeight="false" outlineLevel="0" collapsed="false">
      <c r="A67" s="124" t="str">
        <f aca="false">D67&amp;F67&amp;E67</f>
        <v>ServinformaciónCanalIT-SW-05-04</v>
      </c>
      <c r="B67" s="124" t="str">
        <f aca="false">E67&amp;F67</f>
        <v>IT-SW-05-04Canal</v>
      </c>
      <c r="C67" s="134"/>
      <c r="D67" s="124" t="s">
        <v>89</v>
      </c>
      <c r="E67" s="143" t="s">
        <v>250</v>
      </c>
      <c r="F67" s="124" t="s">
        <v>206</v>
      </c>
      <c r="G67" s="124" t="str">
        <f aca="false">D67</f>
        <v>Servinformación</v>
      </c>
      <c r="H67" s="124" t="s">
        <v>103</v>
      </c>
      <c r="I67" s="124" t="s">
        <v>77</v>
      </c>
      <c r="J67" s="134" t="s">
        <v>245</v>
      </c>
      <c r="K67" s="134" t="s">
        <v>246</v>
      </c>
      <c r="L67" s="134" t="s">
        <v>101</v>
      </c>
      <c r="M67" s="134" t="s">
        <v>209</v>
      </c>
      <c r="N67" s="144" t="s">
        <v>217</v>
      </c>
      <c r="O67" s="144" t="s">
        <v>215</v>
      </c>
      <c r="P67" s="139" t="s">
        <v>247</v>
      </c>
      <c r="Q67" s="125" t="str">
        <f aca="false">E67</f>
        <v>IT-SW-05-04</v>
      </c>
      <c r="R67" s="145" t="s">
        <v>213</v>
      </c>
      <c r="S67" s="146" t="n">
        <v>337500</v>
      </c>
      <c r="T67" s="124" t="n">
        <v>1</v>
      </c>
      <c r="U67" s="133" t="n">
        <v>1</v>
      </c>
      <c r="V67" s="126" t="str">
        <f aca="false">H67</f>
        <v>COP</v>
      </c>
      <c r="W67" s="134" t="n">
        <f aca="false">IF(U67="NO",0,IF(U67="SI",1))</f>
        <v>0</v>
      </c>
    </row>
    <row r="68" customFormat="false" ht="14.25" hidden="false" customHeight="false" outlineLevel="0" collapsed="false">
      <c r="A68" s="124" t="str">
        <f aca="false">D68&amp;F68&amp;E68</f>
        <v>ServinformaciónCanalIT-SW-05-05</v>
      </c>
      <c r="B68" s="124" t="str">
        <f aca="false">E68&amp;F68</f>
        <v>IT-SW-05-05Canal</v>
      </c>
      <c r="C68" s="134"/>
      <c r="D68" s="124" t="s">
        <v>89</v>
      </c>
      <c r="E68" s="143" t="s">
        <v>251</v>
      </c>
      <c r="F68" s="124" t="s">
        <v>206</v>
      </c>
      <c r="G68" s="124" t="str">
        <f aca="false">D68</f>
        <v>Servinformación</v>
      </c>
      <c r="H68" s="124" t="s">
        <v>103</v>
      </c>
      <c r="I68" s="124" t="s">
        <v>77</v>
      </c>
      <c r="J68" s="134" t="s">
        <v>245</v>
      </c>
      <c r="K68" s="134" t="s">
        <v>246</v>
      </c>
      <c r="L68" s="134" t="s">
        <v>101</v>
      </c>
      <c r="M68" s="134" t="s">
        <v>209</v>
      </c>
      <c r="N68" s="144" t="s">
        <v>220</v>
      </c>
      <c r="O68" s="144" t="s">
        <v>211</v>
      </c>
      <c r="P68" s="139" t="s">
        <v>247</v>
      </c>
      <c r="Q68" s="125" t="str">
        <f aca="false">E68</f>
        <v>IT-SW-05-05</v>
      </c>
      <c r="R68" s="145" t="s">
        <v>213</v>
      </c>
      <c r="S68" s="146" t="n">
        <v>130000</v>
      </c>
      <c r="T68" s="124" t="n">
        <v>1</v>
      </c>
      <c r="U68" s="133" t="n">
        <v>1</v>
      </c>
      <c r="V68" s="126" t="str">
        <f aca="false">H68</f>
        <v>COP</v>
      </c>
      <c r="W68" s="134" t="n">
        <f aca="false">IF(U68="NO",0,IF(U68="SI",1))</f>
        <v>0</v>
      </c>
    </row>
    <row r="69" customFormat="false" ht="14.25" hidden="false" customHeight="false" outlineLevel="0" collapsed="false">
      <c r="A69" s="124" t="str">
        <f aca="false">D69&amp;F69&amp;E69</f>
        <v>ServinformaciónCanalIT-SW-05-06</v>
      </c>
      <c r="B69" s="124" t="str">
        <f aca="false">E69&amp;F69</f>
        <v>IT-SW-05-06Canal</v>
      </c>
      <c r="C69" s="134"/>
      <c r="D69" s="124" t="s">
        <v>89</v>
      </c>
      <c r="E69" s="143" t="s">
        <v>252</v>
      </c>
      <c r="F69" s="124" t="s">
        <v>206</v>
      </c>
      <c r="G69" s="124" t="str">
        <f aca="false">D69</f>
        <v>Servinformación</v>
      </c>
      <c r="H69" s="124" t="s">
        <v>103</v>
      </c>
      <c r="I69" s="124" t="s">
        <v>77</v>
      </c>
      <c r="J69" s="134" t="s">
        <v>245</v>
      </c>
      <c r="K69" s="134" t="s">
        <v>246</v>
      </c>
      <c r="L69" s="134" t="s">
        <v>101</v>
      </c>
      <c r="M69" s="134" t="s">
        <v>209</v>
      </c>
      <c r="N69" s="144" t="s">
        <v>220</v>
      </c>
      <c r="O69" s="144" t="s">
        <v>215</v>
      </c>
      <c r="P69" s="139" t="s">
        <v>247</v>
      </c>
      <c r="Q69" s="125" t="str">
        <f aca="false">E69</f>
        <v>IT-SW-05-06</v>
      </c>
      <c r="R69" s="145" t="s">
        <v>213</v>
      </c>
      <c r="S69" s="146" t="n">
        <v>337500</v>
      </c>
      <c r="T69" s="124" t="n">
        <v>1</v>
      </c>
      <c r="U69" s="133" t="n">
        <v>1</v>
      </c>
      <c r="V69" s="126" t="str">
        <f aca="false">H69</f>
        <v>COP</v>
      </c>
      <c r="W69" s="134" t="n">
        <f aca="false">IF(U69="NO",0,IF(U69="SI",1))</f>
        <v>0</v>
      </c>
    </row>
    <row r="70" customFormat="false" ht="14.25" hidden="false" customHeight="false" outlineLevel="0" collapsed="false">
      <c r="A70" s="124" t="str">
        <f aca="false">D70&amp;F70&amp;E70</f>
        <v>ServinformaciónCanalIT-SW-06-01</v>
      </c>
      <c r="B70" s="124" t="str">
        <f aca="false">E70&amp;F70</f>
        <v>IT-SW-06-01Canal</v>
      </c>
      <c r="C70" s="134"/>
      <c r="D70" s="124" t="s">
        <v>89</v>
      </c>
      <c r="E70" s="143" t="s">
        <v>253</v>
      </c>
      <c r="F70" s="124" t="s">
        <v>206</v>
      </c>
      <c r="G70" s="124" t="str">
        <f aca="false">D70</f>
        <v>Servinformación</v>
      </c>
      <c r="H70" s="124" t="s">
        <v>103</v>
      </c>
      <c r="I70" s="124" t="s">
        <v>77</v>
      </c>
      <c r="J70" s="134" t="s">
        <v>254</v>
      </c>
      <c r="K70" s="134" t="s">
        <v>255</v>
      </c>
      <c r="L70" s="134" t="s">
        <v>101</v>
      </c>
      <c r="M70" s="134" t="s">
        <v>209</v>
      </c>
      <c r="N70" s="144" t="s">
        <v>210</v>
      </c>
      <c r="O70" s="144" t="s">
        <v>215</v>
      </c>
      <c r="P70" s="139" t="s">
        <v>247</v>
      </c>
      <c r="Q70" s="125" t="str">
        <f aca="false">E70</f>
        <v>IT-SW-06-01</v>
      </c>
      <c r="R70" s="145" t="s">
        <v>213</v>
      </c>
      <c r="S70" s="146" t="n">
        <v>18000000</v>
      </c>
      <c r="T70" s="124" t="n">
        <v>1</v>
      </c>
      <c r="U70" s="133" t="n">
        <v>1</v>
      </c>
      <c r="V70" s="126" t="str">
        <f aca="false">H70</f>
        <v>COP</v>
      </c>
      <c r="W70" s="134" t="n">
        <f aca="false">IF(U70="NO",0,IF(U70="SI",1))</f>
        <v>0</v>
      </c>
    </row>
    <row r="71" customFormat="false" ht="14.25" hidden="false" customHeight="false" outlineLevel="0" collapsed="false">
      <c r="A71" s="124" t="str">
        <f aca="false">D71&amp;F71&amp;E71</f>
        <v>ServinformaciónCanalIT-SW-06-02</v>
      </c>
      <c r="B71" s="124" t="str">
        <f aca="false">E71&amp;F71</f>
        <v>IT-SW-06-02Canal</v>
      </c>
      <c r="C71" s="134"/>
      <c r="D71" s="124" t="s">
        <v>89</v>
      </c>
      <c r="E71" s="143" t="s">
        <v>256</v>
      </c>
      <c r="F71" s="124" t="s">
        <v>206</v>
      </c>
      <c r="G71" s="124" t="str">
        <f aca="false">D71</f>
        <v>Servinformación</v>
      </c>
      <c r="H71" s="124" t="s">
        <v>103</v>
      </c>
      <c r="I71" s="124" t="s">
        <v>77</v>
      </c>
      <c r="J71" s="134" t="s">
        <v>254</v>
      </c>
      <c r="K71" s="134" t="s">
        <v>255</v>
      </c>
      <c r="L71" s="134" t="s">
        <v>101</v>
      </c>
      <c r="M71" s="134" t="s">
        <v>209</v>
      </c>
      <c r="N71" s="144" t="s">
        <v>217</v>
      </c>
      <c r="O71" s="144" t="s">
        <v>215</v>
      </c>
      <c r="P71" s="139" t="s">
        <v>247</v>
      </c>
      <c r="Q71" s="125" t="str">
        <f aca="false">E71</f>
        <v>IT-SW-06-02</v>
      </c>
      <c r="R71" s="145" t="s">
        <v>213</v>
      </c>
      <c r="S71" s="146" t="n">
        <v>18000000</v>
      </c>
      <c r="T71" s="124" t="n">
        <v>1</v>
      </c>
      <c r="U71" s="133" t="n">
        <v>1</v>
      </c>
      <c r="V71" s="126" t="str">
        <f aca="false">H71</f>
        <v>COP</v>
      </c>
      <c r="W71" s="134" t="n">
        <f aca="false">IF(U71="NO",0,IF(U71="SI",1))</f>
        <v>0</v>
      </c>
    </row>
    <row r="72" customFormat="false" ht="14.25" hidden="false" customHeight="false" outlineLevel="0" collapsed="false">
      <c r="A72" s="124" t="str">
        <f aca="false">D72&amp;F72&amp;E72</f>
        <v>ServinformaciónCanalIT-SW-06-03</v>
      </c>
      <c r="B72" s="124" t="str">
        <f aca="false">E72&amp;F72</f>
        <v>IT-SW-06-03Canal</v>
      </c>
      <c r="C72" s="134"/>
      <c r="D72" s="124" t="s">
        <v>89</v>
      </c>
      <c r="E72" s="143" t="s">
        <v>257</v>
      </c>
      <c r="F72" s="124" t="s">
        <v>206</v>
      </c>
      <c r="G72" s="124" t="str">
        <f aca="false">D72</f>
        <v>Servinformación</v>
      </c>
      <c r="H72" s="124" t="s">
        <v>103</v>
      </c>
      <c r="I72" s="124" t="s">
        <v>77</v>
      </c>
      <c r="J72" s="134" t="s">
        <v>254</v>
      </c>
      <c r="K72" s="134" t="s">
        <v>255</v>
      </c>
      <c r="L72" s="134" t="s">
        <v>101</v>
      </c>
      <c r="M72" s="134" t="s">
        <v>209</v>
      </c>
      <c r="N72" s="144" t="s">
        <v>220</v>
      </c>
      <c r="O72" s="144" t="s">
        <v>215</v>
      </c>
      <c r="P72" s="139" t="s">
        <v>247</v>
      </c>
      <c r="Q72" s="125" t="str">
        <f aca="false">E72</f>
        <v>IT-SW-06-03</v>
      </c>
      <c r="R72" s="145" t="s">
        <v>213</v>
      </c>
      <c r="S72" s="146" t="n">
        <v>18000000</v>
      </c>
      <c r="T72" s="124" t="n">
        <v>1</v>
      </c>
      <c r="U72" s="133" t="n">
        <v>1</v>
      </c>
      <c r="V72" s="126" t="str">
        <f aca="false">H72</f>
        <v>COP</v>
      </c>
      <c r="W72" s="134" t="n">
        <f aca="false">IF(U72="NO",0,IF(U72="SI",1))</f>
        <v>0</v>
      </c>
    </row>
    <row r="73" customFormat="false" ht="14.25" hidden="false" customHeight="false" outlineLevel="0" collapsed="false">
      <c r="A73" s="124" t="str">
        <f aca="false">D73&amp;F73&amp;E73</f>
        <v>ServinformaciónCanalIT-SW-07-01</v>
      </c>
      <c r="B73" s="124" t="str">
        <f aca="false">E73&amp;F73</f>
        <v>IT-SW-07-01Canal</v>
      </c>
      <c r="C73" s="134"/>
      <c r="D73" s="124" t="s">
        <v>89</v>
      </c>
      <c r="E73" s="143" t="s">
        <v>258</v>
      </c>
      <c r="F73" s="124" t="s">
        <v>206</v>
      </c>
      <c r="G73" s="124" t="str">
        <f aca="false">D73</f>
        <v>Servinformación</v>
      </c>
      <c r="H73" s="124" t="s">
        <v>103</v>
      </c>
      <c r="I73" s="124" t="s">
        <v>77</v>
      </c>
      <c r="J73" s="134" t="s">
        <v>259</v>
      </c>
      <c r="K73" s="134" t="s">
        <v>30</v>
      </c>
      <c r="L73" s="134" t="s">
        <v>101</v>
      </c>
      <c r="M73" s="134" t="s">
        <v>209</v>
      </c>
      <c r="N73" s="144" t="s">
        <v>210</v>
      </c>
      <c r="O73" s="144" t="s">
        <v>211</v>
      </c>
      <c r="P73" s="139" t="s">
        <v>260</v>
      </c>
      <c r="Q73" s="125" t="str">
        <f aca="false">E73</f>
        <v>IT-SW-07-01</v>
      </c>
      <c r="R73" s="145" t="s">
        <v>213</v>
      </c>
      <c r="S73" s="146" t="n">
        <v>368000</v>
      </c>
      <c r="T73" s="124" t="n">
        <v>1</v>
      </c>
      <c r="U73" s="133" t="n">
        <v>1</v>
      </c>
      <c r="V73" s="126" t="str">
        <f aca="false">H73</f>
        <v>COP</v>
      </c>
      <c r="W73" s="134" t="n">
        <f aca="false">IF(U73="NO",0,IF(U73="SI",1))</f>
        <v>0</v>
      </c>
    </row>
    <row r="74" customFormat="false" ht="14.25" hidden="false" customHeight="false" outlineLevel="0" collapsed="false">
      <c r="A74" s="124" t="str">
        <f aca="false">D74&amp;F74&amp;E74</f>
        <v>ServinformaciónCanalIT-SW-07-02</v>
      </c>
      <c r="B74" s="124" t="str">
        <f aca="false">E74&amp;F74</f>
        <v>IT-SW-07-02Canal</v>
      </c>
      <c r="C74" s="134"/>
      <c r="D74" s="124" t="s">
        <v>89</v>
      </c>
      <c r="E74" s="143" t="s">
        <v>261</v>
      </c>
      <c r="F74" s="124" t="s">
        <v>206</v>
      </c>
      <c r="G74" s="124" t="str">
        <f aca="false">D74</f>
        <v>Servinformación</v>
      </c>
      <c r="H74" s="124" t="s">
        <v>103</v>
      </c>
      <c r="I74" s="124" t="s">
        <v>77</v>
      </c>
      <c r="J74" s="134" t="s">
        <v>259</v>
      </c>
      <c r="K74" s="134" t="s">
        <v>30</v>
      </c>
      <c r="L74" s="134" t="s">
        <v>101</v>
      </c>
      <c r="M74" s="134" t="s">
        <v>209</v>
      </c>
      <c r="N74" s="144" t="s">
        <v>210</v>
      </c>
      <c r="O74" s="144" t="s">
        <v>215</v>
      </c>
      <c r="P74" s="139" t="s">
        <v>260</v>
      </c>
      <c r="Q74" s="125" t="str">
        <f aca="false">E74</f>
        <v>IT-SW-07-02</v>
      </c>
      <c r="R74" s="145" t="s">
        <v>213</v>
      </c>
      <c r="S74" s="146" t="n">
        <v>460000</v>
      </c>
      <c r="T74" s="124" t="n">
        <v>1</v>
      </c>
      <c r="U74" s="133" t="n">
        <v>1</v>
      </c>
      <c r="V74" s="126" t="str">
        <f aca="false">H74</f>
        <v>COP</v>
      </c>
      <c r="W74" s="134" t="n">
        <f aca="false">IF(U74="NO",0,IF(U74="SI",1))</f>
        <v>0</v>
      </c>
    </row>
    <row r="75" customFormat="false" ht="14.25" hidden="false" customHeight="false" outlineLevel="0" collapsed="false">
      <c r="A75" s="124" t="str">
        <f aca="false">D75&amp;F75&amp;E75</f>
        <v>ServinformaciónCanalIT-SW-07-03</v>
      </c>
      <c r="B75" s="124" t="str">
        <f aca="false">E75&amp;F75</f>
        <v>IT-SW-07-03Canal</v>
      </c>
      <c r="C75" s="134"/>
      <c r="D75" s="124" t="s">
        <v>89</v>
      </c>
      <c r="E75" s="143" t="s">
        <v>262</v>
      </c>
      <c r="F75" s="124" t="s">
        <v>206</v>
      </c>
      <c r="G75" s="124" t="str">
        <f aca="false">D75</f>
        <v>Servinformación</v>
      </c>
      <c r="H75" s="124" t="s">
        <v>103</v>
      </c>
      <c r="I75" s="124" t="s">
        <v>77</v>
      </c>
      <c r="J75" s="134" t="s">
        <v>259</v>
      </c>
      <c r="K75" s="134" t="s">
        <v>30</v>
      </c>
      <c r="L75" s="134" t="s">
        <v>101</v>
      </c>
      <c r="M75" s="134" t="s">
        <v>209</v>
      </c>
      <c r="N75" s="144" t="s">
        <v>217</v>
      </c>
      <c r="O75" s="144" t="s">
        <v>211</v>
      </c>
      <c r="P75" s="139" t="s">
        <v>260</v>
      </c>
      <c r="Q75" s="125" t="str">
        <f aca="false">E75</f>
        <v>IT-SW-07-03</v>
      </c>
      <c r="R75" s="145" t="s">
        <v>213</v>
      </c>
      <c r="S75" s="146" t="n">
        <v>260000</v>
      </c>
      <c r="T75" s="124" t="n">
        <v>1</v>
      </c>
      <c r="U75" s="133" t="n">
        <v>1</v>
      </c>
      <c r="V75" s="126" t="str">
        <f aca="false">H75</f>
        <v>COP</v>
      </c>
      <c r="W75" s="134" t="n">
        <f aca="false">IF(U75="NO",0,IF(U75="SI",1))</f>
        <v>0</v>
      </c>
    </row>
    <row r="76" customFormat="false" ht="14.25" hidden="false" customHeight="false" outlineLevel="0" collapsed="false">
      <c r="A76" s="124" t="str">
        <f aca="false">D76&amp;F76&amp;E76</f>
        <v>ServinformaciónCanalIT-SW-07-04</v>
      </c>
      <c r="B76" s="124" t="str">
        <f aca="false">E76&amp;F76</f>
        <v>IT-SW-07-04Canal</v>
      </c>
      <c r="C76" s="134"/>
      <c r="D76" s="124" t="s">
        <v>89</v>
      </c>
      <c r="E76" s="143" t="s">
        <v>263</v>
      </c>
      <c r="F76" s="124" t="s">
        <v>206</v>
      </c>
      <c r="G76" s="124" t="str">
        <f aca="false">D76</f>
        <v>Servinformación</v>
      </c>
      <c r="H76" s="124" t="s">
        <v>103</v>
      </c>
      <c r="I76" s="124" t="s">
        <v>77</v>
      </c>
      <c r="J76" s="134" t="s">
        <v>259</v>
      </c>
      <c r="K76" s="134" t="s">
        <v>30</v>
      </c>
      <c r="L76" s="134" t="s">
        <v>101</v>
      </c>
      <c r="M76" s="134" t="s">
        <v>209</v>
      </c>
      <c r="N76" s="144" t="s">
        <v>217</v>
      </c>
      <c r="O76" s="144" t="s">
        <v>215</v>
      </c>
      <c r="P76" s="139" t="s">
        <v>260</v>
      </c>
      <c r="Q76" s="125" t="str">
        <f aca="false">E76</f>
        <v>IT-SW-07-04</v>
      </c>
      <c r="R76" s="145" t="s">
        <v>213</v>
      </c>
      <c r="S76" s="146" t="n">
        <v>675000</v>
      </c>
      <c r="T76" s="124" t="n">
        <v>1</v>
      </c>
      <c r="U76" s="133" t="n">
        <v>1</v>
      </c>
      <c r="V76" s="126" t="str">
        <f aca="false">H76</f>
        <v>COP</v>
      </c>
      <c r="W76" s="134" t="n">
        <f aca="false">IF(U76="NO",0,IF(U76="SI",1))</f>
        <v>0</v>
      </c>
    </row>
    <row r="77" customFormat="false" ht="14.25" hidden="false" customHeight="false" outlineLevel="0" collapsed="false">
      <c r="A77" s="124" t="str">
        <f aca="false">D77&amp;F77&amp;E77</f>
        <v>ServinformaciónCanalIT-SW-07-05</v>
      </c>
      <c r="B77" s="124" t="str">
        <f aca="false">E77&amp;F77</f>
        <v>IT-SW-07-05Canal</v>
      </c>
      <c r="C77" s="134"/>
      <c r="D77" s="124" t="s">
        <v>89</v>
      </c>
      <c r="E77" s="143" t="s">
        <v>264</v>
      </c>
      <c r="F77" s="124" t="s">
        <v>206</v>
      </c>
      <c r="G77" s="124" t="str">
        <f aca="false">D77</f>
        <v>Servinformación</v>
      </c>
      <c r="H77" s="124" t="s">
        <v>103</v>
      </c>
      <c r="I77" s="124" t="s">
        <v>77</v>
      </c>
      <c r="J77" s="134" t="s">
        <v>259</v>
      </c>
      <c r="K77" s="134" t="s">
        <v>30</v>
      </c>
      <c r="L77" s="134" t="s">
        <v>101</v>
      </c>
      <c r="M77" s="134" t="s">
        <v>209</v>
      </c>
      <c r="N77" s="144" t="s">
        <v>220</v>
      </c>
      <c r="O77" s="144" t="s">
        <v>211</v>
      </c>
      <c r="P77" s="139" t="s">
        <v>260</v>
      </c>
      <c r="Q77" s="125" t="str">
        <f aca="false">E77</f>
        <v>IT-SW-07-05</v>
      </c>
      <c r="R77" s="145" t="s">
        <v>213</v>
      </c>
      <c r="S77" s="146" t="n">
        <v>260000</v>
      </c>
      <c r="T77" s="124" t="n">
        <v>1</v>
      </c>
      <c r="U77" s="133" t="n">
        <v>1</v>
      </c>
      <c r="V77" s="126" t="str">
        <f aca="false">H77</f>
        <v>COP</v>
      </c>
      <c r="W77" s="134" t="n">
        <f aca="false">IF(U77="NO",0,IF(U77="SI",1))</f>
        <v>0</v>
      </c>
    </row>
    <row r="78" customFormat="false" ht="14.25" hidden="false" customHeight="false" outlineLevel="0" collapsed="false">
      <c r="A78" s="124" t="str">
        <f aca="false">D78&amp;F78&amp;E78</f>
        <v>ServinformaciónCanalIT-SW-07-06</v>
      </c>
      <c r="B78" s="124" t="str">
        <f aca="false">E78&amp;F78</f>
        <v>IT-SW-07-06Canal</v>
      </c>
      <c r="C78" s="134"/>
      <c r="D78" s="124" t="s">
        <v>89</v>
      </c>
      <c r="E78" s="143" t="s">
        <v>265</v>
      </c>
      <c r="F78" s="124" t="s">
        <v>206</v>
      </c>
      <c r="G78" s="124" t="str">
        <f aca="false">D78</f>
        <v>Servinformación</v>
      </c>
      <c r="H78" s="124" t="s">
        <v>103</v>
      </c>
      <c r="I78" s="124" t="s">
        <v>77</v>
      </c>
      <c r="J78" s="134" t="s">
        <v>259</v>
      </c>
      <c r="K78" s="134" t="s">
        <v>30</v>
      </c>
      <c r="L78" s="134" t="s">
        <v>101</v>
      </c>
      <c r="M78" s="134" t="s">
        <v>209</v>
      </c>
      <c r="N78" s="144" t="s">
        <v>220</v>
      </c>
      <c r="O78" s="144" t="s">
        <v>215</v>
      </c>
      <c r="P78" s="139" t="s">
        <v>260</v>
      </c>
      <c r="Q78" s="125" t="str">
        <f aca="false">E78</f>
        <v>IT-SW-07-06</v>
      </c>
      <c r="R78" s="145" t="s">
        <v>213</v>
      </c>
      <c r="S78" s="146" t="n">
        <v>675000</v>
      </c>
      <c r="T78" s="124" t="n">
        <v>1</v>
      </c>
      <c r="U78" s="133" t="n">
        <v>1</v>
      </c>
      <c r="V78" s="126" t="str">
        <f aca="false">H78</f>
        <v>COP</v>
      </c>
      <c r="W78" s="134" t="n">
        <f aca="false">IF(U78="NO",0,IF(U78="SI",1))</f>
        <v>0</v>
      </c>
    </row>
    <row r="79" customFormat="false" ht="14.25" hidden="false" customHeight="false" outlineLevel="0" collapsed="false">
      <c r="A79" s="124" t="str">
        <f aca="false">D79&amp;F79&amp;E79</f>
        <v>ServinformaciónCanalIT-SW-08-01</v>
      </c>
      <c r="B79" s="124" t="str">
        <f aca="false">E79&amp;F79</f>
        <v>IT-SW-08-01Canal</v>
      </c>
      <c r="C79" s="134"/>
      <c r="D79" s="124" t="s">
        <v>89</v>
      </c>
      <c r="E79" s="143" t="s">
        <v>266</v>
      </c>
      <c r="F79" s="124" t="s">
        <v>206</v>
      </c>
      <c r="G79" s="124" t="str">
        <f aca="false">D79</f>
        <v>Servinformación</v>
      </c>
      <c r="H79" s="124" t="s">
        <v>103</v>
      </c>
      <c r="I79" s="124" t="s">
        <v>77</v>
      </c>
      <c r="J79" s="134" t="s">
        <v>267</v>
      </c>
      <c r="K79" s="134" t="s">
        <v>268</v>
      </c>
      <c r="L79" s="134" t="s">
        <v>101</v>
      </c>
      <c r="M79" s="134" t="s">
        <v>209</v>
      </c>
      <c r="N79" s="144" t="s">
        <v>210</v>
      </c>
      <c r="O79" s="144" t="s">
        <v>211</v>
      </c>
      <c r="P79" s="139" t="s">
        <v>247</v>
      </c>
      <c r="Q79" s="125" t="str">
        <f aca="false">E79</f>
        <v>IT-SW-08-01</v>
      </c>
      <c r="R79" s="145" t="s">
        <v>213</v>
      </c>
      <c r="S79" s="146" t="n">
        <v>18133.3333333333</v>
      </c>
      <c r="T79" s="124" t="n">
        <v>1</v>
      </c>
      <c r="U79" s="133" t="n">
        <v>1</v>
      </c>
      <c r="V79" s="126" t="str">
        <f aca="false">H79</f>
        <v>COP</v>
      </c>
      <c r="W79" s="134" t="n">
        <f aca="false">IF(U79="NO",0,IF(U79="SI",1))</f>
        <v>0</v>
      </c>
    </row>
    <row r="80" customFormat="false" ht="14.25" hidden="false" customHeight="false" outlineLevel="0" collapsed="false">
      <c r="A80" s="124" t="str">
        <f aca="false">D80&amp;F80&amp;E80</f>
        <v>ServinformaciónCanalIT-SW-08-02</v>
      </c>
      <c r="B80" s="124" t="str">
        <f aca="false">E80&amp;F80</f>
        <v>IT-SW-08-02Canal</v>
      </c>
      <c r="C80" s="134"/>
      <c r="D80" s="124" t="s">
        <v>89</v>
      </c>
      <c r="E80" s="143" t="s">
        <v>269</v>
      </c>
      <c r="F80" s="124" t="s">
        <v>206</v>
      </c>
      <c r="G80" s="124" t="str">
        <f aca="false">D80</f>
        <v>Servinformación</v>
      </c>
      <c r="H80" s="124" t="s">
        <v>103</v>
      </c>
      <c r="I80" s="124" t="s">
        <v>77</v>
      </c>
      <c r="J80" s="134" t="s">
        <v>267</v>
      </c>
      <c r="K80" s="134" t="s">
        <v>268</v>
      </c>
      <c r="L80" s="134" t="s">
        <v>101</v>
      </c>
      <c r="M80" s="134" t="s">
        <v>209</v>
      </c>
      <c r="N80" s="144" t="s">
        <v>210</v>
      </c>
      <c r="O80" s="144" t="s">
        <v>215</v>
      </c>
      <c r="P80" s="139" t="s">
        <v>247</v>
      </c>
      <c r="Q80" s="125" t="str">
        <f aca="false">E80</f>
        <v>IT-SW-08-02</v>
      </c>
      <c r="R80" s="145" t="s">
        <v>213</v>
      </c>
      <c r="S80" s="146" t="n">
        <v>38333.3333333333</v>
      </c>
      <c r="T80" s="124" t="n">
        <v>1</v>
      </c>
      <c r="U80" s="133" t="n">
        <v>1</v>
      </c>
      <c r="V80" s="126" t="str">
        <f aca="false">H80</f>
        <v>COP</v>
      </c>
      <c r="W80" s="134" t="n">
        <f aca="false">IF(U80="NO",0,IF(U80="SI",1))</f>
        <v>0</v>
      </c>
    </row>
    <row r="81" customFormat="false" ht="14.25" hidden="false" customHeight="false" outlineLevel="0" collapsed="false">
      <c r="A81" s="124" t="str">
        <f aca="false">D81&amp;F81&amp;E81</f>
        <v>ServinformaciónCanalIT-SW-08-03</v>
      </c>
      <c r="B81" s="124" t="str">
        <f aca="false">E81&amp;F81</f>
        <v>IT-SW-08-03Canal</v>
      </c>
      <c r="C81" s="134"/>
      <c r="D81" s="124" t="s">
        <v>89</v>
      </c>
      <c r="E81" s="143" t="s">
        <v>270</v>
      </c>
      <c r="F81" s="124" t="s">
        <v>206</v>
      </c>
      <c r="G81" s="124" t="str">
        <f aca="false">D81</f>
        <v>Servinformación</v>
      </c>
      <c r="H81" s="124" t="s">
        <v>103</v>
      </c>
      <c r="I81" s="124" t="s">
        <v>77</v>
      </c>
      <c r="J81" s="134" t="s">
        <v>267</v>
      </c>
      <c r="K81" s="134" t="s">
        <v>268</v>
      </c>
      <c r="L81" s="134" t="s">
        <v>101</v>
      </c>
      <c r="M81" s="134" t="s">
        <v>209</v>
      </c>
      <c r="N81" s="144" t="s">
        <v>217</v>
      </c>
      <c r="O81" s="144" t="s">
        <v>211</v>
      </c>
      <c r="P81" s="139" t="s">
        <v>247</v>
      </c>
      <c r="Q81" s="125" t="str">
        <f aca="false">E81</f>
        <v>IT-SW-08-03</v>
      </c>
      <c r="R81" s="145" t="s">
        <v>213</v>
      </c>
      <c r="S81" s="146" t="n">
        <v>18133.3333333333</v>
      </c>
      <c r="T81" s="124" t="n">
        <v>1</v>
      </c>
      <c r="U81" s="133" t="n">
        <v>1</v>
      </c>
      <c r="V81" s="126" t="str">
        <f aca="false">H81</f>
        <v>COP</v>
      </c>
      <c r="W81" s="134" t="n">
        <f aca="false">IF(U81="NO",0,IF(U81="SI",1))</f>
        <v>0</v>
      </c>
    </row>
    <row r="82" customFormat="false" ht="14.25" hidden="false" customHeight="false" outlineLevel="0" collapsed="false">
      <c r="A82" s="124" t="str">
        <f aca="false">D82&amp;F82&amp;E82</f>
        <v>ServinformaciónCanalIT-SW-08-04</v>
      </c>
      <c r="B82" s="124" t="str">
        <f aca="false">E82&amp;F82</f>
        <v>IT-SW-08-04Canal</v>
      </c>
      <c r="C82" s="134"/>
      <c r="D82" s="124" t="s">
        <v>89</v>
      </c>
      <c r="E82" s="143" t="s">
        <v>271</v>
      </c>
      <c r="F82" s="124" t="s">
        <v>206</v>
      </c>
      <c r="G82" s="124" t="str">
        <f aca="false">D82</f>
        <v>Servinformación</v>
      </c>
      <c r="H82" s="124" t="s">
        <v>103</v>
      </c>
      <c r="I82" s="124" t="s">
        <v>77</v>
      </c>
      <c r="J82" s="134" t="s">
        <v>267</v>
      </c>
      <c r="K82" s="134" t="s">
        <v>268</v>
      </c>
      <c r="L82" s="134" t="s">
        <v>101</v>
      </c>
      <c r="M82" s="134" t="s">
        <v>209</v>
      </c>
      <c r="N82" s="144" t="s">
        <v>217</v>
      </c>
      <c r="O82" s="144" t="s">
        <v>215</v>
      </c>
      <c r="P82" s="139" t="s">
        <v>247</v>
      </c>
      <c r="Q82" s="125" t="str">
        <f aca="false">E82</f>
        <v>IT-SW-08-04</v>
      </c>
      <c r="R82" s="145" t="s">
        <v>213</v>
      </c>
      <c r="S82" s="146" t="n">
        <v>56250</v>
      </c>
      <c r="T82" s="124" t="n">
        <v>1</v>
      </c>
      <c r="U82" s="133" t="n">
        <v>1</v>
      </c>
      <c r="V82" s="126" t="str">
        <f aca="false">H82</f>
        <v>COP</v>
      </c>
      <c r="W82" s="134" t="n">
        <f aca="false">IF(U82="NO",0,IF(U82="SI",1))</f>
        <v>0</v>
      </c>
    </row>
    <row r="83" customFormat="false" ht="14.25" hidden="false" customHeight="false" outlineLevel="0" collapsed="false">
      <c r="A83" s="124" t="str">
        <f aca="false">D83&amp;F83&amp;E83</f>
        <v>ServinformaciónCanalIT-SW-08-05</v>
      </c>
      <c r="B83" s="124" t="str">
        <f aca="false">E83&amp;F83</f>
        <v>IT-SW-08-05Canal</v>
      </c>
      <c r="C83" s="134"/>
      <c r="D83" s="124" t="s">
        <v>89</v>
      </c>
      <c r="E83" s="143" t="s">
        <v>272</v>
      </c>
      <c r="F83" s="124" t="s">
        <v>206</v>
      </c>
      <c r="G83" s="124" t="str">
        <f aca="false">D83</f>
        <v>Servinformación</v>
      </c>
      <c r="H83" s="124" t="s">
        <v>103</v>
      </c>
      <c r="I83" s="124" t="s">
        <v>77</v>
      </c>
      <c r="J83" s="134" t="s">
        <v>267</v>
      </c>
      <c r="K83" s="134" t="s">
        <v>268</v>
      </c>
      <c r="L83" s="134" t="s">
        <v>101</v>
      </c>
      <c r="M83" s="134" t="s">
        <v>209</v>
      </c>
      <c r="N83" s="144" t="s">
        <v>220</v>
      </c>
      <c r="O83" s="144" t="s">
        <v>211</v>
      </c>
      <c r="P83" s="139" t="s">
        <v>247</v>
      </c>
      <c r="Q83" s="125" t="str">
        <f aca="false">E83</f>
        <v>IT-SW-08-05</v>
      </c>
      <c r="R83" s="145" t="s">
        <v>213</v>
      </c>
      <c r="S83" s="146" t="n">
        <v>18133.3333333333</v>
      </c>
      <c r="T83" s="124" t="n">
        <v>1</v>
      </c>
      <c r="U83" s="133" t="n">
        <v>1</v>
      </c>
      <c r="V83" s="126" t="str">
        <f aca="false">H83</f>
        <v>COP</v>
      </c>
      <c r="W83" s="134" t="n">
        <f aca="false">IF(U83="NO",0,IF(U83="SI",1))</f>
        <v>0</v>
      </c>
    </row>
    <row r="84" customFormat="false" ht="14.25" hidden="false" customHeight="false" outlineLevel="0" collapsed="false">
      <c r="A84" s="124" t="str">
        <f aca="false">D84&amp;F84&amp;E84</f>
        <v>ServinformaciónCanalIT-SW-08-06</v>
      </c>
      <c r="B84" s="124" t="str">
        <f aca="false">E84&amp;F84</f>
        <v>IT-SW-08-06Canal</v>
      </c>
      <c r="C84" s="134"/>
      <c r="D84" s="124" t="s">
        <v>89</v>
      </c>
      <c r="E84" s="143" t="s">
        <v>273</v>
      </c>
      <c r="F84" s="124" t="s">
        <v>206</v>
      </c>
      <c r="G84" s="124" t="str">
        <f aca="false">D84</f>
        <v>Servinformación</v>
      </c>
      <c r="H84" s="124" t="s">
        <v>103</v>
      </c>
      <c r="I84" s="124" t="s">
        <v>77</v>
      </c>
      <c r="J84" s="134" t="s">
        <v>267</v>
      </c>
      <c r="K84" s="134" t="s">
        <v>268</v>
      </c>
      <c r="L84" s="134" t="s">
        <v>101</v>
      </c>
      <c r="M84" s="134" t="s">
        <v>209</v>
      </c>
      <c r="N84" s="144" t="s">
        <v>220</v>
      </c>
      <c r="O84" s="144" t="s">
        <v>215</v>
      </c>
      <c r="P84" s="139" t="s">
        <v>247</v>
      </c>
      <c r="Q84" s="125" t="str">
        <f aca="false">E84</f>
        <v>IT-SW-08-06</v>
      </c>
      <c r="R84" s="145" t="s">
        <v>213</v>
      </c>
      <c r="S84" s="146" t="n">
        <v>56250</v>
      </c>
      <c r="T84" s="124" t="n">
        <v>1</v>
      </c>
      <c r="U84" s="133" t="n">
        <v>1</v>
      </c>
      <c r="V84" s="126" t="str">
        <f aca="false">H84</f>
        <v>COP</v>
      </c>
      <c r="W84" s="134" t="n">
        <f aca="false">IF(U84="NO",0,IF(U84="SI",1))</f>
        <v>0</v>
      </c>
    </row>
    <row r="85" customFormat="false" ht="14.25" hidden="false" customHeight="false" outlineLevel="0" collapsed="false">
      <c r="A85" s="124" t="str">
        <f aca="false">D85&amp;F85&amp;E85</f>
        <v>ServinformaciónCanalIT-SW-09-01</v>
      </c>
      <c r="B85" s="124" t="str">
        <f aca="false">E85&amp;F85</f>
        <v>IT-SW-09-01Canal</v>
      </c>
      <c r="C85" s="134"/>
      <c r="D85" s="124" t="s">
        <v>89</v>
      </c>
      <c r="E85" s="143" t="s">
        <v>274</v>
      </c>
      <c r="F85" s="124" t="s">
        <v>206</v>
      </c>
      <c r="G85" s="124" t="str">
        <f aca="false">D85</f>
        <v>Servinformación</v>
      </c>
      <c r="H85" s="124" t="s">
        <v>103</v>
      </c>
      <c r="I85" s="124" t="s">
        <v>77</v>
      </c>
      <c r="J85" s="134" t="s">
        <v>275</v>
      </c>
      <c r="K85" s="134" t="s">
        <v>255</v>
      </c>
      <c r="L85" s="134" t="s">
        <v>101</v>
      </c>
      <c r="M85" s="134" t="s">
        <v>209</v>
      </c>
      <c r="N85" s="144" t="s">
        <v>210</v>
      </c>
      <c r="O85" s="144" t="s">
        <v>215</v>
      </c>
      <c r="P85" s="139" t="s">
        <v>260</v>
      </c>
      <c r="Q85" s="125" t="str">
        <f aca="false">E85</f>
        <v>IT-SW-09-01</v>
      </c>
      <c r="R85" s="145" t="s">
        <v>213</v>
      </c>
      <c r="S85" s="146" t="n">
        <v>13594000</v>
      </c>
      <c r="T85" s="124" t="n">
        <v>1</v>
      </c>
      <c r="U85" s="133" t="n">
        <v>1</v>
      </c>
      <c r="V85" s="126" t="str">
        <f aca="false">H85</f>
        <v>COP</v>
      </c>
      <c r="W85" s="134" t="n">
        <f aca="false">IF(U85="NO",0,IF(U85="SI",1))</f>
        <v>0</v>
      </c>
    </row>
    <row r="86" customFormat="false" ht="14.25" hidden="false" customHeight="false" outlineLevel="0" collapsed="false">
      <c r="A86" s="124" t="str">
        <f aca="false">D86&amp;F86&amp;E86</f>
        <v>ServinformaciónCanalIT-SW-09-02</v>
      </c>
      <c r="B86" s="124" t="str">
        <f aca="false">E86&amp;F86</f>
        <v>IT-SW-09-02Canal</v>
      </c>
      <c r="C86" s="134"/>
      <c r="D86" s="124" t="s">
        <v>89</v>
      </c>
      <c r="E86" s="143" t="s">
        <v>276</v>
      </c>
      <c r="F86" s="124" t="s">
        <v>206</v>
      </c>
      <c r="G86" s="124" t="str">
        <f aca="false">D86</f>
        <v>Servinformación</v>
      </c>
      <c r="H86" s="124" t="s">
        <v>103</v>
      </c>
      <c r="I86" s="124" t="s">
        <v>77</v>
      </c>
      <c r="J86" s="134" t="s">
        <v>275</v>
      </c>
      <c r="K86" s="134" t="s">
        <v>255</v>
      </c>
      <c r="L86" s="134" t="s">
        <v>101</v>
      </c>
      <c r="M86" s="134" t="s">
        <v>209</v>
      </c>
      <c r="N86" s="144" t="s">
        <v>217</v>
      </c>
      <c r="O86" s="144" t="s">
        <v>215</v>
      </c>
      <c r="P86" s="139" t="s">
        <v>260</v>
      </c>
      <c r="Q86" s="125" t="str">
        <f aca="false">E86</f>
        <v>IT-SW-09-02</v>
      </c>
      <c r="R86" s="145" t="s">
        <v>213</v>
      </c>
      <c r="S86" s="146" t="n">
        <v>13594000</v>
      </c>
      <c r="T86" s="124" t="n">
        <v>1</v>
      </c>
      <c r="U86" s="133" t="n">
        <v>1</v>
      </c>
      <c r="V86" s="126" t="str">
        <f aca="false">H86</f>
        <v>COP</v>
      </c>
      <c r="W86" s="134" t="n">
        <f aca="false">IF(U86="NO",0,IF(U86="SI",1))</f>
        <v>0</v>
      </c>
    </row>
    <row r="87" customFormat="false" ht="14.25" hidden="false" customHeight="false" outlineLevel="0" collapsed="false">
      <c r="A87" s="124" t="str">
        <f aca="false">D87&amp;F87&amp;E87</f>
        <v>ServinformaciónCanalIT-SW-09-03</v>
      </c>
      <c r="B87" s="124" t="str">
        <f aca="false">E87&amp;F87</f>
        <v>IT-SW-09-03Canal</v>
      </c>
      <c r="C87" s="134"/>
      <c r="D87" s="124" t="s">
        <v>89</v>
      </c>
      <c r="E87" s="143" t="s">
        <v>277</v>
      </c>
      <c r="F87" s="124" t="s">
        <v>206</v>
      </c>
      <c r="G87" s="124" t="str">
        <f aca="false">D87</f>
        <v>Servinformación</v>
      </c>
      <c r="H87" s="124" t="s">
        <v>103</v>
      </c>
      <c r="I87" s="124" t="s">
        <v>77</v>
      </c>
      <c r="J87" s="134" t="s">
        <v>275</v>
      </c>
      <c r="K87" s="134" t="s">
        <v>255</v>
      </c>
      <c r="L87" s="134" t="s">
        <v>101</v>
      </c>
      <c r="M87" s="134" t="s">
        <v>209</v>
      </c>
      <c r="N87" s="144" t="s">
        <v>220</v>
      </c>
      <c r="O87" s="144" t="s">
        <v>215</v>
      </c>
      <c r="P87" s="139" t="s">
        <v>260</v>
      </c>
      <c r="Q87" s="125" t="str">
        <f aca="false">E87</f>
        <v>IT-SW-09-03</v>
      </c>
      <c r="R87" s="145" t="s">
        <v>213</v>
      </c>
      <c r="S87" s="146" t="n">
        <v>13594000</v>
      </c>
      <c r="T87" s="124" t="n">
        <v>1</v>
      </c>
      <c r="U87" s="133" t="n">
        <v>1</v>
      </c>
      <c r="V87" s="126" t="str">
        <f aca="false">H87</f>
        <v>COP</v>
      </c>
      <c r="W87" s="134" t="n">
        <f aca="false">IF(U87="NO",0,IF(U87="SI",1))</f>
        <v>0</v>
      </c>
    </row>
    <row r="88" customFormat="false" ht="14.25" hidden="false" customHeight="false" outlineLevel="0" collapsed="false">
      <c r="A88" s="124" t="str">
        <f aca="false">D88&amp;F88&amp;E88</f>
        <v>ServinformaciónCanalIT-SW-10-01</v>
      </c>
      <c r="B88" s="124" t="str">
        <f aca="false">E88&amp;F88</f>
        <v>IT-SW-10-01Canal</v>
      </c>
      <c r="C88" s="134"/>
      <c r="D88" s="124" t="s">
        <v>89</v>
      </c>
      <c r="E88" s="143" t="s">
        <v>278</v>
      </c>
      <c r="F88" s="124" t="s">
        <v>206</v>
      </c>
      <c r="G88" s="124" t="str">
        <f aca="false">D88</f>
        <v>Servinformación</v>
      </c>
      <c r="H88" s="124" t="s">
        <v>103</v>
      </c>
      <c r="I88" s="124" t="s">
        <v>77</v>
      </c>
      <c r="J88" s="134" t="s">
        <v>279</v>
      </c>
      <c r="K88" s="134" t="s">
        <v>246</v>
      </c>
      <c r="L88" s="134" t="s">
        <v>101</v>
      </c>
      <c r="M88" s="134" t="s">
        <v>209</v>
      </c>
      <c r="N88" s="144" t="s">
        <v>217</v>
      </c>
      <c r="O88" s="144" t="s">
        <v>211</v>
      </c>
      <c r="P88" s="139" t="s">
        <v>260</v>
      </c>
      <c r="Q88" s="125" t="str">
        <f aca="false">E88</f>
        <v>IT-SW-10-01</v>
      </c>
      <c r="R88" s="145" t="s">
        <v>213</v>
      </c>
      <c r="S88" s="146" t="n">
        <v>108800</v>
      </c>
      <c r="T88" s="124" t="n">
        <v>1</v>
      </c>
      <c r="U88" s="133" t="n">
        <v>1</v>
      </c>
      <c r="V88" s="126" t="str">
        <f aca="false">H88</f>
        <v>COP</v>
      </c>
      <c r="W88" s="134" t="n">
        <f aca="false">IF(U88="NO",0,IF(U88="SI",1))</f>
        <v>0</v>
      </c>
    </row>
    <row r="89" customFormat="false" ht="14.25" hidden="false" customHeight="false" outlineLevel="0" collapsed="false">
      <c r="A89" s="124" t="str">
        <f aca="false">D89&amp;F89&amp;E89</f>
        <v>ServinformaciónCanalIT-SW-10-02</v>
      </c>
      <c r="B89" s="124" t="str">
        <f aca="false">E89&amp;F89</f>
        <v>IT-SW-10-02Canal</v>
      </c>
      <c r="C89" s="134"/>
      <c r="D89" s="124" t="s">
        <v>89</v>
      </c>
      <c r="E89" s="143" t="s">
        <v>280</v>
      </c>
      <c r="F89" s="124" t="s">
        <v>206</v>
      </c>
      <c r="G89" s="124" t="str">
        <f aca="false">D89</f>
        <v>Servinformación</v>
      </c>
      <c r="H89" s="124" t="s">
        <v>103</v>
      </c>
      <c r="I89" s="124" t="s">
        <v>77</v>
      </c>
      <c r="J89" s="134" t="s">
        <v>279</v>
      </c>
      <c r="K89" s="134" t="s">
        <v>246</v>
      </c>
      <c r="L89" s="134" t="s">
        <v>101</v>
      </c>
      <c r="M89" s="134" t="s">
        <v>209</v>
      </c>
      <c r="N89" s="144" t="s">
        <v>217</v>
      </c>
      <c r="O89" s="144" t="s">
        <v>215</v>
      </c>
      <c r="P89" s="139" t="s">
        <v>260</v>
      </c>
      <c r="Q89" s="125" t="str">
        <f aca="false">E89</f>
        <v>IT-SW-10-02</v>
      </c>
      <c r="R89" s="145" t="s">
        <v>213</v>
      </c>
      <c r="S89" s="146" t="n">
        <v>204000</v>
      </c>
      <c r="T89" s="124" t="n">
        <v>1</v>
      </c>
      <c r="U89" s="133" t="n">
        <v>1</v>
      </c>
      <c r="V89" s="126" t="str">
        <f aca="false">H89</f>
        <v>COP</v>
      </c>
      <c r="W89" s="134" t="n">
        <f aca="false">IF(U89="NO",0,IF(U89="SI",1))</f>
        <v>0</v>
      </c>
    </row>
    <row r="90" customFormat="false" ht="14.25" hidden="false" customHeight="false" outlineLevel="0" collapsed="false">
      <c r="A90" s="124" t="str">
        <f aca="false">D90&amp;F90&amp;E90</f>
        <v>ServinformaciónCanalIT-SW-10-03</v>
      </c>
      <c r="B90" s="124" t="str">
        <f aca="false">E90&amp;F90</f>
        <v>IT-SW-10-03Canal</v>
      </c>
      <c r="C90" s="134"/>
      <c r="D90" s="124" t="s">
        <v>89</v>
      </c>
      <c r="E90" s="143" t="s">
        <v>281</v>
      </c>
      <c r="F90" s="124" t="s">
        <v>206</v>
      </c>
      <c r="G90" s="124" t="str">
        <f aca="false">D90</f>
        <v>Servinformación</v>
      </c>
      <c r="H90" s="124" t="s">
        <v>103</v>
      </c>
      <c r="I90" s="124" t="s">
        <v>77</v>
      </c>
      <c r="J90" s="134" t="s">
        <v>279</v>
      </c>
      <c r="K90" s="134" t="s">
        <v>246</v>
      </c>
      <c r="L90" s="134" t="s">
        <v>101</v>
      </c>
      <c r="M90" s="134" t="s">
        <v>209</v>
      </c>
      <c r="N90" s="144" t="s">
        <v>210</v>
      </c>
      <c r="O90" s="144" t="s">
        <v>211</v>
      </c>
      <c r="P90" s="139" t="s">
        <v>260</v>
      </c>
      <c r="Q90" s="125" t="str">
        <f aca="false">E90</f>
        <v>IT-SW-10-03</v>
      </c>
      <c r="R90" s="145" t="s">
        <v>213</v>
      </c>
      <c r="S90" s="146" t="n">
        <v>108800</v>
      </c>
      <c r="T90" s="124" t="n">
        <v>1</v>
      </c>
      <c r="U90" s="133" t="n">
        <v>1</v>
      </c>
      <c r="V90" s="126" t="str">
        <f aca="false">H90</f>
        <v>COP</v>
      </c>
      <c r="W90" s="134" t="n">
        <f aca="false">IF(U90="NO",0,IF(U90="SI",1))</f>
        <v>0</v>
      </c>
    </row>
    <row r="91" customFormat="false" ht="14.25" hidden="false" customHeight="false" outlineLevel="0" collapsed="false">
      <c r="A91" s="124" t="str">
        <f aca="false">D91&amp;F91&amp;E91</f>
        <v>ServinformaciónCanalIT-SW-10-04</v>
      </c>
      <c r="B91" s="124" t="str">
        <f aca="false">E91&amp;F91</f>
        <v>IT-SW-10-04Canal</v>
      </c>
      <c r="C91" s="134"/>
      <c r="D91" s="124" t="s">
        <v>89</v>
      </c>
      <c r="E91" s="143" t="s">
        <v>282</v>
      </c>
      <c r="F91" s="124" t="s">
        <v>206</v>
      </c>
      <c r="G91" s="124" t="str">
        <f aca="false">D91</f>
        <v>Servinformación</v>
      </c>
      <c r="H91" s="124" t="s">
        <v>103</v>
      </c>
      <c r="I91" s="124" t="s">
        <v>77</v>
      </c>
      <c r="J91" s="134" t="s">
        <v>279</v>
      </c>
      <c r="K91" s="134" t="s">
        <v>246</v>
      </c>
      <c r="L91" s="134" t="s">
        <v>101</v>
      </c>
      <c r="M91" s="134" t="s">
        <v>209</v>
      </c>
      <c r="N91" s="144" t="s">
        <v>220</v>
      </c>
      <c r="O91" s="144" t="s">
        <v>211</v>
      </c>
      <c r="P91" s="139" t="s">
        <v>260</v>
      </c>
      <c r="Q91" s="125" t="str">
        <f aca="false">E91</f>
        <v>IT-SW-10-04</v>
      </c>
      <c r="R91" s="145" t="s">
        <v>213</v>
      </c>
      <c r="S91" s="146" t="n">
        <v>108800</v>
      </c>
      <c r="T91" s="124" t="n">
        <v>1</v>
      </c>
      <c r="U91" s="133" t="n">
        <v>1</v>
      </c>
      <c r="V91" s="126" t="str">
        <f aca="false">H91</f>
        <v>COP</v>
      </c>
      <c r="W91" s="134" t="n">
        <f aca="false">IF(U91="NO",0,IF(U91="SI",1))</f>
        <v>0</v>
      </c>
    </row>
    <row r="92" customFormat="false" ht="14.25" hidden="false" customHeight="false" outlineLevel="0" collapsed="false">
      <c r="A92" s="124" t="str">
        <f aca="false">D92&amp;F92&amp;E92</f>
        <v>ServinformaciónCanalIT-SW-10-05</v>
      </c>
      <c r="B92" s="124" t="str">
        <f aca="false">E92&amp;F92</f>
        <v>IT-SW-10-05Canal</v>
      </c>
      <c r="C92" s="134"/>
      <c r="D92" s="124" t="s">
        <v>89</v>
      </c>
      <c r="E92" s="143" t="s">
        <v>283</v>
      </c>
      <c r="F92" s="124" t="s">
        <v>206</v>
      </c>
      <c r="G92" s="124" t="str">
        <f aca="false">D92</f>
        <v>Servinformación</v>
      </c>
      <c r="H92" s="124" t="s">
        <v>103</v>
      </c>
      <c r="I92" s="124" t="s">
        <v>77</v>
      </c>
      <c r="J92" s="134" t="s">
        <v>279</v>
      </c>
      <c r="K92" s="134" t="s">
        <v>246</v>
      </c>
      <c r="L92" s="134" t="s">
        <v>101</v>
      </c>
      <c r="M92" s="134" t="s">
        <v>209</v>
      </c>
      <c r="N92" s="144" t="s">
        <v>220</v>
      </c>
      <c r="O92" s="144" t="s">
        <v>215</v>
      </c>
      <c r="P92" s="139" t="s">
        <v>260</v>
      </c>
      <c r="Q92" s="125" t="str">
        <f aca="false">E92</f>
        <v>IT-SW-10-05</v>
      </c>
      <c r="R92" s="145" t="s">
        <v>213</v>
      </c>
      <c r="S92" s="146" t="n">
        <v>204000</v>
      </c>
      <c r="T92" s="124" t="n">
        <v>1</v>
      </c>
      <c r="U92" s="133" t="n">
        <v>1</v>
      </c>
      <c r="V92" s="126" t="str">
        <f aca="false">H92</f>
        <v>COP</v>
      </c>
      <c r="W92" s="134" t="n">
        <f aca="false">IF(U92="NO",0,IF(U92="SI",1))</f>
        <v>0</v>
      </c>
    </row>
    <row r="93" customFormat="false" ht="14.25" hidden="false" customHeight="false" outlineLevel="0" collapsed="false">
      <c r="A93" s="124" t="str">
        <f aca="false">D93&amp;F93&amp;E93</f>
        <v>ServinformaciónCanalIT-SW-10-06</v>
      </c>
      <c r="B93" s="124" t="str">
        <f aca="false">E93&amp;F93</f>
        <v>IT-SW-10-06Canal</v>
      </c>
      <c r="C93" s="134"/>
      <c r="D93" s="124" t="s">
        <v>89</v>
      </c>
      <c r="E93" s="143" t="s">
        <v>284</v>
      </c>
      <c r="F93" s="124" t="s">
        <v>206</v>
      </c>
      <c r="G93" s="124" t="str">
        <f aca="false">D93</f>
        <v>Servinformación</v>
      </c>
      <c r="H93" s="124" t="s">
        <v>103</v>
      </c>
      <c r="I93" s="124" t="s">
        <v>77</v>
      </c>
      <c r="J93" s="134" t="s">
        <v>279</v>
      </c>
      <c r="K93" s="134" t="s">
        <v>246</v>
      </c>
      <c r="L93" s="134" t="s">
        <v>101</v>
      </c>
      <c r="M93" s="134" t="s">
        <v>209</v>
      </c>
      <c r="N93" s="144" t="s">
        <v>210</v>
      </c>
      <c r="O93" s="144" t="s">
        <v>215</v>
      </c>
      <c r="P93" s="139" t="s">
        <v>260</v>
      </c>
      <c r="Q93" s="125" t="str">
        <f aca="false">E93</f>
        <v>IT-SW-10-06</v>
      </c>
      <c r="R93" s="145" t="s">
        <v>213</v>
      </c>
      <c r="S93" s="146" t="n">
        <v>136000</v>
      </c>
      <c r="T93" s="124" t="n">
        <v>1</v>
      </c>
      <c r="U93" s="133" t="n">
        <v>1</v>
      </c>
      <c r="V93" s="126" t="str">
        <f aca="false">H93</f>
        <v>COP</v>
      </c>
      <c r="W93" s="134" t="n">
        <f aca="false">IF(U93="NO",0,IF(U93="SI",1))</f>
        <v>0</v>
      </c>
    </row>
    <row r="94" customFormat="false" ht="14.25" hidden="false" customHeight="false" outlineLevel="0" collapsed="false">
      <c r="A94" s="124" t="str">
        <f aca="false">D94&amp;F94&amp;E94</f>
        <v>ServinformaciónCanalIT-SW-11-01</v>
      </c>
      <c r="B94" s="124" t="str">
        <f aca="false">E94&amp;F94</f>
        <v>IT-SW-11-01Canal</v>
      </c>
      <c r="C94" s="134"/>
      <c r="D94" s="124" t="s">
        <v>89</v>
      </c>
      <c r="E94" s="143" t="s">
        <v>285</v>
      </c>
      <c r="F94" s="124" t="s">
        <v>206</v>
      </c>
      <c r="G94" s="124" t="str">
        <f aca="false">D94</f>
        <v>Servinformación</v>
      </c>
      <c r="H94" s="124" t="s">
        <v>103</v>
      </c>
      <c r="I94" s="124" t="s">
        <v>77</v>
      </c>
      <c r="J94" s="134" t="s">
        <v>286</v>
      </c>
      <c r="K94" s="134" t="s">
        <v>246</v>
      </c>
      <c r="L94" s="134" t="s">
        <v>101</v>
      </c>
      <c r="M94" s="134" t="s">
        <v>209</v>
      </c>
      <c r="N94" s="144" t="s">
        <v>210</v>
      </c>
      <c r="O94" s="144" t="s">
        <v>215</v>
      </c>
      <c r="P94" s="139" t="s">
        <v>260</v>
      </c>
      <c r="Q94" s="125" t="str">
        <f aca="false">E94</f>
        <v>IT-SW-11-01</v>
      </c>
      <c r="R94" s="145" t="s">
        <v>213</v>
      </c>
      <c r="S94" s="146" t="n">
        <v>168000</v>
      </c>
      <c r="T94" s="124" t="n">
        <v>1</v>
      </c>
      <c r="U94" s="133" t="n">
        <v>1</v>
      </c>
      <c r="V94" s="126" t="str">
        <f aca="false">H94</f>
        <v>COP</v>
      </c>
      <c r="W94" s="134" t="n">
        <f aca="false">IF(U94="NO",0,IF(U94="SI",1))</f>
        <v>0</v>
      </c>
    </row>
    <row r="95" customFormat="false" ht="14.25" hidden="false" customHeight="false" outlineLevel="0" collapsed="false">
      <c r="A95" s="124" t="str">
        <f aca="false">D95&amp;F95&amp;E95</f>
        <v>ServinformaciónCanalIT-SW-11-02</v>
      </c>
      <c r="B95" s="124" t="str">
        <f aca="false">E95&amp;F95</f>
        <v>IT-SW-11-02Canal</v>
      </c>
      <c r="C95" s="134"/>
      <c r="D95" s="124" t="s">
        <v>89</v>
      </c>
      <c r="E95" s="143" t="s">
        <v>287</v>
      </c>
      <c r="F95" s="124" t="s">
        <v>206</v>
      </c>
      <c r="G95" s="124" t="str">
        <f aca="false">D95</f>
        <v>Servinformación</v>
      </c>
      <c r="H95" s="124" t="s">
        <v>103</v>
      </c>
      <c r="I95" s="124" t="s">
        <v>77</v>
      </c>
      <c r="J95" s="134" t="s">
        <v>286</v>
      </c>
      <c r="K95" s="134" t="s">
        <v>246</v>
      </c>
      <c r="L95" s="134" t="s">
        <v>101</v>
      </c>
      <c r="M95" s="134" t="s">
        <v>209</v>
      </c>
      <c r="N95" s="144" t="s">
        <v>217</v>
      </c>
      <c r="O95" s="144" t="s">
        <v>211</v>
      </c>
      <c r="P95" s="139" t="s">
        <v>260</v>
      </c>
      <c r="Q95" s="125" t="str">
        <f aca="false">E95</f>
        <v>IT-SW-11-02</v>
      </c>
      <c r="R95" s="145" t="s">
        <v>213</v>
      </c>
      <c r="S95" s="146" t="n">
        <v>134400</v>
      </c>
      <c r="T95" s="124" t="n">
        <v>1</v>
      </c>
      <c r="U95" s="133" t="n">
        <v>1</v>
      </c>
      <c r="V95" s="126" t="str">
        <f aca="false">H95</f>
        <v>COP</v>
      </c>
      <c r="W95" s="134" t="n">
        <f aca="false">IF(U95="NO",0,IF(U95="SI",1))</f>
        <v>0</v>
      </c>
    </row>
    <row r="96" customFormat="false" ht="14.25" hidden="false" customHeight="false" outlineLevel="0" collapsed="false">
      <c r="A96" s="124" t="str">
        <f aca="false">D96&amp;F96&amp;E96</f>
        <v>ServinformaciónCanalIT-SW-11-03</v>
      </c>
      <c r="B96" s="124" t="str">
        <f aca="false">E96&amp;F96</f>
        <v>IT-SW-11-03Canal</v>
      </c>
      <c r="C96" s="134"/>
      <c r="D96" s="124" t="s">
        <v>89</v>
      </c>
      <c r="E96" s="143" t="s">
        <v>288</v>
      </c>
      <c r="F96" s="124" t="s">
        <v>206</v>
      </c>
      <c r="G96" s="124" t="str">
        <f aca="false">D96</f>
        <v>Servinformación</v>
      </c>
      <c r="H96" s="124" t="s">
        <v>103</v>
      </c>
      <c r="I96" s="124" t="s">
        <v>77</v>
      </c>
      <c r="J96" s="134" t="s">
        <v>286</v>
      </c>
      <c r="K96" s="134" t="s">
        <v>246</v>
      </c>
      <c r="L96" s="134" t="s">
        <v>101</v>
      </c>
      <c r="M96" s="134" t="s">
        <v>209</v>
      </c>
      <c r="N96" s="144" t="s">
        <v>217</v>
      </c>
      <c r="O96" s="144" t="s">
        <v>215</v>
      </c>
      <c r="P96" s="139" t="s">
        <v>260</v>
      </c>
      <c r="Q96" s="134" t="s">
        <v>288</v>
      </c>
      <c r="R96" s="145" t="s">
        <v>213</v>
      </c>
      <c r="S96" s="146" t="n">
        <v>252000</v>
      </c>
      <c r="T96" s="124" t="n">
        <v>1</v>
      </c>
      <c r="U96" s="133" t="n">
        <v>1</v>
      </c>
      <c r="V96" s="126" t="str">
        <f aca="false">H96</f>
        <v>COP</v>
      </c>
      <c r="W96" s="134" t="n">
        <f aca="false">IF(U96="NO",0,IF(U96="SI",1))</f>
        <v>0</v>
      </c>
    </row>
    <row r="97" customFormat="false" ht="14.25" hidden="false" customHeight="false" outlineLevel="0" collapsed="false">
      <c r="A97" s="124" t="str">
        <f aca="false">D97&amp;F97&amp;E97</f>
        <v>ServinformaciónCanalIT-SW-11-04</v>
      </c>
      <c r="B97" s="124" t="str">
        <f aca="false">E97&amp;F97</f>
        <v>IT-SW-11-04Canal</v>
      </c>
      <c r="C97" s="134"/>
      <c r="D97" s="124" t="s">
        <v>89</v>
      </c>
      <c r="E97" s="143" t="s">
        <v>289</v>
      </c>
      <c r="F97" s="124" t="s">
        <v>206</v>
      </c>
      <c r="G97" s="124" t="str">
        <f aca="false">D97</f>
        <v>Servinformación</v>
      </c>
      <c r="H97" s="124" t="s">
        <v>103</v>
      </c>
      <c r="I97" s="124" t="s">
        <v>77</v>
      </c>
      <c r="J97" s="134" t="s">
        <v>286</v>
      </c>
      <c r="K97" s="134" t="s">
        <v>246</v>
      </c>
      <c r="L97" s="134" t="s">
        <v>101</v>
      </c>
      <c r="M97" s="134" t="s">
        <v>209</v>
      </c>
      <c r="N97" s="144" t="s">
        <v>220</v>
      </c>
      <c r="O97" s="144" t="s">
        <v>211</v>
      </c>
      <c r="P97" s="139" t="s">
        <v>260</v>
      </c>
      <c r="Q97" s="125" t="str">
        <f aca="false">E97</f>
        <v>IT-SW-11-04</v>
      </c>
      <c r="R97" s="145" t="s">
        <v>213</v>
      </c>
      <c r="S97" s="146" t="n">
        <v>134400</v>
      </c>
      <c r="T97" s="124" t="n">
        <v>1</v>
      </c>
      <c r="U97" s="133" t="n">
        <v>1</v>
      </c>
      <c r="V97" s="126" t="str">
        <f aca="false">H97</f>
        <v>COP</v>
      </c>
      <c r="W97" s="134" t="n">
        <f aca="false">IF(U97="NO",0,IF(U97="SI",1))</f>
        <v>0</v>
      </c>
    </row>
    <row r="98" customFormat="false" ht="14.25" hidden="false" customHeight="false" outlineLevel="0" collapsed="false">
      <c r="A98" s="124" t="str">
        <f aca="false">D98&amp;F98&amp;E98</f>
        <v>ServinformaciónCanalIT-SW-11-05</v>
      </c>
      <c r="B98" s="124" t="str">
        <f aca="false">E98&amp;F98</f>
        <v>IT-SW-11-05Canal</v>
      </c>
      <c r="C98" s="134"/>
      <c r="D98" s="124" t="s">
        <v>89</v>
      </c>
      <c r="E98" s="143" t="s">
        <v>290</v>
      </c>
      <c r="F98" s="124" t="s">
        <v>206</v>
      </c>
      <c r="G98" s="124" t="str">
        <f aca="false">D98</f>
        <v>Servinformación</v>
      </c>
      <c r="H98" s="124" t="s">
        <v>103</v>
      </c>
      <c r="I98" s="124" t="s">
        <v>77</v>
      </c>
      <c r="J98" s="134" t="s">
        <v>286</v>
      </c>
      <c r="K98" s="134" t="s">
        <v>246</v>
      </c>
      <c r="L98" s="134" t="s">
        <v>101</v>
      </c>
      <c r="M98" s="134" t="s">
        <v>209</v>
      </c>
      <c r="N98" s="144" t="s">
        <v>220</v>
      </c>
      <c r="O98" s="144" t="s">
        <v>215</v>
      </c>
      <c r="P98" s="139" t="s">
        <v>260</v>
      </c>
      <c r="Q98" s="125" t="str">
        <f aca="false">E98</f>
        <v>IT-SW-11-05</v>
      </c>
      <c r="R98" s="145" t="s">
        <v>213</v>
      </c>
      <c r="S98" s="146" t="n">
        <v>252000</v>
      </c>
      <c r="T98" s="124" t="n">
        <v>1</v>
      </c>
      <c r="U98" s="133" t="n">
        <v>1</v>
      </c>
      <c r="V98" s="126" t="str">
        <f aca="false">H98</f>
        <v>COP</v>
      </c>
      <c r="W98" s="134" t="n">
        <f aca="false">IF(U98="NO",0,IF(U98="SI",1))</f>
        <v>0</v>
      </c>
    </row>
    <row r="99" customFormat="false" ht="14.25" hidden="false" customHeight="false" outlineLevel="0" collapsed="false">
      <c r="A99" s="124" t="str">
        <f aca="false">D99&amp;F99&amp;E99</f>
        <v>ServinformaciónCanalIT-SW-11-06</v>
      </c>
      <c r="B99" s="124" t="str">
        <f aca="false">E99&amp;F99</f>
        <v>IT-SW-11-06Canal</v>
      </c>
      <c r="C99" s="134"/>
      <c r="D99" s="124" t="s">
        <v>89</v>
      </c>
      <c r="E99" s="143" t="s">
        <v>291</v>
      </c>
      <c r="F99" s="124" t="s">
        <v>206</v>
      </c>
      <c r="G99" s="124" t="str">
        <f aca="false">D99</f>
        <v>Servinformación</v>
      </c>
      <c r="H99" s="124" t="s">
        <v>103</v>
      </c>
      <c r="I99" s="124" t="s">
        <v>77</v>
      </c>
      <c r="J99" s="134" t="s">
        <v>286</v>
      </c>
      <c r="K99" s="134" t="s">
        <v>246</v>
      </c>
      <c r="L99" s="134" t="s">
        <v>101</v>
      </c>
      <c r="M99" s="134" t="s">
        <v>209</v>
      </c>
      <c r="N99" s="144" t="s">
        <v>210</v>
      </c>
      <c r="O99" s="144" t="s">
        <v>211</v>
      </c>
      <c r="P99" s="139" t="s">
        <v>260</v>
      </c>
      <c r="Q99" s="125" t="str">
        <f aca="false">E99</f>
        <v>IT-SW-11-06</v>
      </c>
      <c r="R99" s="145" t="s">
        <v>213</v>
      </c>
      <c r="S99" s="146" t="n">
        <v>134400</v>
      </c>
      <c r="T99" s="124" t="n">
        <v>1</v>
      </c>
      <c r="U99" s="133" t="n">
        <v>1</v>
      </c>
      <c r="V99" s="126" t="str">
        <f aca="false">H99</f>
        <v>COP</v>
      </c>
      <c r="W99" s="134" t="n">
        <f aca="false">IF(U99="NO",0,IF(U99="SI",1))</f>
        <v>0</v>
      </c>
    </row>
    <row r="100" customFormat="false" ht="14.25" hidden="false" customHeight="false" outlineLevel="0" collapsed="false">
      <c r="A100" s="124" t="str">
        <f aca="false">D100&amp;F100&amp;E100</f>
        <v>ITO SoftwareCanalIT-SW-01-01</v>
      </c>
      <c r="B100" s="124" t="str">
        <f aca="false">E100&amp;F100</f>
        <v>IT-SW-01-01Canal</v>
      </c>
      <c r="C100" s="134"/>
      <c r="D100" s="134" t="s">
        <v>292</v>
      </c>
      <c r="E100" s="143" t="s">
        <v>205</v>
      </c>
      <c r="F100" s="124" t="s">
        <v>206</v>
      </c>
      <c r="G100" s="124" t="str">
        <f aca="false">D100</f>
        <v>ITO Software</v>
      </c>
      <c r="H100" s="124" t="s">
        <v>103</v>
      </c>
      <c r="I100" s="144" t="s">
        <v>77</v>
      </c>
      <c r="J100" s="134" t="s">
        <v>207</v>
      </c>
      <c r="K100" s="134" t="s">
        <v>208</v>
      </c>
      <c r="L100" s="134" t="s">
        <v>101</v>
      </c>
      <c r="M100" s="134" t="s">
        <v>209</v>
      </c>
      <c r="N100" s="144" t="s">
        <v>210</v>
      </c>
      <c r="O100" s="144" t="s">
        <v>211</v>
      </c>
      <c r="P100" s="139" t="s">
        <v>212</v>
      </c>
      <c r="Q100" s="134" t="s">
        <v>205</v>
      </c>
      <c r="R100" s="134" t="s">
        <v>213</v>
      </c>
      <c r="S100" s="146" t="n">
        <v>521000</v>
      </c>
      <c r="T100" s="144" t="n">
        <v>1</v>
      </c>
      <c r="U100" s="144" t="n">
        <v>1</v>
      </c>
      <c r="V100" s="134" t="s">
        <v>103</v>
      </c>
      <c r="W100" s="134" t="n">
        <f aca="false">FALSE()</f>
        <v>0</v>
      </c>
    </row>
    <row r="101" customFormat="false" ht="14.25" hidden="false" customHeight="false" outlineLevel="0" collapsed="false">
      <c r="A101" s="124" t="str">
        <f aca="false">D101&amp;F101&amp;E101</f>
        <v>ITO SoftwareCanalIT-SW-01-02</v>
      </c>
      <c r="B101" s="124" t="str">
        <f aca="false">E101&amp;F101</f>
        <v>IT-SW-01-02Canal</v>
      </c>
      <c r="C101" s="134"/>
      <c r="D101" s="134" t="s">
        <v>292</v>
      </c>
      <c r="E101" s="143" t="s">
        <v>214</v>
      </c>
      <c r="F101" s="124" t="s">
        <v>206</v>
      </c>
      <c r="G101" s="124" t="str">
        <f aca="false">D101</f>
        <v>ITO Software</v>
      </c>
      <c r="H101" s="124" t="s">
        <v>103</v>
      </c>
      <c r="I101" s="144" t="s">
        <v>77</v>
      </c>
      <c r="J101" s="134" t="s">
        <v>207</v>
      </c>
      <c r="K101" s="134" t="s">
        <v>208</v>
      </c>
      <c r="L101" s="134" t="s">
        <v>101</v>
      </c>
      <c r="M101" s="134" t="s">
        <v>209</v>
      </c>
      <c r="N101" s="144" t="s">
        <v>210</v>
      </c>
      <c r="O101" s="144" t="s">
        <v>215</v>
      </c>
      <c r="P101" s="139" t="s">
        <v>212</v>
      </c>
      <c r="Q101" s="134" t="s">
        <v>214</v>
      </c>
      <c r="R101" s="134" t="s">
        <v>213</v>
      </c>
      <c r="S101" s="146" t="n">
        <v>754000</v>
      </c>
      <c r="T101" s="144" t="n">
        <v>1</v>
      </c>
      <c r="U101" s="144" t="n">
        <v>1</v>
      </c>
      <c r="V101" s="134" t="s">
        <v>103</v>
      </c>
      <c r="W101" s="134" t="n">
        <f aca="false">FALSE()</f>
        <v>0</v>
      </c>
    </row>
    <row r="102" customFormat="false" ht="14.25" hidden="false" customHeight="false" outlineLevel="0" collapsed="false">
      <c r="A102" s="124" t="str">
        <f aca="false">D102&amp;F102&amp;E102</f>
        <v>ITO SoftwareCanalIT-SW-01-03</v>
      </c>
      <c r="B102" s="124" t="str">
        <f aca="false">E102&amp;F102</f>
        <v>IT-SW-01-03Canal</v>
      </c>
      <c r="C102" s="134"/>
      <c r="D102" s="134" t="s">
        <v>292</v>
      </c>
      <c r="E102" s="143" t="s">
        <v>216</v>
      </c>
      <c r="F102" s="124" t="s">
        <v>206</v>
      </c>
      <c r="G102" s="124" t="str">
        <f aca="false">D102</f>
        <v>ITO Software</v>
      </c>
      <c r="H102" s="124" t="s">
        <v>103</v>
      </c>
      <c r="I102" s="144" t="s">
        <v>77</v>
      </c>
      <c r="J102" s="134" t="s">
        <v>207</v>
      </c>
      <c r="K102" s="134" t="s">
        <v>208</v>
      </c>
      <c r="L102" s="134" t="s">
        <v>101</v>
      </c>
      <c r="M102" s="134" t="s">
        <v>209</v>
      </c>
      <c r="N102" s="144" t="s">
        <v>217</v>
      </c>
      <c r="O102" s="144" t="s">
        <v>211</v>
      </c>
      <c r="P102" s="139" t="s">
        <v>212</v>
      </c>
      <c r="Q102" s="134" t="s">
        <v>216</v>
      </c>
      <c r="R102" s="134" t="s">
        <v>213</v>
      </c>
      <c r="S102" s="146" t="n">
        <v>484000</v>
      </c>
      <c r="T102" s="144" t="n">
        <v>1</v>
      </c>
      <c r="U102" s="144" t="n">
        <v>1</v>
      </c>
      <c r="V102" s="134" t="s">
        <v>103</v>
      </c>
      <c r="W102" s="134" t="n">
        <f aca="false">FALSE()</f>
        <v>0</v>
      </c>
    </row>
    <row r="103" customFormat="false" ht="14.25" hidden="false" customHeight="false" outlineLevel="0" collapsed="false">
      <c r="A103" s="124" t="str">
        <f aca="false">D103&amp;F103&amp;E103</f>
        <v>ITO SoftwareCanalIT-SW-01-04</v>
      </c>
      <c r="B103" s="124" t="str">
        <f aca="false">E103&amp;F103</f>
        <v>IT-SW-01-04Canal</v>
      </c>
      <c r="C103" s="134"/>
      <c r="D103" s="134" t="s">
        <v>292</v>
      </c>
      <c r="E103" s="143" t="s">
        <v>218</v>
      </c>
      <c r="F103" s="124" t="s">
        <v>206</v>
      </c>
      <c r="G103" s="124" t="str">
        <f aca="false">D103</f>
        <v>ITO Software</v>
      </c>
      <c r="H103" s="124" t="s">
        <v>103</v>
      </c>
      <c r="I103" s="144" t="s">
        <v>77</v>
      </c>
      <c r="J103" s="134" t="s">
        <v>207</v>
      </c>
      <c r="K103" s="134" t="s">
        <v>208</v>
      </c>
      <c r="L103" s="134" t="s">
        <v>101</v>
      </c>
      <c r="M103" s="134" t="s">
        <v>209</v>
      </c>
      <c r="N103" s="144" t="s">
        <v>217</v>
      </c>
      <c r="O103" s="144" t="s">
        <v>215</v>
      </c>
      <c r="P103" s="139" t="s">
        <v>212</v>
      </c>
      <c r="Q103" s="134" t="s">
        <v>218</v>
      </c>
      <c r="R103" s="134" t="s">
        <v>213</v>
      </c>
      <c r="S103" s="146" t="n">
        <v>1687000</v>
      </c>
      <c r="T103" s="144" t="n">
        <v>1</v>
      </c>
      <c r="U103" s="144" t="n">
        <v>1</v>
      </c>
      <c r="V103" s="134" t="s">
        <v>103</v>
      </c>
      <c r="W103" s="134" t="n">
        <f aca="false">FALSE()</f>
        <v>0</v>
      </c>
    </row>
    <row r="104" customFormat="false" ht="14.25" hidden="false" customHeight="false" outlineLevel="0" collapsed="false">
      <c r="A104" s="124" t="str">
        <f aca="false">D104&amp;F104&amp;E104</f>
        <v>ITO SoftwareCanalIT-SW-01-05</v>
      </c>
      <c r="B104" s="124" t="str">
        <f aca="false">E104&amp;F104</f>
        <v>IT-SW-01-05Canal</v>
      </c>
      <c r="C104" s="134"/>
      <c r="D104" s="134" t="s">
        <v>292</v>
      </c>
      <c r="E104" s="143" t="s">
        <v>219</v>
      </c>
      <c r="F104" s="124" t="s">
        <v>206</v>
      </c>
      <c r="G104" s="124" t="str">
        <f aca="false">D104</f>
        <v>ITO Software</v>
      </c>
      <c r="H104" s="124" t="s">
        <v>103</v>
      </c>
      <c r="I104" s="144" t="s">
        <v>77</v>
      </c>
      <c r="J104" s="134" t="s">
        <v>207</v>
      </c>
      <c r="K104" s="134" t="s">
        <v>208</v>
      </c>
      <c r="L104" s="134" t="s">
        <v>101</v>
      </c>
      <c r="M104" s="134" t="s">
        <v>209</v>
      </c>
      <c r="N104" s="144" t="s">
        <v>220</v>
      </c>
      <c r="O104" s="144" t="s">
        <v>211</v>
      </c>
      <c r="P104" s="139" t="s">
        <v>212</v>
      </c>
      <c r="Q104" s="134" t="s">
        <v>219</v>
      </c>
      <c r="R104" s="134" t="s">
        <v>213</v>
      </c>
      <c r="S104" s="146" t="n">
        <v>535000</v>
      </c>
      <c r="T104" s="144" t="n">
        <v>1</v>
      </c>
      <c r="U104" s="144" t="n">
        <v>1</v>
      </c>
      <c r="V104" s="134" t="s">
        <v>103</v>
      </c>
      <c r="W104" s="134" t="n">
        <f aca="false">FALSE()</f>
        <v>0</v>
      </c>
    </row>
    <row r="105" customFormat="false" ht="14.25" hidden="false" customHeight="false" outlineLevel="0" collapsed="false">
      <c r="A105" s="124" t="str">
        <f aca="false">D105&amp;F105&amp;E105</f>
        <v>ITO SoftwareCanalIT-SW-01-06</v>
      </c>
      <c r="B105" s="124" t="str">
        <f aca="false">E105&amp;F105</f>
        <v>IT-SW-01-06Canal</v>
      </c>
      <c r="C105" s="134"/>
      <c r="D105" s="134" t="s">
        <v>292</v>
      </c>
      <c r="E105" s="143" t="s">
        <v>221</v>
      </c>
      <c r="F105" s="124" t="s">
        <v>206</v>
      </c>
      <c r="G105" s="124" t="str">
        <f aca="false">D105</f>
        <v>ITO Software</v>
      </c>
      <c r="H105" s="124" t="s">
        <v>103</v>
      </c>
      <c r="I105" s="144" t="s">
        <v>77</v>
      </c>
      <c r="J105" s="134" t="s">
        <v>207</v>
      </c>
      <c r="K105" s="134" t="s">
        <v>208</v>
      </c>
      <c r="L105" s="134" t="s">
        <v>101</v>
      </c>
      <c r="M105" s="134" t="s">
        <v>209</v>
      </c>
      <c r="N105" s="144" t="s">
        <v>220</v>
      </c>
      <c r="O105" s="144" t="s">
        <v>215</v>
      </c>
      <c r="P105" s="139" t="s">
        <v>212</v>
      </c>
      <c r="Q105" s="134" t="s">
        <v>221</v>
      </c>
      <c r="R105" s="134" t="s">
        <v>213</v>
      </c>
      <c r="S105" s="146" t="n">
        <v>2056000</v>
      </c>
      <c r="T105" s="144" t="n">
        <v>1</v>
      </c>
      <c r="U105" s="144" t="n">
        <v>1</v>
      </c>
      <c r="V105" s="134" t="s">
        <v>103</v>
      </c>
      <c r="W105" s="134" t="n">
        <f aca="false">FALSE()</f>
        <v>0</v>
      </c>
    </row>
    <row r="106" customFormat="false" ht="14.25" hidden="false" customHeight="false" outlineLevel="0" collapsed="false">
      <c r="A106" s="124" t="str">
        <f aca="false">D106&amp;F106&amp;E106</f>
        <v>ITO SoftwareCanalIT-SW-02-01</v>
      </c>
      <c r="B106" s="124" t="str">
        <f aca="false">E106&amp;F106</f>
        <v>IT-SW-02-01Canal</v>
      </c>
      <c r="C106" s="134"/>
      <c r="D106" s="134" t="s">
        <v>292</v>
      </c>
      <c r="E106" s="143" t="s">
        <v>222</v>
      </c>
      <c r="F106" s="124" t="s">
        <v>206</v>
      </c>
      <c r="G106" s="124" t="str">
        <f aca="false">D106</f>
        <v>ITO Software</v>
      </c>
      <c r="H106" s="124" t="s">
        <v>103</v>
      </c>
      <c r="I106" s="144" t="s">
        <v>77</v>
      </c>
      <c r="J106" s="134" t="s">
        <v>223</v>
      </c>
      <c r="K106" s="134" t="s">
        <v>224</v>
      </c>
      <c r="L106" s="134" t="s">
        <v>101</v>
      </c>
      <c r="M106" s="134" t="s">
        <v>209</v>
      </c>
      <c r="N106" s="144" t="s">
        <v>210</v>
      </c>
      <c r="O106" s="144" t="s">
        <v>211</v>
      </c>
      <c r="P106" s="139" t="s">
        <v>212</v>
      </c>
      <c r="Q106" s="134" t="s">
        <v>222</v>
      </c>
      <c r="R106" s="134" t="s">
        <v>213</v>
      </c>
      <c r="S106" s="146" t="n">
        <v>518000</v>
      </c>
      <c r="T106" s="144" t="n">
        <v>1</v>
      </c>
      <c r="U106" s="144" t="n">
        <v>1</v>
      </c>
      <c r="V106" s="134" t="s">
        <v>103</v>
      </c>
      <c r="W106" s="134" t="n">
        <f aca="false">FALSE()</f>
        <v>0</v>
      </c>
    </row>
    <row r="107" customFormat="false" ht="14.25" hidden="false" customHeight="false" outlineLevel="0" collapsed="false">
      <c r="A107" s="124" t="str">
        <f aca="false">D107&amp;F107&amp;E107</f>
        <v>ITO SoftwareCanalIT-SW-02-02</v>
      </c>
      <c r="B107" s="124" t="str">
        <f aca="false">E107&amp;F107</f>
        <v>IT-SW-02-02Canal</v>
      </c>
      <c r="C107" s="134"/>
      <c r="D107" s="134" t="s">
        <v>292</v>
      </c>
      <c r="E107" s="143" t="s">
        <v>225</v>
      </c>
      <c r="F107" s="124" t="s">
        <v>206</v>
      </c>
      <c r="G107" s="124" t="str">
        <f aca="false">D107</f>
        <v>ITO Software</v>
      </c>
      <c r="H107" s="124" t="s">
        <v>103</v>
      </c>
      <c r="I107" s="144" t="s">
        <v>77</v>
      </c>
      <c r="J107" s="134" t="s">
        <v>223</v>
      </c>
      <c r="K107" s="134" t="s">
        <v>224</v>
      </c>
      <c r="L107" s="134" t="s">
        <v>101</v>
      </c>
      <c r="M107" s="134" t="s">
        <v>209</v>
      </c>
      <c r="N107" s="144" t="s">
        <v>210</v>
      </c>
      <c r="O107" s="144" t="s">
        <v>215</v>
      </c>
      <c r="P107" s="139" t="s">
        <v>212</v>
      </c>
      <c r="Q107" s="134" t="s">
        <v>225</v>
      </c>
      <c r="R107" s="134" t="s">
        <v>213</v>
      </c>
      <c r="S107" s="146" t="n">
        <v>708000</v>
      </c>
      <c r="T107" s="144" t="n">
        <v>1</v>
      </c>
      <c r="U107" s="144" t="n">
        <v>1</v>
      </c>
      <c r="V107" s="134" t="s">
        <v>103</v>
      </c>
      <c r="W107" s="134" t="n">
        <f aca="false">FALSE()</f>
        <v>0</v>
      </c>
    </row>
    <row r="108" customFormat="false" ht="14.25" hidden="false" customHeight="false" outlineLevel="0" collapsed="false">
      <c r="A108" s="124" t="str">
        <f aca="false">D108&amp;F108&amp;E108</f>
        <v>ITO SoftwareCanalIT-SW-02-03</v>
      </c>
      <c r="B108" s="124" t="str">
        <f aca="false">E108&amp;F108</f>
        <v>IT-SW-02-03Canal</v>
      </c>
      <c r="C108" s="134"/>
      <c r="D108" s="134" t="s">
        <v>292</v>
      </c>
      <c r="E108" s="143" t="s">
        <v>226</v>
      </c>
      <c r="F108" s="124" t="s">
        <v>206</v>
      </c>
      <c r="G108" s="124" t="str">
        <f aca="false">D108</f>
        <v>ITO Software</v>
      </c>
      <c r="H108" s="124" t="s">
        <v>103</v>
      </c>
      <c r="I108" s="144" t="s">
        <v>77</v>
      </c>
      <c r="J108" s="134" t="s">
        <v>223</v>
      </c>
      <c r="K108" s="134" t="s">
        <v>224</v>
      </c>
      <c r="L108" s="134" t="s">
        <v>101</v>
      </c>
      <c r="M108" s="134" t="s">
        <v>209</v>
      </c>
      <c r="N108" s="144" t="s">
        <v>217</v>
      </c>
      <c r="O108" s="144" t="s">
        <v>211</v>
      </c>
      <c r="P108" s="139" t="s">
        <v>212</v>
      </c>
      <c r="Q108" s="134" t="s">
        <v>226</v>
      </c>
      <c r="R108" s="134" t="s">
        <v>213</v>
      </c>
      <c r="S108" s="146" t="n">
        <v>544000</v>
      </c>
      <c r="T108" s="144" t="n">
        <v>1</v>
      </c>
      <c r="U108" s="144" t="n">
        <v>1</v>
      </c>
      <c r="V108" s="134" t="s">
        <v>103</v>
      </c>
      <c r="W108" s="134" t="n">
        <f aca="false">FALSE()</f>
        <v>0</v>
      </c>
    </row>
    <row r="109" customFormat="false" ht="14.25" hidden="false" customHeight="false" outlineLevel="0" collapsed="false">
      <c r="A109" s="124" t="str">
        <f aca="false">D109&amp;F109&amp;E109</f>
        <v>ITO SoftwareCanalIT-SW-02-04</v>
      </c>
      <c r="B109" s="124" t="str">
        <f aca="false">E109&amp;F109</f>
        <v>IT-SW-02-04Canal</v>
      </c>
      <c r="C109" s="134"/>
      <c r="D109" s="134" t="s">
        <v>292</v>
      </c>
      <c r="E109" s="143" t="s">
        <v>227</v>
      </c>
      <c r="F109" s="124" t="s">
        <v>206</v>
      </c>
      <c r="G109" s="124" t="str">
        <f aca="false">D109</f>
        <v>ITO Software</v>
      </c>
      <c r="H109" s="124" t="s">
        <v>103</v>
      </c>
      <c r="I109" s="144" t="s">
        <v>77</v>
      </c>
      <c r="J109" s="134" t="s">
        <v>223</v>
      </c>
      <c r="K109" s="134" t="s">
        <v>224</v>
      </c>
      <c r="L109" s="134" t="s">
        <v>101</v>
      </c>
      <c r="M109" s="134" t="s">
        <v>209</v>
      </c>
      <c r="N109" s="144" t="s">
        <v>217</v>
      </c>
      <c r="O109" s="144" t="s">
        <v>215</v>
      </c>
      <c r="P109" s="139" t="s">
        <v>212</v>
      </c>
      <c r="Q109" s="134" t="s">
        <v>227</v>
      </c>
      <c r="R109" s="134" t="s">
        <v>213</v>
      </c>
      <c r="S109" s="146" t="n">
        <v>1656000</v>
      </c>
      <c r="T109" s="144" t="n">
        <v>1</v>
      </c>
      <c r="U109" s="144" t="n">
        <v>1</v>
      </c>
      <c r="V109" s="134" t="s">
        <v>103</v>
      </c>
      <c r="W109" s="134" t="n">
        <f aca="false">FALSE()</f>
        <v>0</v>
      </c>
    </row>
    <row r="110" customFormat="false" ht="14.25" hidden="false" customHeight="false" outlineLevel="0" collapsed="false">
      <c r="A110" s="124" t="str">
        <f aca="false">D110&amp;F110&amp;E110</f>
        <v>ITO SoftwareCanalIT-SW-02-05</v>
      </c>
      <c r="B110" s="124" t="str">
        <f aca="false">E110&amp;F110</f>
        <v>IT-SW-02-05Canal</v>
      </c>
      <c r="C110" s="134"/>
      <c r="D110" s="134" t="s">
        <v>292</v>
      </c>
      <c r="E110" s="143" t="s">
        <v>228</v>
      </c>
      <c r="F110" s="124" t="s">
        <v>206</v>
      </c>
      <c r="G110" s="124" t="str">
        <f aca="false">D110</f>
        <v>ITO Software</v>
      </c>
      <c r="H110" s="124" t="s">
        <v>103</v>
      </c>
      <c r="I110" s="144" t="s">
        <v>77</v>
      </c>
      <c r="J110" s="134" t="s">
        <v>223</v>
      </c>
      <c r="K110" s="134" t="s">
        <v>224</v>
      </c>
      <c r="L110" s="134" t="s">
        <v>101</v>
      </c>
      <c r="M110" s="134" t="s">
        <v>209</v>
      </c>
      <c r="N110" s="144" t="s">
        <v>220</v>
      </c>
      <c r="O110" s="144" t="s">
        <v>211</v>
      </c>
      <c r="P110" s="139" t="s">
        <v>212</v>
      </c>
      <c r="Q110" s="134" t="s">
        <v>228</v>
      </c>
      <c r="R110" s="134" t="s">
        <v>213</v>
      </c>
      <c r="S110" s="146" t="n">
        <v>498000</v>
      </c>
      <c r="T110" s="144" t="n">
        <v>1</v>
      </c>
      <c r="U110" s="144" t="n">
        <v>1</v>
      </c>
      <c r="V110" s="134" t="s">
        <v>103</v>
      </c>
      <c r="W110" s="134" t="n">
        <f aca="false">FALSE()</f>
        <v>0</v>
      </c>
    </row>
    <row r="111" customFormat="false" ht="14.25" hidden="false" customHeight="false" outlineLevel="0" collapsed="false">
      <c r="A111" s="124" t="str">
        <f aca="false">D111&amp;F111&amp;E111</f>
        <v>ITO SoftwareCanalIT-SW-02-06</v>
      </c>
      <c r="B111" s="124" t="str">
        <f aca="false">E111&amp;F111</f>
        <v>IT-SW-02-06Canal</v>
      </c>
      <c r="C111" s="134"/>
      <c r="D111" s="134" t="s">
        <v>292</v>
      </c>
      <c r="E111" s="143" t="s">
        <v>229</v>
      </c>
      <c r="F111" s="124" t="s">
        <v>206</v>
      </c>
      <c r="G111" s="124" t="str">
        <f aca="false">D111</f>
        <v>ITO Software</v>
      </c>
      <c r="H111" s="124" t="s">
        <v>103</v>
      </c>
      <c r="I111" s="144" t="s">
        <v>77</v>
      </c>
      <c r="J111" s="134" t="s">
        <v>223</v>
      </c>
      <c r="K111" s="134" t="s">
        <v>224</v>
      </c>
      <c r="L111" s="134" t="s">
        <v>101</v>
      </c>
      <c r="M111" s="134" t="s">
        <v>209</v>
      </c>
      <c r="N111" s="144" t="s">
        <v>220</v>
      </c>
      <c r="O111" s="144" t="s">
        <v>215</v>
      </c>
      <c r="P111" s="139" t="s">
        <v>212</v>
      </c>
      <c r="Q111" s="134" t="s">
        <v>229</v>
      </c>
      <c r="R111" s="134" t="s">
        <v>213</v>
      </c>
      <c r="S111" s="146" t="n">
        <v>2206000</v>
      </c>
      <c r="T111" s="144" t="n">
        <v>1</v>
      </c>
      <c r="U111" s="144" t="n">
        <v>1</v>
      </c>
      <c r="V111" s="134" t="s">
        <v>103</v>
      </c>
      <c r="W111" s="134" t="n">
        <f aca="false">FALSE()</f>
        <v>0</v>
      </c>
    </row>
    <row r="112" customFormat="false" ht="14.25" hidden="false" customHeight="false" outlineLevel="0" collapsed="false">
      <c r="A112" s="124" t="str">
        <f aca="false">D112&amp;F112&amp;E112</f>
        <v>ITO SoftwareCanalIT-SW-03-01</v>
      </c>
      <c r="B112" s="124" t="str">
        <f aca="false">E112&amp;F112</f>
        <v>IT-SW-03-01Canal</v>
      </c>
      <c r="C112" s="134"/>
      <c r="D112" s="134" t="s">
        <v>292</v>
      </c>
      <c r="E112" s="143" t="s">
        <v>230</v>
      </c>
      <c r="F112" s="124" t="s">
        <v>206</v>
      </c>
      <c r="G112" s="124" t="str">
        <f aca="false">D112</f>
        <v>ITO Software</v>
      </c>
      <c r="H112" s="124" t="s">
        <v>103</v>
      </c>
      <c r="I112" s="144" t="s">
        <v>77</v>
      </c>
      <c r="J112" s="134" t="s">
        <v>231</v>
      </c>
      <c r="K112" s="134" t="s">
        <v>208</v>
      </c>
      <c r="L112" s="134" t="s">
        <v>101</v>
      </c>
      <c r="M112" s="134" t="s">
        <v>209</v>
      </c>
      <c r="N112" s="144" t="s">
        <v>210</v>
      </c>
      <c r="O112" s="144" t="s">
        <v>211</v>
      </c>
      <c r="P112" s="139" t="s">
        <v>212</v>
      </c>
      <c r="Q112" s="134" t="s">
        <v>230</v>
      </c>
      <c r="R112" s="134" t="s">
        <v>213</v>
      </c>
      <c r="S112" s="146" t="n">
        <v>518000</v>
      </c>
      <c r="T112" s="144" t="n">
        <v>1</v>
      </c>
      <c r="U112" s="144" t="n">
        <v>1</v>
      </c>
      <c r="V112" s="134" t="s">
        <v>103</v>
      </c>
      <c r="W112" s="134" t="n">
        <f aca="false">FALSE()</f>
        <v>0</v>
      </c>
    </row>
    <row r="113" customFormat="false" ht="14.25" hidden="false" customHeight="false" outlineLevel="0" collapsed="false">
      <c r="A113" s="124" t="str">
        <f aca="false">D113&amp;F113&amp;E113</f>
        <v>ITO SoftwareCanalIT-SW-03-02</v>
      </c>
      <c r="B113" s="124" t="str">
        <f aca="false">E113&amp;F113</f>
        <v>IT-SW-03-02Canal</v>
      </c>
      <c r="C113" s="134"/>
      <c r="D113" s="134" t="s">
        <v>292</v>
      </c>
      <c r="E113" s="143" t="s">
        <v>232</v>
      </c>
      <c r="F113" s="124" t="s">
        <v>206</v>
      </c>
      <c r="G113" s="124" t="str">
        <f aca="false">D113</f>
        <v>ITO Software</v>
      </c>
      <c r="H113" s="124" t="s">
        <v>103</v>
      </c>
      <c r="I113" s="144" t="s">
        <v>77</v>
      </c>
      <c r="J113" s="134" t="s">
        <v>231</v>
      </c>
      <c r="K113" s="134" t="s">
        <v>208</v>
      </c>
      <c r="L113" s="134" t="s">
        <v>101</v>
      </c>
      <c r="M113" s="134" t="s">
        <v>209</v>
      </c>
      <c r="N113" s="144" t="s">
        <v>210</v>
      </c>
      <c r="O113" s="144" t="s">
        <v>215</v>
      </c>
      <c r="P113" s="139" t="s">
        <v>212</v>
      </c>
      <c r="Q113" s="134" t="s">
        <v>232</v>
      </c>
      <c r="R113" s="134" t="s">
        <v>213</v>
      </c>
      <c r="S113" s="146" t="n">
        <v>751000</v>
      </c>
      <c r="T113" s="144" t="n">
        <v>1</v>
      </c>
      <c r="U113" s="144" t="n">
        <v>1</v>
      </c>
      <c r="V113" s="134" t="s">
        <v>103</v>
      </c>
      <c r="W113" s="134" t="n">
        <f aca="false">FALSE()</f>
        <v>0</v>
      </c>
    </row>
    <row r="114" customFormat="false" ht="14.25" hidden="false" customHeight="false" outlineLevel="0" collapsed="false">
      <c r="A114" s="124" t="str">
        <f aca="false">D114&amp;F114&amp;E114</f>
        <v>ITO SoftwareCanalIT-SW-03-03</v>
      </c>
      <c r="B114" s="124" t="str">
        <f aca="false">E114&amp;F114</f>
        <v>IT-SW-03-03Canal</v>
      </c>
      <c r="C114" s="134"/>
      <c r="D114" s="134" t="s">
        <v>292</v>
      </c>
      <c r="E114" s="143" t="s">
        <v>233</v>
      </c>
      <c r="F114" s="124" t="s">
        <v>206</v>
      </c>
      <c r="G114" s="124" t="str">
        <f aca="false">D114</f>
        <v>ITO Software</v>
      </c>
      <c r="H114" s="124" t="s">
        <v>103</v>
      </c>
      <c r="I114" s="144" t="s">
        <v>77</v>
      </c>
      <c r="J114" s="134" t="s">
        <v>231</v>
      </c>
      <c r="K114" s="134" t="s">
        <v>208</v>
      </c>
      <c r="L114" s="134" t="s">
        <v>101</v>
      </c>
      <c r="M114" s="134" t="s">
        <v>209</v>
      </c>
      <c r="N114" s="144" t="s">
        <v>217</v>
      </c>
      <c r="O114" s="144" t="s">
        <v>211</v>
      </c>
      <c r="P114" s="139" t="s">
        <v>212</v>
      </c>
      <c r="Q114" s="134" t="s">
        <v>233</v>
      </c>
      <c r="R114" s="134" t="s">
        <v>213</v>
      </c>
      <c r="S114" s="146" t="n">
        <v>518000</v>
      </c>
      <c r="T114" s="144" t="n">
        <v>1</v>
      </c>
      <c r="U114" s="144" t="n">
        <v>1</v>
      </c>
      <c r="V114" s="134" t="s">
        <v>103</v>
      </c>
      <c r="W114" s="134" t="n">
        <f aca="false">FALSE()</f>
        <v>0</v>
      </c>
    </row>
    <row r="115" customFormat="false" ht="14.25" hidden="false" customHeight="false" outlineLevel="0" collapsed="false">
      <c r="A115" s="124" t="str">
        <f aca="false">D115&amp;F115&amp;E115</f>
        <v>ITO SoftwareCanalIT-SW-03-04</v>
      </c>
      <c r="B115" s="124" t="str">
        <f aca="false">E115&amp;F115</f>
        <v>IT-SW-03-04Canal</v>
      </c>
      <c r="C115" s="134"/>
      <c r="D115" s="134" t="s">
        <v>292</v>
      </c>
      <c r="E115" s="143" t="s">
        <v>234</v>
      </c>
      <c r="F115" s="124" t="s">
        <v>206</v>
      </c>
      <c r="G115" s="124" t="str">
        <f aca="false">D115</f>
        <v>ITO Software</v>
      </c>
      <c r="H115" s="124" t="s">
        <v>103</v>
      </c>
      <c r="I115" s="144" t="s">
        <v>77</v>
      </c>
      <c r="J115" s="134" t="s">
        <v>231</v>
      </c>
      <c r="K115" s="134" t="s">
        <v>208</v>
      </c>
      <c r="L115" s="134" t="s">
        <v>101</v>
      </c>
      <c r="M115" s="134" t="s">
        <v>209</v>
      </c>
      <c r="N115" s="144" t="s">
        <v>217</v>
      </c>
      <c r="O115" s="144" t="s">
        <v>215</v>
      </c>
      <c r="P115" s="139" t="s">
        <v>212</v>
      </c>
      <c r="Q115" s="134" t="s">
        <v>234</v>
      </c>
      <c r="R115" s="134" t="s">
        <v>213</v>
      </c>
      <c r="S115" s="146" t="n">
        <v>1801000</v>
      </c>
      <c r="T115" s="144" t="n">
        <v>1</v>
      </c>
      <c r="U115" s="144" t="n">
        <v>1</v>
      </c>
      <c r="V115" s="134" t="s">
        <v>103</v>
      </c>
      <c r="W115" s="134" t="n">
        <f aca="false">FALSE()</f>
        <v>0</v>
      </c>
    </row>
    <row r="116" customFormat="false" ht="14.25" hidden="false" customHeight="false" outlineLevel="0" collapsed="false">
      <c r="A116" s="124" t="str">
        <f aca="false">D116&amp;F116&amp;E116</f>
        <v>ITO SoftwareCanalIT-SW-03-05</v>
      </c>
      <c r="B116" s="124" t="str">
        <f aca="false">E116&amp;F116</f>
        <v>IT-SW-03-05Canal</v>
      </c>
      <c r="C116" s="134"/>
      <c r="D116" s="134" t="s">
        <v>292</v>
      </c>
      <c r="E116" s="143" t="s">
        <v>235</v>
      </c>
      <c r="F116" s="124" t="s">
        <v>206</v>
      </c>
      <c r="G116" s="124" t="str">
        <f aca="false">D116</f>
        <v>ITO Software</v>
      </c>
      <c r="H116" s="124" t="s">
        <v>103</v>
      </c>
      <c r="I116" s="144" t="s">
        <v>77</v>
      </c>
      <c r="J116" s="134" t="s">
        <v>231</v>
      </c>
      <c r="K116" s="134" t="s">
        <v>208</v>
      </c>
      <c r="L116" s="134" t="s">
        <v>101</v>
      </c>
      <c r="M116" s="134" t="s">
        <v>209</v>
      </c>
      <c r="N116" s="144" t="s">
        <v>220</v>
      </c>
      <c r="O116" s="144" t="s">
        <v>211</v>
      </c>
      <c r="P116" s="139" t="s">
        <v>212</v>
      </c>
      <c r="Q116" s="134" t="s">
        <v>235</v>
      </c>
      <c r="R116" s="134" t="s">
        <v>213</v>
      </c>
      <c r="S116" s="146" t="n">
        <v>533000</v>
      </c>
      <c r="T116" s="144" t="n">
        <v>1</v>
      </c>
      <c r="U116" s="144" t="n">
        <v>1</v>
      </c>
      <c r="V116" s="134" t="s">
        <v>103</v>
      </c>
      <c r="W116" s="134" t="n">
        <f aca="false">FALSE()</f>
        <v>0</v>
      </c>
    </row>
    <row r="117" customFormat="false" ht="14.25" hidden="false" customHeight="false" outlineLevel="0" collapsed="false">
      <c r="A117" s="124" t="str">
        <f aca="false">D117&amp;F117&amp;E117</f>
        <v>ITO SoftwareCanalIT-SW-03-06</v>
      </c>
      <c r="B117" s="124" t="str">
        <f aca="false">E117&amp;F117</f>
        <v>IT-SW-03-06Canal</v>
      </c>
      <c r="C117" s="134"/>
      <c r="D117" s="134" t="s">
        <v>292</v>
      </c>
      <c r="E117" s="143" t="s">
        <v>236</v>
      </c>
      <c r="F117" s="124" t="s">
        <v>206</v>
      </c>
      <c r="G117" s="124" t="str">
        <f aca="false">D117</f>
        <v>ITO Software</v>
      </c>
      <c r="H117" s="124" t="s">
        <v>103</v>
      </c>
      <c r="I117" s="144" t="s">
        <v>77</v>
      </c>
      <c r="J117" s="134" t="s">
        <v>231</v>
      </c>
      <c r="K117" s="134" t="s">
        <v>208</v>
      </c>
      <c r="L117" s="134" t="s">
        <v>101</v>
      </c>
      <c r="M117" s="134" t="s">
        <v>209</v>
      </c>
      <c r="N117" s="144" t="s">
        <v>220</v>
      </c>
      <c r="O117" s="144" t="s">
        <v>215</v>
      </c>
      <c r="P117" s="139" t="s">
        <v>212</v>
      </c>
      <c r="Q117" s="134" t="s">
        <v>236</v>
      </c>
      <c r="R117" s="134" t="s">
        <v>213</v>
      </c>
      <c r="S117" s="146" t="n">
        <v>2363000</v>
      </c>
      <c r="T117" s="144" t="n">
        <v>1</v>
      </c>
      <c r="U117" s="144" t="n">
        <v>1</v>
      </c>
      <c r="V117" s="134" t="s">
        <v>103</v>
      </c>
      <c r="W117" s="134" t="n">
        <f aca="false">FALSE()</f>
        <v>0</v>
      </c>
    </row>
    <row r="118" customFormat="false" ht="14.25" hidden="false" customHeight="false" outlineLevel="0" collapsed="false">
      <c r="A118" s="124" t="str">
        <f aca="false">D118&amp;F118&amp;E118</f>
        <v>ITO SoftwareCanalIT-SW-04-01</v>
      </c>
      <c r="B118" s="124" t="str">
        <f aca="false">E118&amp;F118</f>
        <v>IT-SW-04-01Canal</v>
      </c>
      <c r="C118" s="134"/>
      <c r="D118" s="134" t="s">
        <v>292</v>
      </c>
      <c r="E118" s="143" t="s">
        <v>237</v>
      </c>
      <c r="F118" s="124" t="s">
        <v>206</v>
      </c>
      <c r="G118" s="124" t="str">
        <f aca="false">D118</f>
        <v>ITO Software</v>
      </c>
      <c r="H118" s="124" t="s">
        <v>103</v>
      </c>
      <c r="I118" s="144" t="s">
        <v>77</v>
      </c>
      <c r="J118" s="134" t="s">
        <v>238</v>
      </c>
      <c r="K118" s="134" t="s">
        <v>224</v>
      </c>
      <c r="L118" s="134" t="s">
        <v>101</v>
      </c>
      <c r="M118" s="134" t="s">
        <v>209</v>
      </c>
      <c r="N118" s="144" t="s">
        <v>210</v>
      </c>
      <c r="O118" s="144" t="s">
        <v>211</v>
      </c>
      <c r="P118" s="139" t="s">
        <v>212</v>
      </c>
      <c r="Q118" s="134" t="s">
        <v>237</v>
      </c>
      <c r="R118" s="134" t="s">
        <v>213</v>
      </c>
      <c r="S118" s="146" t="n">
        <v>500000</v>
      </c>
      <c r="T118" s="144" t="n">
        <v>1</v>
      </c>
      <c r="U118" s="144" t="n">
        <v>1</v>
      </c>
      <c r="V118" s="134" t="s">
        <v>103</v>
      </c>
      <c r="W118" s="134" t="n">
        <f aca="false">FALSE()</f>
        <v>0</v>
      </c>
    </row>
    <row r="119" customFormat="false" ht="14.25" hidden="false" customHeight="false" outlineLevel="0" collapsed="false">
      <c r="A119" s="124" t="str">
        <f aca="false">D119&amp;F119&amp;E119</f>
        <v>ITO SoftwareCanalIT-SW-04-02</v>
      </c>
      <c r="B119" s="124" t="str">
        <f aca="false">E119&amp;F119</f>
        <v>IT-SW-04-02Canal</v>
      </c>
      <c r="C119" s="134"/>
      <c r="D119" s="134" t="s">
        <v>292</v>
      </c>
      <c r="E119" s="143" t="s">
        <v>239</v>
      </c>
      <c r="F119" s="124" t="s">
        <v>206</v>
      </c>
      <c r="G119" s="124" t="str">
        <f aca="false">D119</f>
        <v>ITO Software</v>
      </c>
      <c r="H119" s="124" t="s">
        <v>103</v>
      </c>
      <c r="I119" s="144" t="s">
        <v>77</v>
      </c>
      <c r="J119" s="134" t="s">
        <v>238</v>
      </c>
      <c r="K119" s="134" t="s">
        <v>224</v>
      </c>
      <c r="L119" s="134" t="s">
        <v>101</v>
      </c>
      <c r="M119" s="134" t="s">
        <v>209</v>
      </c>
      <c r="N119" s="144" t="s">
        <v>210</v>
      </c>
      <c r="O119" s="144" t="s">
        <v>215</v>
      </c>
      <c r="P119" s="139" t="s">
        <v>212</v>
      </c>
      <c r="Q119" s="134" t="s">
        <v>239</v>
      </c>
      <c r="R119" s="134" t="s">
        <v>213</v>
      </c>
      <c r="S119" s="146" t="n">
        <v>817000</v>
      </c>
      <c r="T119" s="144" t="n">
        <v>1</v>
      </c>
      <c r="U119" s="144" t="n">
        <v>1</v>
      </c>
      <c r="V119" s="134" t="s">
        <v>103</v>
      </c>
      <c r="W119" s="134" t="n">
        <f aca="false">FALSE()</f>
        <v>0</v>
      </c>
    </row>
    <row r="120" customFormat="false" ht="14.25" hidden="false" customHeight="false" outlineLevel="0" collapsed="false">
      <c r="A120" s="124" t="str">
        <f aca="false">D120&amp;F120&amp;E120</f>
        <v>ITO SoftwareCanalIT-SW-04-03</v>
      </c>
      <c r="B120" s="124" t="str">
        <f aca="false">E120&amp;F120</f>
        <v>IT-SW-04-03Canal</v>
      </c>
      <c r="C120" s="134"/>
      <c r="D120" s="134" t="s">
        <v>292</v>
      </c>
      <c r="E120" s="143" t="s">
        <v>240</v>
      </c>
      <c r="F120" s="124" t="s">
        <v>206</v>
      </c>
      <c r="G120" s="124" t="str">
        <f aca="false">D120</f>
        <v>ITO Software</v>
      </c>
      <c r="H120" s="124" t="s">
        <v>103</v>
      </c>
      <c r="I120" s="144" t="s">
        <v>77</v>
      </c>
      <c r="J120" s="134" t="s">
        <v>238</v>
      </c>
      <c r="K120" s="134" t="s">
        <v>224</v>
      </c>
      <c r="L120" s="134" t="s">
        <v>101</v>
      </c>
      <c r="M120" s="134" t="s">
        <v>209</v>
      </c>
      <c r="N120" s="144" t="s">
        <v>217</v>
      </c>
      <c r="O120" s="144" t="s">
        <v>211</v>
      </c>
      <c r="P120" s="139" t="s">
        <v>212</v>
      </c>
      <c r="Q120" s="134" t="s">
        <v>240</v>
      </c>
      <c r="R120" s="134" t="s">
        <v>213</v>
      </c>
      <c r="S120" s="146" t="n">
        <v>492000</v>
      </c>
      <c r="T120" s="144" t="n">
        <v>1</v>
      </c>
      <c r="U120" s="144" t="n">
        <v>1</v>
      </c>
      <c r="V120" s="134" t="s">
        <v>103</v>
      </c>
      <c r="W120" s="134" t="n">
        <f aca="false">FALSE()</f>
        <v>0</v>
      </c>
    </row>
    <row r="121" customFormat="false" ht="14.25" hidden="false" customHeight="false" outlineLevel="0" collapsed="false">
      <c r="A121" s="124" t="str">
        <f aca="false">D121&amp;F121&amp;E121</f>
        <v>ITO SoftwareCanalIT-SW-04-04</v>
      </c>
      <c r="B121" s="124" t="str">
        <f aca="false">E121&amp;F121</f>
        <v>IT-SW-04-04Canal</v>
      </c>
      <c r="C121" s="134"/>
      <c r="D121" s="134" t="s">
        <v>292</v>
      </c>
      <c r="E121" s="143" t="s">
        <v>241</v>
      </c>
      <c r="F121" s="124" t="s">
        <v>206</v>
      </c>
      <c r="G121" s="124" t="str">
        <f aca="false">D121</f>
        <v>ITO Software</v>
      </c>
      <c r="H121" s="124" t="s">
        <v>103</v>
      </c>
      <c r="I121" s="144" t="s">
        <v>77</v>
      </c>
      <c r="J121" s="134" t="s">
        <v>238</v>
      </c>
      <c r="K121" s="134" t="s">
        <v>224</v>
      </c>
      <c r="L121" s="134" t="s">
        <v>101</v>
      </c>
      <c r="M121" s="134" t="s">
        <v>209</v>
      </c>
      <c r="N121" s="144" t="s">
        <v>217</v>
      </c>
      <c r="O121" s="144" t="s">
        <v>215</v>
      </c>
      <c r="P121" s="139" t="s">
        <v>212</v>
      </c>
      <c r="Q121" s="134" t="s">
        <v>241</v>
      </c>
      <c r="R121" s="134" t="s">
        <v>213</v>
      </c>
      <c r="S121" s="146" t="n">
        <v>1778000</v>
      </c>
      <c r="T121" s="144" t="n">
        <v>1</v>
      </c>
      <c r="U121" s="144" t="n">
        <v>1</v>
      </c>
      <c r="V121" s="134" t="s">
        <v>103</v>
      </c>
      <c r="W121" s="134" t="n">
        <f aca="false">FALSE()</f>
        <v>0</v>
      </c>
    </row>
    <row r="122" customFormat="false" ht="14.25" hidden="false" customHeight="false" outlineLevel="0" collapsed="false">
      <c r="A122" s="124" t="str">
        <f aca="false">D122&amp;F122&amp;E122</f>
        <v>ITO SoftwareCanalIT-SW-04-05</v>
      </c>
      <c r="B122" s="124" t="str">
        <f aca="false">E122&amp;F122</f>
        <v>IT-SW-04-05Canal</v>
      </c>
      <c r="C122" s="134"/>
      <c r="D122" s="134" t="s">
        <v>292</v>
      </c>
      <c r="E122" s="143" t="s">
        <v>242</v>
      </c>
      <c r="F122" s="124" t="s">
        <v>206</v>
      </c>
      <c r="G122" s="124" t="str">
        <f aca="false">D122</f>
        <v>ITO Software</v>
      </c>
      <c r="H122" s="124" t="s">
        <v>103</v>
      </c>
      <c r="I122" s="144" t="s">
        <v>77</v>
      </c>
      <c r="J122" s="134" t="s">
        <v>238</v>
      </c>
      <c r="K122" s="134" t="s">
        <v>224</v>
      </c>
      <c r="L122" s="134" t="s">
        <v>101</v>
      </c>
      <c r="M122" s="134" t="s">
        <v>209</v>
      </c>
      <c r="N122" s="144" t="s">
        <v>220</v>
      </c>
      <c r="O122" s="144" t="s">
        <v>211</v>
      </c>
      <c r="P122" s="139" t="s">
        <v>212</v>
      </c>
      <c r="Q122" s="134" t="s">
        <v>242</v>
      </c>
      <c r="R122" s="134" t="s">
        <v>213</v>
      </c>
      <c r="S122" s="146" t="n">
        <v>546000</v>
      </c>
      <c r="T122" s="144" t="n">
        <v>1</v>
      </c>
      <c r="U122" s="144" t="n">
        <v>1</v>
      </c>
      <c r="V122" s="134" t="s">
        <v>103</v>
      </c>
      <c r="W122" s="134" t="n">
        <f aca="false">FALSE()</f>
        <v>0</v>
      </c>
    </row>
    <row r="123" customFormat="false" ht="14.25" hidden="false" customHeight="false" outlineLevel="0" collapsed="false">
      <c r="A123" s="124" t="str">
        <f aca="false">D123&amp;F123&amp;E123</f>
        <v>ITO SoftwareCanalIT-SW-04-06</v>
      </c>
      <c r="B123" s="124" t="str">
        <f aca="false">E123&amp;F123</f>
        <v>IT-SW-04-06Canal</v>
      </c>
      <c r="C123" s="134"/>
      <c r="D123" s="134" t="s">
        <v>292</v>
      </c>
      <c r="E123" s="143" t="s">
        <v>243</v>
      </c>
      <c r="F123" s="124" t="s">
        <v>206</v>
      </c>
      <c r="G123" s="124" t="str">
        <f aca="false">D123</f>
        <v>ITO Software</v>
      </c>
      <c r="H123" s="124" t="s">
        <v>103</v>
      </c>
      <c r="I123" s="144" t="s">
        <v>77</v>
      </c>
      <c r="J123" s="134" t="s">
        <v>238</v>
      </c>
      <c r="K123" s="134" t="s">
        <v>224</v>
      </c>
      <c r="L123" s="134" t="s">
        <v>101</v>
      </c>
      <c r="M123" s="134" t="s">
        <v>209</v>
      </c>
      <c r="N123" s="144" t="s">
        <v>220</v>
      </c>
      <c r="O123" s="144" t="s">
        <v>215</v>
      </c>
      <c r="P123" s="139" t="s">
        <v>212</v>
      </c>
      <c r="Q123" s="134" t="s">
        <v>243</v>
      </c>
      <c r="R123" s="134" t="s">
        <v>213</v>
      </c>
      <c r="S123" s="146" t="n">
        <v>2267000</v>
      </c>
      <c r="T123" s="144" t="n">
        <v>1</v>
      </c>
      <c r="U123" s="144" t="n">
        <v>1</v>
      </c>
      <c r="V123" s="134" t="s">
        <v>103</v>
      </c>
      <c r="W123" s="134" t="n">
        <f aca="false">FALSE()</f>
        <v>0</v>
      </c>
    </row>
    <row r="124" customFormat="false" ht="14.25" hidden="false" customHeight="false" outlineLevel="0" collapsed="false">
      <c r="A124" s="124" t="str">
        <f aca="false">D124&amp;F124&amp;E124</f>
        <v>ITO SoftwareCanalIT-SW-05-01</v>
      </c>
      <c r="B124" s="124" t="str">
        <f aca="false">E124&amp;F124</f>
        <v>IT-SW-05-01Canal</v>
      </c>
      <c r="C124" s="134"/>
      <c r="D124" s="134" t="s">
        <v>292</v>
      </c>
      <c r="E124" s="143" t="s">
        <v>244</v>
      </c>
      <c r="F124" s="124" t="s">
        <v>206</v>
      </c>
      <c r="G124" s="124" t="str">
        <f aca="false">D124</f>
        <v>ITO Software</v>
      </c>
      <c r="H124" s="124" t="s">
        <v>103</v>
      </c>
      <c r="I124" s="144" t="s">
        <v>77</v>
      </c>
      <c r="J124" s="134" t="s">
        <v>245</v>
      </c>
      <c r="K124" s="134" t="s">
        <v>246</v>
      </c>
      <c r="L124" s="134" t="s">
        <v>101</v>
      </c>
      <c r="M124" s="134" t="s">
        <v>209</v>
      </c>
      <c r="N124" s="144" t="s">
        <v>210</v>
      </c>
      <c r="O124" s="144" t="s">
        <v>211</v>
      </c>
      <c r="P124" s="139" t="s">
        <v>247</v>
      </c>
      <c r="Q124" s="134" t="s">
        <v>244</v>
      </c>
      <c r="R124" s="134" t="s">
        <v>213</v>
      </c>
      <c r="S124" s="146" t="n">
        <v>106000</v>
      </c>
      <c r="T124" s="144" t="n">
        <v>1</v>
      </c>
      <c r="U124" s="144" t="n">
        <v>1</v>
      </c>
      <c r="V124" s="134" t="s">
        <v>103</v>
      </c>
      <c r="W124" s="134" t="n">
        <f aca="false">FALSE()</f>
        <v>0</v>
      </c>
    </row>
    <row r="125" customFormat="false" ht="14.25" hidden="false" customHeight="false" outlineLevel="0" collapsed="false">
      <c r="A125" s="124" t="str">
        <f aca="false">D125&amp;F125&amp;E125</f>
        <v>ITO SoftwareCanalIT-SW-05-02</v>
      </c>
      <c r="B125" s="124" t="str">
        <f aca="false">E125&amp;F125</f>
        <v>IT-SW-05-02Canal</v>
      </c>
      <c r="C125" s="134"/>
      <c r="D125" s="134" t="s">
        <v>292</v>
      </c>
      <c r="E125" s="143" t="s">
        <v>248</v>
      </c>
      <c r="F125" s="124" t="s">
        <v>206</v>
      </c>
      <c r="G125" s="124" t="str">
        <f aca="false">D125</f>
        <v>ITO Software</v>
      </c>
      <c r="H125" s="124" t="s">
        <v>103</v>
      </c>
      <c r="I125" s="144" t="s">
        <v>77</v>
      </c>
      <c r="J125" s="134" t="s">
        <v>245</v>
      </c>
      <c r="K125" s="134" t="s">
        <v>246</v>
      </c>
      <c r="L125" s="134" t="s">
        <v>101</v>
      </c>
      <c r="M125" s="134" t="s">
        <v>209</v>
      </c>
      <c r="N125" s="144" t="s">
        <v>210</v>
      </c>
      <c r="O125" s="144" t="s">
        <v>215</v>
      </c>
      <c r="P125" s="139" t="s">
        <v>247</v>
      </c>
      <c r="Q125" s="134" t="s">
        <v>248</v>
      </c>
      <c r="R125" s="134" t="s">
        <v>213</v>
      </c>
      <c r="S125" s="146" t="n">
        <v>160000</v>
      </c>
      <c r="T125" s="144" t="n">
        <v>1</v>
      </c>
      <c r="U125" s="144" t="n">
        <v>1</v>
      </c>
      <c r="V125" s="134" t="s">
        <v>103</v>
      </c>
      <c r="W125" s="134" t="n">
        <f aca="false">FALSE()</f>
        <v>0</v>
      </c>
    </row>
    <row r="126" customFormat="false" ht="14.25" hidden="false" customHeight="false" outlineLevel="0" collapsed="false">
      <c r="A126" s="124" t="str">
        <f aca="false">D126&amp;F126&amp;E126</f>
        <v>ITO SoftwareCanalIT-SW-05-03</v>
      </c>
      <c r="B126" s="124" t="str">
        <f aca="false">E126&amp;F126</f>
        <v>IT-SW-05-03Canal</v>
      </c>
      <c r="C126" s="134"/>
      <c r="D126" s="134" t="s">
        <v>292</v>
      </c>
      <c r="E126" s="143" t="s">
        <v>249</v>
      </c>
      <c r="F126" s="124" t="s">
        <v>206</v>
      </c>
      <c r="G126" s="124" t="str">
        <f aca="false">D126</f>
        <v>ITO Software</v>
      </c>
      <c r="H126" s="124" t="s">
        <v>103</v>
      </c>
      <c r="I126" s="144" t="s">
        <v>77</v>
      </c>
      <c r="J126" s="134" t="s">
        <v>245</v>
      </c>
      <c r="K126" s="134" t="s">
        <v>246</v>
      </c>
      <c r="L126" s="134" t="s">
        <v>101</v>
      </c>
      <c r="M126" s="134" t="s">
        <v>209</v>
      </c>
      <c r="N126" s="144" t="s">
        <v>217</v>
      </c>
      <c r="O126" s="144" t="s">
        <v>211</v>
      </c>
      <c r="P126" s="139" t="s">
        <v>247</v>
      </c>
      <c r="Q126" s="134" t="s">
        <v>249</v>
      </c>
      <c r="R126" s="134" t="s">
        <v>213</v>
      </c>
      <c r="S126" s="146" t="n">
        <v>93000</v>
      </c>
      <c r="T126" s="144" t="n">
        <v>1</v>
      </c>
      <c r="U126" s="144" t="n">
        <v>1</v>
      </c>
      <c r="V126" s="134" t="s">
        <v>103</v>
      </c>
      <c r="W126" s="134" t="n">
        <f aca="false">FALSE()</f>
        <v>0</v>
      </c>
    </row>
    <row r="127" customFormat="false" ht="14.25" hidden="false" customHeight="false" outlineLevel="0" collapsed="false">
      <c r="A127" s="124" t="str">
        <f aca="false">D127&amp;F127&amp;E127</f>
        <v>ITO SoftwareCanalIT-SW-05-04</v>
      </c>
      <c r="B127" s="124" t="str">
        <f aca="false">E127&amp;F127</f>
        <v>IT-SW-05-04Canal</v>
      </c>
      <c r="C127" s="134"/>
      <c r="D127" s="134" t="s">
        <v>292</v>
      </c>
      <c r="E127" s="143" t="s">
        <v>250</v>
      </c>
      <c r="F127" s="124" t="s">
        <v>206</v>
      </c>
      <c r="G127" s="124" t="str">
        <f aca="false">D127</f>
        <v>ITO Software</v>
      </c>
      <c r="H127" s="124" t="s">
        <v>103</v>
      </c>
      <c r="I127" s="144" t="s">
        <v>77</v>
      </c>
      <c r="J127" s="134" t="s">
        <v>245</v>
      </c>
      <c r="K127" s="134" t="s">
        <v>246</v>
      </c>
      <c r="L127" s="134" t="s">
        <v>101</v>
      </c>
      <c r="M127" s="134" t="s">
        <v>209</v>
      </c>
      <c r="N127" s="144" t="s">
        <v>217</v>
      </c>
      <c r="O127" s="144" t="s">
        <v>215</v>
      </c>
      <c r="P127" s="139" t="s">
        <v>247</v>
      </c>
      <c r="Q127" s="134" t="s">
        <v>250</v>
      </c>
      <c r="R127" s="134" t="s">
        <v>213</v>
      </c>
      <c r="S127" s="146" t="n">
        <v>155000</v>
      </c>
      <c r="T127" s="144" t="n">
        <v>1</v>
      </c>
      <c r="U127" s="144" t="n">
        <v>1</v>
      </c>
      <c r="V127" s="134" t="s">
        <v>103</v>
      </c>
      <c r="W127" s="134" t="n">
        <f aca="false">FALSE()</f>
        <v>0</v>
      </c>
    </row>
    <row r="128" customFormat="false" ht="14.25" hidden="false" customHeight="false" outlineLevel="0" collapsed="false">
      <c r="A128" s="124" t="str">
        <f aca="false">D128&amp;F128&amp;E128</f>
        <v>ITO SoftwareCanalIT-SW-05-05</v>
      </c>
      <c r="B128" s="124" t="str">
        <f aca="false">E128&amp;F128</f>
        <v>IT-SW-05-05Canal</v>
      </c>
      <c r="C128" s="134"/>
      <c r="D128" s="134" t="s">
        <v>292</v>
      </c>
      <c r="E128" s="143" t="s">
        <v>251</v>
      </c>
      <c r="F128" s="124" t="s">
        <v>206</v>
      </c>
      <c r="G128" s="124" t="str">
        <f aca="false">D128</f>
        <v>ITO Software</v>
      </c>
      <c r="H128" s="124" t="s">
        <v>103</v>
      </c>
      <c r="I128" s="144" t="s">
        <v>77</v>
      </c>
      <c r="J128" s="134" t="s">
        <v>245</v>
      </c>
      <c r="K128" s="134" t="s">
        <v>246</v>
      </c>
      <c r="L128" s="134" t="s">
        <v>101</v>
      </c>
      <c r="M128" s="134" t="s">
        <v>209</v>
      </c>
      <c r="N128" s="144" t="s">
        <v>220</v>
      </c>
      <c r="O128" s="144" t="s">
        <v>211</v>
      </c>
      <c r="P128" s="139" t="s">
        <v>247</v>
      </c>
      <c r="Q128" s="134" t="s">
        <v>251</v>
      </c>
      <c r="R128" s="134" t="s">
        <v>213</v>
      </c>
      <c r="S128" s="146" t="n">
        <v>94000</v>
      </c>
      <c r="T128" s="144" t="n">
        <v>1</v>
      </c>
      <c r="U128" s="144" t="n">
        <v>1</v>
      </c>
      <c r="V128" s="134" t="s">
        <v>103</v>
      </c>
      <c r="W128" s="134" t="n">
        <f aca="false">FALSE()</f>
        <v>0</v>
      </c>
    </row>
    <row r="129" customFormat="false" ht="14.25" hidden="false" customHeight="false" outlineLevel="0" collapsed="false">
      <c r="A129" s="124" t="str">
        <f aca="false">D129&amp;F129&amp;E129</f>
        <v>ITO SoftwareCanalIT-SW-05-06</v>
      </c>
      <c r="B129" s="124" t="str">
        <f aca="false">E129&amp;F129</f>
        <v>IT-SW-05-06Canal</v>
      </c>
      <c r="C129" s="134"/>
      <c r="D129" s="134" t="s">
        <v>292</v>
      </c>
      <c r="E129" s="143" t="s">
        <v>252</v>
      </c>
      <c r="F129" s="124" t="s">
        <v>206</v>
      </c>
      <c r="G129" s="124" t="str">
        <f aca="false">D129</f>
        <v>ITO Software</v>
      </c>
      <c r="H129" s="124" t="s">
        <v>103</v>
      </c>
      <c r="I129" s="144" t="s">
        <v>77</v>
      </c>
      <c r="J129" s="134" t="s">
        <v>245</v>
      </c>
      <c r="K129" s="134" t="s">
        <v>246</v>
      </c>
      <c r="L129" s="134" t="s">
        <v>101</v>
      </c>
      <c r="M129" s="134" t="s">
        <v>209</v>
      </c>
      <c r="N129" s="144" t="s">
        <v>220</v>
      </c>
      <c r="O129" s="144" t="s">
        <v>215</v>
      </c>
      <c r="P129" s="139" t="s">
        <v>247</v>
      </c>
      <c r="Q129" s="134" t="s">
        <v>252</v>
      </c>
      <c r="R129" s="134" t="s">
        <v>213</v>
      </c>
      <c r="S129" s="146" t="n">
        <v>152000</v>
      </c>
      <c r="T129" s="144" t="n">
        <v>1</v>
      </c>
      <c r="U129" s="144" t="n">
        <v>1</v>
      </c>
      <c r="V129" s="134" t="s">
        <v>103</v>
      </c>
      <c r="W129" s="134" t="n">
        <f aca="false">FALSE()</f>
        <v>0</v>
      </c>
    </row>
    <row r="130" customFormat="false" ht="14.25" hidden="false" customHeight="false" outlineLevel="0" collapsed="false">
      <c r="A130" s="124" t="str">
        <f aca="false">D130&amp;F130&amp;E130</f>
        <v>ITO SoftwareCanalIT-SW-06-01</v>
      </c>
      <c r="B130" s="124" t="str">
        <f aca="false">E130&amp;F130</f>
        <v>IT-SW-06-01Canal</v>
      </c>
      <c r="C130" s="134"/>
      <c r="D130" s="134" t="s">
        <v>292</v>
      </c>
      <c r="E130" s="143" t="s">
        <v>253</v>
      </c>
      <c r="F130" s="124" t="s">
        <v>206</v>
      </c>
      <c r="G130" s="124" t="str">
        <f aca="false">D130</f>
        <v>ITO Software</v>
      </c>
      <c r="H130" s="124" t="s">
        <v>103</v>
      </c>
      <c r="I130" s="144" t="s">
        <v>77</v>
      </c>
      <c r="J130" s="134" t="s">
        <v>254</v>
      </c>
      <c r="K130" s="134" t="s">
        <v>255</v>
      </c>
      <c r="L130" s="134" t="s">
        <v>101</v>
      </c>
      <c r="M130" s="134" t="s">
        <v>209</v>
      </c>
      <c r="N130" s="144" t="s">
        <v>210</v>
      </c>
      <c r="O130" s="144" t="s">
        <v>215</v>
      </c>
      <c r="P130" s="139" t="s">
        <v>247</v>
      </c>
      <c r="Q130" s="134" t="s">
        <v>253</v>
      </c>
      <c r="R130" s="134" t="s">
        <v>213</v>
      </c>
      <c r="S130" s="146" t="n">
        <v>25560000</v>
      </c>
      <c r="T130" s="144" t="n">
        <v>1</v>
      </c>
      <c r="U130" s="144" t="n">
        <v>1</v>
      </c>
      <c r="V130" s="134" t="s">
        <v>103</v>
      </c>
      <c r="W130" s="134" t="n">
        <f aca="false">FALSE()</f>
        <v>0</v>
      </c>
    </row>
    <row r="131" customFormat="false" ht="14.25" hidden="false" customHeight="false" outlineLevel="0" collapsed="false">
      <c r="A131" s="124" t="str">
        <f aca="false">D131&amp;F131&amp;E131</f>
        <v>ITO SoftwareCanalIT-SW-06-02</v>
      </c>
      <c r="B131" s="124" t="str">
        <f aca="false">E131&amp;F131</f>
        <v>IT-SW-06-02Canal</v>
      </c>
      <c r="C131" s="134"/>
      <c r="D131" s="134" t="s">
        <v>292</v>
      </c>
      <c r="E131" s="143" t="s">
        <v>256</v>
      </c>
      <c r="F131" s="124" t="s">
        <v>206</v>
      </c>
      <c r="G131" s="124" t="str">
        <f aca="false">D131</f>
        <v>ITO Software</v>
      </c>
      <c r="H131" s="124" t="s">
        <v>103</v>
      </c>
      <c r="I131" s="144" t="s">
        <v>77</v>
      </c>
      <c r="J131" s="134" t="s">
        <v>254</v>
      </c>
      <c r="K131" s="134" t="s">
        <v>255</v>
      </c>
      <c r="L131" s="134" t="s">
        <v>101</v>
      </c>
      <c r="M131" s="134" t="s">
        <v>209</v>
      </c>
      <c r="N131" s="144" t="s">
        <v>217</v>
      </c>
      <c r="O131" s="144" t="s">
        <v>215</v>
      </c>
      <c r="P131" s="139" t="s">
        <v>247</v>
      </c>
      <c r="Q131" s="134" t="s">
        <v>256</v>
      </c>
      <c r="R131" s="134" t="s">
        <v>213</v>
      </c>
      <c r="S131" s="146" t="n">
        <v>23760000</v>
      </c>
      <c r="T131" s="144" t="n">
        <v>1</v>
      </c>
      <c r="U131" s="144" t="n">
        <v>1</v>
      </c>
      <c r="V131" s="134" t="s">
        <v>103</v>
      </c>
      <c r="W131" s="134" t="n">
        <f aca="false">FALSE()</f>
        <v>0</v>
      </c>
    </row>
    <row r="132" customFormat="false" ht="14.25" hidden="false" customHeight="false" outlineLevel="0" collapsed="false">
      <c r="A132" s="124" t="str">
        <f aca="false">D132&amp;F132&amp;E132</f>
        <v>ITO SoftwareCanalIT-SW-06-03</v>
      </c>
      <c r="B132" s="124" t="str">
        <f aca="false">E132&amp;F132</f>
        <v>IT-SW-06-03Canal</v>
      </c>
      <c r="C132" s="134"/>
      <c r="D132" s="134" t="s">
        <v>292</v>
      </c>
      <c r="E132" s="143" t="s">
        <v>257</v>
      </c>
      <c r="F132" s="124" t="s">
        <v>206</v>
      </c>
      <c r="G132" s="124" t="str">
        <f aca="false">D132</f>
        <v>ITO Software</v>
      </c>
      <c r="H132" s="124" t="s">
        <v>103</v>
      </c>
      <c r="I132" s="144" t="s">
        <v>77</v>
      </c>
      <c r="J132" s="134" t="s">
        <v>254</v>
      </c>
      <c r="K132" s="134" t="s">
        <v>255</v>
      </c>
      <c r="L132" s="134" t="s">
        <v>101</v>
      </c>
      <c r="M132" s="134" t="s">
        <v>209</v>
      </c>
      <c r="N132" s="144" t="s">
        <v>220</v>
      </c>
      <c r="O132" s="144" t="s">
        <v>215</v>
      </c>
      <c r="P132" s="139" t="s">
        <v>247</v>
      </c>
      <c r="Q132" s="134" t="s">
        <v>257</v>
      </c>
      <c r="R132" s="134" t="s">
        <v>213</v>
      </c>
      <c r="S132" s="146" t="n">
        <v>22776000</v>
      </c>
      <c r="T132" s="144" t="n">
        <v>1</v>
      </c>
      <c r="U132" s="144" t="n">
        <v>1</v>
      </c>
      <c r="V132" s="134" t="s">
        <v>103</v>
      </c>
      <c r="W132" s="134" t="n">
        <f aca="false">FALSE()</f>
        <v>0</v>
      </c>
    </row>
    <row r="133" customFormat="false" ht="14.25" hidden="false" customHeight="false" outlineLevel="0" collapsed="false">
      <c r="A133" s="124" t="str">
        <f aca="false">D133&amp;F133&amp;E133</f>
        <v>ITO SoftwareCanalIT-SW-07-01</v>
      </c>
      <c r="B133" s="124" t="str">
        <f aca="false">E133&amp;F133</f>
        <v>IT-SW-07-01Canal</v>
      </c>
      <c r="C133" s="134"/>
      <c r="D133" s="134" t="s">
        <v>292</v>
      </c>
      <c r="E133" s="143" t="s">
        <v>258</v>
      </c>
      <c r="F133" s="124" t="s">
        <v>206</v>
      </c>
      <c r="G133" s="124" t="str">
        <f aca="false">D133</f>
        <v>ITO Software</v>
      </c>
      <c r="H133" s="124" t="s">
        <v>103</v>
      </c>
      <c r="I133" s="144" t="s">
        <v>77</v>
      </c>
      <c r="J133" s="134" t="s">
        <v>259</v>
      </c>
      <c r="K133" s="134" t="s">
        <v>30</v>
      </c>
      <c r="L133" s="134" t="s">
        <v>101</v>
      </c>
      <c r="M133" s="134" t="s">
        <v>209</v>
      </c>
      <c r="N133" s="144" t="s">
        <v>210</v>
      </c>
      <c r="O133" s="144" t="s">
        <v>211</v>
      </c>
      <c r="P133" s="139" t="s">
        <v>260</v>
      </c>
      <c r="Q133" s="134" t="s">
        <v>258</v>
      </c>
      <c r="R133" s="134" t="s">
        <v>213</v>
      </c>
      <c r="S133" s="146" t="n">
        <v>21000</v>
      </c>
      <c r="T133" s="144" t="n">
        <v>1</v>
      </c>
      <c r="U133" s="144" t="n">
        <v>1</v>
      </c>
      <c r="V133" s="134" t="s">
        <v>103</v>
      </c>
      <c r="W133" s="134" t="n">
        <f aca="false">FALSE()</f>
        <v>0</v>
      </c>
    </row>
    <row r="134" customFormat="false" ht="14.25" hidden="false" customHeight="false" outlineLevel="0" collapsed="false">
      <c r="A134" s="124" t="str">
        <f aca="false">D134&amp;F134&amp;E134</f>
        <v>ITO SoftwareCanalIT-SW-07-02</v>
      </c>
      <c r="B134" s="124" t="str">
        <f aca="false">E134&amp;F134</f>
        <v>IT-SW-07-02Canal</v>
      </c>
      <c r="C134" s="134"/>
      <c r="D134" s="134" t="s">
        <v>292</v>
      </c>
      <c r="E134" s="143" t="s">
        <v>261</v>
      </c>
      <c r="F134" s="124" t="s">
        <v>206</v>
      </c>
      <c r="G134" s="124" t="str">
        <f aca="false">D134</f>
        <v>ITO Software</v>
      </c>
      <c r="H134" s="124" t="s">
        <v>103</v>
      </c>
      <c r="I134" s="144" t="s">
        <v>77</v>
      </c>
      <c r="J134" s="134" t="s">
        <v>259</v>
      </c>
      <c r="K134" s="134" t="s">
        <v>30</v>
      </c>
      <c r="L134" s="134" t="s">
        <v>101</v>
      </c>
      <c r="M134" s="134" t="s">
        <v>209</v>
      </c>
      <c r="N134" s="144" t="s">
        <v>210</v>
      </c>
      <c r="O134" s="144" t="s">
        <v>215</v>
      </c>
      <c r="P134" s="139" t="s">
        <v>260</v>
      </c>
      <c r="Q134" s="134" t="s">
        <v>261</v>
      </c>
      <c r="R134" s="134" t="s">
        <v>213</v>
      </c>
      <c r="S134" s="146" t="n">
        <v>22000</v>
      </c>
      <c r="T134" s="144" t="n">
        <v>1</v>
      </c>
      <c r="U134" s="144" t="n">
        <v>1</v>
      </c>
      <c r="V134" s="134" t="s">
        <v>103</v>
      </c>
      <c r="W134" s="134" t="n">
        <f aca="false">FALSE()</f>
        <v>0</v>
      </c>
    </row>
    <row r="135" customFormat="false" ht="14.25" hidden="false" customHeight="false" outlineLevel="0" collapsed="false">
      <c r="A135" s="124" t="str">
        <f aca="false">D135&amp;F135&amp;E135</f>
        <v>ITO SoftwareCanalIT-SW-07-03</v>
      </c>
      <c r="B135" s="124" t="str">
        <f aca="false">E135&amp;F135</f>
        <v>IT-SW-07-03Canal</v>
      </c>
      <c r="C135" s="134"/>
      <c r="D135" s="134" t="s">
        <v>292</v>
      </c>
      <c r="E135" s="143" t="s">
        <v>262</v>
      </c>
      <c r="F135" s="124" t="s">
        <v>206</v>
      </c>
      <c r="G135" s="124" t="str">
        <f aca="false">D135</f>
        <v>ITO Software</v>
      </c>
      <c r="H135" s="124" t="s">
        <v>103</v>
      </c>
      <c r="I135" s="144" t="s">
        <v>77</v>
      </c>
      <c r="J135" s="134" t="s">
        <v>259</v>
      </c>
      <c r="K135" s="134" t="s">
        <v>30</v>
      </c>
      <c r="L135" s="134" t="s">
        <v>101</v>
      </c>
      <c r="M135" s="134" t="s">
        <v>209</v>
      </c>
      <c r="N135" s="144" t="s">
        <v>217</v>
      </c>
      <c r="O135" s="144" t="s">
        <v>211</v>
      </c>
      <c r="P135" s="139" t="s">
        <v>260</v>
      </c>
      <c r="Q135" s="134" t="s">
        <v>262</v>
      </c>
      <c r="R135" s="134" t="s">
        <v>213</v>
      </c>
      <c r="S135" s="146" t="n">
        <v>22000</v>
      </c>
      <c r="T135" s="144" t="n">
        <v>1</v>
      </c>
      <c r="U135" s="144" t="n">
        <v>1</v>
      </c>
      <c r="V135" s="134" t="s">
        <v>103</v>
      </c>
      <c r="W135" s="134" t="n">
        <f aca="false">FALSE()</f>
        <v>0</v>
      </c>
    </row>
    <row r="136" customFormat="false" ht="14.25" hidden="false" customHeight="false" outlineLevel="0" collapsed="false">
      <c r="A136" s="124" t="str">
        <f aca="false">D136&amp;F136&amp;E136</f>
        <v>ITO SoftwareCanalIT-SW-07-04</v>
      </c>
      <c r="B136" s="124" t="str">
        <f aca="false">E136&amp;F136</f>
        <v>IT-SW-07-04Canal</v>
      </c>
      <c r="C136" s="134"/>
      <c r="D136" s="134" t="s">
        <v>292</v>
      </c>
      <c r="E136" s="143" t="s">
        <v>263</v>
      </c>
      <c r="F136" s="124" t="s">
        <v>206</v>
      </c>
      <c r="G136" s="124" t="str">
        <f aca="false">D136</f>
        <v>ITO Software</v>
      </c>
      <c r="H136" s="124" t="s">
        <v>103</v>
      </c>
      <c r="I136" s="144" t="s">
        <v>77</v>
      </c>
      <c r="J136" s="134" t="s">
        <v>259</v>
      </c>
      <c r="K136" s="134" t="s">
        <v>30</v>
      </c>
      <c r="L136" s="134" t="s">
        <v>101</v>
      </c>
      <c r="M136" s="134" t="s">
        <v>209</v>
      </c>
      <c r="N136" s="144" t="s">
        <v>217</v>
      </c>
      <c r="O136" s="144" t="s">
        <v>215</v>
      </c>
      <c r="P136" s="139" t="s">
        <v>260</v>
      </c>
      <c r="Q136" s="134" t="s">
        <v>263</v>
      </c>
      <c r="R136" s="134" t="s">
        <v>213</v>
      </c>
      <c r="S136" s="146" t="n">
        <v>21000</v>
      </c>
      <c r="T136" s="144" t="n">
        <v>1</v>
      </c>
      <c r="U136" s="144" t="n">
        <v>1</v>
      </c>
      <c r="V136" s="134" t="s">
        <v>103</v>
      </c>
      <c r="W136" s="134" t="n">
        <f aca="false">FALSE()</f>
        <v>0</v>
      </c>
    </row>
    <row r="137" customFormat="false" ht="14.25" hidden="false" customHeight="false" outlineLevel="0" collapsed="false">
      <c r="A137" s="124" t="str">
        <f aca="false">D137&amp;F137&amp;E137</f>
        <v>ITO SoftwareCanalIT-SW-07-05</v>
      </c>
      <c r="B137" s="124" t="str">
        <f aca="false">E137&amp;F137</f>
        <v>IT-SW-07-05Canal</v>
      </c>
      <c r="C137" s="134"/>
      <c r="D137" s="134" t="s">
        <v>292</v>
      </c>
      <c r="E137" s="143" t="s">
        <v>264</v>
      </c>
      <c r="F137" s="124" t="s">
        <v>206</v>
      </c>
      <c r="G137" s="124" t="str">
        <f aca="false">D137</f>
        <v>ITO Software</v>
      </c>
      <c r="H137" s="124" t="s">
        <v>103</v>
      </c>
      <c r="I137" s="144" t="s">
        <v>77</v>
      </c>
      <c r="J137" s="134" t="s">
        <v>259</v>
      </c>
      <c r="K137" s="134" t="s">
        <v>30</v>
      </c>
      <c r="L137" s="134" t="s">
        <v>101</v>
      </c>
      <c r="M137" s="134" t="s">
        <v>209</v>
      </c>
      <c r="N137" s="144" t="s">
        <v>220</v>
      </c>
      <c r="O137" s="144" t="s">
        <v>211</v>
      </c>
      <c r="P137" s="139" t="s">
        <v>260</v>
      </c>
      <c r="Q137" s="134" t="s">
        <v>264</v>
      </c>
      <c r="R137" s="134" t="s">
        <v>213</v>
      </c>
      <c r="S137" s="146" t="n">
        <v>22000</v>
      </c>
      <c r="T137" s="144" t="n">
        <v>1</v>
      </c>
      <c r="U137" s="144" t="n">
        <v>1</v>
      </c>
      <c r="V137" s="134" t="s">
        <v>103</v>
      </c>
      <c r="W137" s="134" t="n">
        <f aca="false">FALSE()</f>
        <v>0</v>
      </c>
    </row>
    <row r="138" customFormat="false" ht="14.25" hidden="false" customHeight="false" outlineLevel="0" collapsed="false">
      <c r="A138" s="124" t="str">
        <f aca="false">D138&amp;F138&amp;E138</f>
        <v>ITO SoftwareCanalIT-SW-07-06</v>
      </c>
      <c r="B138" s="124" t="str">
        <f aca="false">E138&amp;F138</f>
        <v>IT-SW-07-06Canal</v>
      </c>
      <c r="C138" s="134"/>
      <c r="D138" s="134" t="s">
        <v>292</v>
      </c>
      <c r="E138" s="143" t="s">
        <v>265</v>
      </c>
      <c r="F138" s="124" t="s">
        <v>206</v>
      </c>
      <c r="G138" s="124" t="str">
        <f aca="false">D138</f>
        <v>ITO Software</v>
      </c>
      <c r="H138" s="124" t="s">
        <v>103</v>
      </c>
      <c r="I138" s="144" t="s">
        <v>77</v>
      </c>
      <c r="J138" s="134" t="s">
        <v>259</v>
      </c>
      <c r="K138" s="134" t="s">
        <v>30</v>
      </c>
      <c r="L138" s="134" t="s">
        <v>101</v>
      </c>
      <c r="M138" s="134" t="s">
        <v>209</v>
      </c>
      <c r="N138" s="144" t="s">
        <v>220</v>
      </c>
      <c r="O138" s="144" t="s">
        <v>215</v>
      </c>
      <c r="P138" s="139" t="s">
        <v>260</v>
      </c>
      <c r="Q138" s="134" t="s">
        <v>265</v>
      </c>
      <c r="R138" s="134" t="s">
        <v>213</v>
      </c>
      <c r="S138" s="146" t="n">
        <v>19000</v>
      </c>
      <c r="T138" s="144" t="n">
        <v>1</v>
      </c>
      <c r="U138" s="144" t="n">
        <v>1</v>
      </c>
      <c r="V138" s="134" t="s">
        <v>103</v>
      </c>
      <c r="W138" s="134" t="n">
        <f aca="false">FALSE()</f>
        <v>0</v>
      </c>
    </row>
    <row r="139" customFormat="false" ht="14.25" hidden="false" customHeight="false" outlineLevel="0" collapsed="false">
      <c r="A139" s="124" t="str">
        <f aca="false">D139&amp;F139&amp;E139</f>
        <v>ITO SoftwareCanalIT-SW-08-01</v>
      </c>
      <c r="B139" s="124" t="str">
        <f aca="false">E139&amp;F139</f>
        <v>IT-SW-08-01Canal</v>
      </c>
      <c r="C139" s="134"/>
      <c r="D139" s="134" t="s">
        <v>292</v>
      </c>
      <c r="E139" s="143" t="s">
        <v>266</v>
      </c>
      <c r="F139" s="124" t="s">
        <v>206</v>
      </c>
      <c r="G139" s="124" t="str">
        <f aca="false">D139</f>
        <v>ITO Software</v>
      </c>
      <c r="H139" s="124" t="s">
        <v>103</v>
      </c>
      <c r="I139" s="144" t="s">
        <v>77</v>
      </c>
      <c r="J139" s="134" t="s">
        <v>267</v>
      </c>
      <c r="K139" s="134" t="s">
        <v>268</v>
      </c>
      <c r="L139" s="134" t="s">
        <v>101</v>
      </c>
      <c r="M139" s="134" t="s">
        <v>209</v>
      </c>
      <c r="N139" s="144" t="s">
        <v>210</v>
      </c>
      <c r="O139" s="144" t="s">
        <v>211</v>
      </c>
      <c r="P139" s="139" t="s">
        <v>247</v>
      </c>
      <c r="Q139" s="134" t="s">
        <v>266</v>
      </c>
      <c r="R139" s="134" t="s">
        <v>213</v>
      </c>
      <c r="S139" s="146" t="n">
        <v>29000</v>
      </c>
      <c r="T139" s="144" t="n">
        <v>1</v>
      </c>
      <c r="U139" s="144" t="n">
        <v>1</v>
      </c>
      <c r="V139" s="134" t="s">
        <v>103</v>
      </c>
      <c r="W139" s="134" t="n">
        <f aca="false">FALSE()</f>
        <v>0</v>
      </c>
    </row>
    <row r="140" customFormat="false" ht="14.25" hidden="false" customHeight="false" outlineLevel="0" collapsed="false">
      <c r="A140" s="124" t="str">
        <f aca="false">D140&amp;F140&amp;E140</f>
        <v>ITO SoftwareCanalIT-SW-08-02</v>
      </c>
      <c r="B140" s="124" t="str">
        <f aca="false">E140&amp;F140</f>
        <v>IT-SW-08-02Canal</v>
      </c>
      <c r="C140" s="134"/>
      <c r="D140" s="134" t="s">
        <v>292</v>
      </c>
      <c r="E140" s="143" t="s">
        <v>269</v>
      </c>
      <c r="F140" s="124" t="s">
        <v>206</v>
      </c>
      <c r="G140" s="124" t="str">
        <f aca="false">D140</f>
        <v>ITO Software</v>
      </c>
      <c r="H140" s="124" t="s">
        <v>103</v>
      </c>
      <c r="I140" s="144" t="s">
        <v>77</v>
      </c>
      <c r="J140" s="134" t="s">
        <v>267</v>
      </c>
      <c r="K140" s="134" t="s">
        <v>268</v>
      </c>
      <c r="L140" s="134" t="s">
        <v>101</v>
      </c>
      <c r="M140" s="134" t="s">
        <v>209</v>
      </c>
      <c r="N140" s="144" t="s">
        <v>210</v>
      </c>
      <c r="O140" s="144" t="s">
        <v>215</v>
      </c>
      <c r="P140" s="139" t="s">
        <v>247</v>
      </c>
      <c r="Q140" s="134" t="s">
        <v>269</v>
      </c>
      <c r="R140" s="134" t="s">
        <v>213</v>
      </c>
      <c r="S140" s="146" t="n">
        <v>43000</v>
      </c>
      <c r="T140" s="144" t="n">
        <v>1</v>
      </c>
      <c r="U140" s="144" t="n">
        <v>1</v>
      </c>
      <c r="V140" s="134" t="s">
        <v>103</v>
      </c>
      <c r="W140" s="134" t="n">
        <f aca="false">FALSE()</f>
        <v>0</v>
      </c>
    </row>
    <row r="141" customFormat="false" ht="14.25" hidden="false" customHeight="false" outlineLevel="0" collapsed="false">
      <c r="A141" s="124" t="str">
        <f aca="false">D141&amp;F141&amp;E141</f>
        <v>ITO SoftwareCanalIT-SW-08-03</v>
      </c>
      <c r="B141" s="124" t="str">
        <f aca="false">E141&amp;F141</f>
        <v>IT-SW-08-03Canal</v>
      </c>
      <c r="C141" s="134"/>
      <c r="D141" s="134" t="s">
        <v>292</v>
      </c>
      <c r="E141" s="143" t="s">
        <v>270</v>
      </c>
      <c r="F141" s="124" t="s">
        <v>206</v>
      </c>
      <c r="G141" s="124" t="str">
        <f aca="false">D141</f>
        <v>ITO Software</v>
      </c>
      <c r="H141" s="124" t="s">
        <v>103</v>
      </c>
      <c r="I141" s="144" t="s">
        <v>77</v>
      </c>
      <c r="J141" s="134" t="s">
        <v>267</v>
      </c>
      <c r="K141" s="134" t="s">
        <v>268</v>
      </c>
      <c r="L141" s="134" t="s">
        <v>101</v>
      </c>
      <c r="M141" s="134" t="s">
        <v>209</v>
      </c>
      <c r="N141" s="144" t="s">
        <v>217</v>
      </c>
      <c r="O141" s="144" t="s">
        <v>211</v>
      </c>
      <c r="P141" s="139" t="s">
        <v>247</v>
      </c>
      <c r="Q141" s="134" t="s">
        <v>270</v>
      </c>
      <c r="R141" s="134" t="s">
        <v>213</v>
      </c>
      <c r="S141" s="146" t="n">
        <v>31000</v>
      </c>
      <c r="T141" s="144" t="n">
        <v>1</v>
      </c>
      <c r="U141" s="144" t="n">
        <v>1</v>
      </c>
      <c r="V141" s="134" t="s">
        <v>103</v>
      </c>
      <c r="W141" s="134" t="n">
        <f aca="false">FALSE()</f>
        <v>0</v>
      </c>
    </row>
    <row r="142" customFormat="false" ht="14.25" hidden="false" customHeight="false" outlineLevel="0" collapsed="false">
      <c r="A142" s="124" t="str">
        <f aca="false">D142&amp;F142&amp;E142</f>
        <v>ITO SoftwareCanalIT-SW-08-04</v>
      </c>
      <c r="B142" s="124" t="str">
        <f aca="false">E142&amp;F142</f>
        <v>IT-SW-08-04Canal</v>
      </c>
      <c r="C142" s="134"/>
      <c r="D142" s="134" t="s">
        <v>292</v>
      </c>
      <c r="E142" s="143" t="s">
        <v>271</v>
      </c>
      <c r="F142" s="124" t="s">
        <v>206</v>
      </c>
      <c r="G142" s="124" t="str">
        <f aca="false">D142</f>
        <v>ITO Software</v>
      </c>
      <c r="H142" s="124" t="s">
        <v>103</v>
      </c>
      <c r="I142" s="144" t="s">
        <v>77</v>
      </c>
      <c r="J142" s="134" t="s">
        <v>267</v>
      </c>
      <c r="K142" s="134" t="s">
        <v>268</v>
      </c>
      <c r="L142" s="134" t="s">
        <v>101</v>
      </c>
      <c r="M142" s="134" t="s">
        <v>209</v>
      </c>
      <c r="N142" s="144" t="s">
        <v>217</v>
      </c>
      <c r="O142" s="144" t="s">
        <v>215</v>
      </c>
      <c r="P142" s="139" t="s">
        <v>247</v>
      </c>
      <c r="Q142" s="134" t="s">
        <v>271</v>
      </c>
      <c r="R142" s="134" t="s">
        <v>213</v>
      </c>
      <c r="S142" s="146" t="n">
        <v>39000</v>
      </c>
      <c r="T142" s="144" t="n">
        <v>1</v>
      </c>
      <c r="U142" s="144" t="n">
        <v>1</v>
      </c>
      <c r="V142" s="134" t="s">
        <v>103</v>
      </c>
      <c r="W142" s="134" t="n">
        <f aca="false">FALSE()</f>
        <v>0</v>
      </c>
    </row>
    <row r="143" customFormat="false" ht="14.25" hidden="false" customHeight="false" outlineLevel="0" collapsed="false">
      <c r="A143" s="124" t="str">
        <f aca="false">D143&amp;F143&amp;E143</f>
        <v>ITO SoftwareCanalIT-SW-08-05</v>
      </c>
      <c r="B143" s="124" t="str">
        <f aca="false">E143&amp;F143</f>
        <v>IT-SW-08-05Canal</v>
      </c>
      <c r="C143" s="134"/>
      <c r="D143" s="134" t="s">
        <v>292</v>
      </c>
      <c r="E143" s="143" t="s">
        <v>272</v>
      </c>
      <c r="F143" s="124" t="s">
        <v>206</v>
      </c>
      <c r="G143" s="124" t="str">
        <f aca="false">D143</f>
        <v>ITO Software</v>
      </c>
      <c r="H143" s="124" t="s">
        <v>103</v>
      </c>
      <c r="I143" s="144" t="s">
        <v>77</v>
      </c>
      <c r="J143" s="134" t="s">
        <v>267</v>
      </c>
      <c r="K143" s="134" t="s">
        <v>268</v>
      </c>
      <c r="L143" s="134" t="s">
        <v>101</v>
      </c>
      <c r="M143" s="134" t="s">
        <v>209</v>
      </c>
      <c r="N143" s="144" t="s">
        <v>220</v>
      </c>
      <c r="O143" s="144" t="s">
        <v>211</v>
      </c>
      <c r="P143" s="139" t="s">
        <v>247</v>
      </c>
      <c r="Q143" s="134" t="s">
        <v>272</v>
      </c>
      <c r="R143" s="134" t="s">
        <v>213</v>
      </c>
      <c r="S143" s="146" t="n">
        <v>31000</v>
      </c>
      <c r="T143" s="144" t="n">
        <v>1</v>
      </c>
      <c r="U143" s="144" t="n">
        <v>1</v>
      </c>
      <c r="V143" s="134" t="s">
        <v>103</v>
      </c>
      <c r="W143" s="134" t="n">
        <f aca="false">FALSE()</f>
        <v>0</v>
      </c>
    </row>
    <row r="144" customFormat="false" ht="14.25" hidden="false" customHeight="false" outlineLevel="0" collapsed="false">
      <c r="A144" s="124" t="str">
        <f aca="false">D144&amp;F144&amp;E144</f>
        <v>ITO SoftwareCanalIT-SW-08-06</v>
      </c>
      <c r="B144" s="124" t="str">
        <f aca="false">E144&amp;F144</f>
        <v>IT-SW-08-06Canal</v>
      </c>
      <c r="C144" s="134"/>
      <c r="D144" s="134" t="s">
        <v>292</v>
      </c>
      <c r="E144" s="143" t="s">
        <v>273</v>
      </c>
      <c r="F144" s="124" t="s">
        <v>206</v>
      </c>
      <c r="G144" s="124" t="str">
        <f aca="false">D144</f>
        <v>ITO Software</v>
      </c>
      <c r="H144" s="124" t="s">
        <v>103</v>
      </c>
      <c r="I144" s="144" t="s">
        <v>77</v>
      </c>
      <c r="J144" s="134" t="s">
        <v>267</v>
      </c>
      <c r="K144" s="134" t="s">
        <v>268</v>
      </c>
      <c r="L144" s="134" t="s">
        <v>101</v>
      </c>
      <c r="M144" s="134" t="s">
        <v>209</v>
      </c>
      <c r="N144" s="144" t="s">
        <v>220</v>
      </c>
      <c r="O144" s="144" t="s">
        <v>215</v>
      </c>
      <c r="P144" s="139" t="s">
        <v>247</v>
      </c>
      <c r="Q144" s="134" t="s">
        <v>273</v>
      </c>
      <c r="R144" s="134" t="s">
        <v>213</v>
      </c>
      <c r="S144" s="146" t="n">
        <v>40000</v>
      </c>
      <c r="T144" s="144" t="n">
        <v>1</v>
      </c>
      <c r="U144" s="144" t="n">
        <v>1</v>
      </c>
      <c r="V144" s="134" t="s">
        <v>103</v>
      </c>
      <c r="W144" s="134" t="n">
        <f aca="false">FALSE()</f>
        <v>0</v>
      </c>
    </row>
    <row r="145" customFormat="false" ht="14.25" hidden="false" customHeight="false" outlineLevel="0" collapsed="false">
      <c r="A145" s="124" t="str">
        <f aca="false">D145&amp;F145&amp;E145</f>
        <v>ITO SoftwareCanalIT-SW-09-01</v>
      </c>
      <c r="B145" s="124" t="str">
        <f aca="false">E145&amp;F145</f>
        <v>IT-SW-09-01Canal</v>
      </c>
      <c r="C145" s="134"/>
      <c r="D145" s="134" t="s">
        <v>292</v>
      </c>
      <c r="E145" s="143" t="s">
        <v>274</v>
      </c>
      <c r="F145" s="124" t="s">
        <v>206</v>
      </c>
      <c r="G145" s="124" t="str">
        <f aca="false">D145</f>
        <v>ITO Software</v>
      </c>
      <c r="H145" s="124" t="s">
        <v>103</v>
      </c>
      <c r="I145" s="144" t="s">
        <v>77</v>
      </c>
      <c r="J145" s="134" t="s">
        <v>275</v>
      </c>
      <c r="K145" s="134" t="s">
        <v>255</v>
      </c>
      <c r="L145" s="134" t="s">
        <v>101</v>
      </c>
      <c r="M145" s="134" t="s">
        <v>209</v>
      </c>
      <c r="N145" s="144" t="s">
        <v>210</v>
      </c>
      <c r="O145" s="144" t="s">
        <v>215</v>
      </c>
      <c r="P145" s="139" t="s">
        <v>260</v>
      </c>
      <c r="Q145" s="134" t="s">
        <v>274</v>
      </c>
      <c r="R145" s="134" t="s">
        <v>213</v>
      </c>
      <c r="S145" s="146" t="n">
        <v>22013000</v>
      </c>
      <c r="T145" s="144" t="n">
        <v>1</v>
      </c>
      <c r="U145" s="144" t="n">
        <v>1</v>
      </c>
      <c r="V145" s="134" t="s">
        <v>103</v>
      </c>
      <c r="W145" s="134" t="n">
        <f aca="false">FALSE()</f>
        <v>0</v>
      </c>
    </row>
    <row r="146" customFormat="false" ht="14.25" hidden="false" customHeight="false" outlineLevel="0" collapsed="false">
      <c r="A146" s="124" t="str">
        <f aca="false">D146&amp;F146&amp;E146</f>
        <v>ITO SoftwareCanalIT-SW-09-02</v>
      </c>
      <c r="B146" s="124" t="str">
        <f aca="false">E146&amp;F146</f>
        <v>IT-SW-09-02Canal</v>
      </c>
      <c r="C146" s="134"/>
      <c r="D146" s="134" t="s">
        <v>292</v>
      </c>
      <c r="E146" s="143" t="s">
        <v>276</v>
      </c>
      <c r="F146" s="124" t="s">
        <v>206</v>
      </c>
      <c r="G146" s="124" t="str">
        <f aca="false">D146</f>
        <v>ITO Software</v>
      </c>
      <c r="H146" s="124" t="s">
        <v>103</v>
      </c>
      <c r="I146" s="144" t="s">
        <v>77</v>
      </c>
      <c r="J146" s="134" t="s">
        <v>275</v>
      </c>
      <c r="K146" s="134" t="s">
        <v>255</v>
      </c>
      <c r="L146" s="134" t="s">
        <v>101</v>
      </c>
      <c r="M146" s="134" t="s">
        <v>209</v>
      </c>
      <c r="N146" s="144" t="s">
        <v>217</v>
      </c>
      <c r="O146" s="144" t="s">
        <v>215</v>
      </c>
      <c r="P146" s="139" t="s">
        <v>260</v>
      </c>
      <c r="Q146" s="134" t="s">
        <v>276</v>
      </c>
      <c r="R146" s="134" t="s">
        <v>213</v>
      </c>
      <c r="S146" s="146" t="n">
        <v>29096000</v>
      </c>
      <c r="T146" s="144" t="n">
        <v>1</v>
      </c>
      <c r="U146" s="144" t="n">
        <v>1</v>
      </c>
      <c r="V146" s="134" t="s">
        <v>103</v>
      </c>
      <c r="W146" s="134" t="n">
        <f aca="false">FALSE()</f>
        <v>0</v>
      </c>
    </row>
    <row r="147" customFormat="false" ht="14.25" hidden="false" customHeight="false" outlineLevel="0" collapsed="false">
      <c r="A147" s="124" t="str">
        <f aca="false">D147&amp;F147&amp;E147</f>
        <v>ITO SoftwareCanalIT-SW-09-03</v>
      </c>
      <c r="B147" s="124" t="str">
        <f aca="false">E147&amp;F147</f>
        <v>IT-SW-09-03Canal</v>
      </c>
      <c r="C147" s="134"/>
      <c r="D147" s="134" t="s">
        <v>292</v>
      </c>
      <c r="E147" s="143" t="s">
        <v>277</v>
      </c>
      <c r="F147" s="124" t="s">
        <v>206</v>
      </c>
      <c r="G147" s="124" t="str">
        <f aca="false">D147</f>
        <v>ITO Software</v>
      </c>
      <c r="H147" s="124" t="s">
        <v>103</v>
      </c>
      <c r="I147" s="144" t="s">
        <v>77</v>
      </c>
      <c r="J147" s="134" t="s">
        <v>275</v>
      </c>
      <c r="K147" s="134" t="s">
        <v>255</v>
      </c>
      <c r="L147" s="134" t="s">
        <v>101</v>
      </c>
      <c r="M147" s="134" t="s">
        <v>209</v>
      </c>
      <c r="N147" s="144" t="s">
        <v>220</v>
      </c>
      <c r="O147" s="144" t="s">
        <v>215</v>
      </c>
      <c r="P147" s="139" t="s">
        <v>260</v>
      </c>
      <c r="Q147" s="134" t="s">
        <v>277</v>
      </c>
      <c r="R147" s="134" t="s">
        <v>213</v>
      </c>
      <c r="S147" s="146" t="n">
        <v>37441000</v>
      </c>
      <c r="T147" s="144" t="n">
        <v>1</v>
      </c>
      <c r="U147" s="144" t="n">
        <v>1</v>
      </c>
      <c r="V147" s="134" t="s">
        <v>103</v>
      </c>
      <c r="W147" s="134" t="n">
        <f aca="false">FALSE()</f>
        <v>0</v>
      </c>
    </row>
    <row r="148" customFormat="false" ht="14.25" hidden="false" customHeight="false" outlineLevel="0" collapsed="false">
      <c r="A148" s="124" t="str">
        <f aca="false">D148&amp;F148&amp;E148</f>
        <v>ITO SoftwareCanalIT-SW-10-01</v>
      </c>
      <c r="B148" s="124" t="str">
        <f aca="false">E148&amp;F148</f>
        <v>IT-SW-10-01Canal</v>
      </c>
      <c r="C148" s="134"/>
      <c r="D148" s="134" t="s">
        <v>292</v>
      </c>
      <c r="E148" s="143" t="s">
        <v>278</v>
      </c>
      <c r="F148" s="124" t="s">
        <v>206</v>
      </c>
      <c r="G148" s="124" t="str">
        <f aca="false">D148</f>
        <v>ITO Software</v>
      </c>
      <c r="H148" s="124" t="s">
        <v>103</v>
      </c>
      <c r="I148" s="144" t="s">
        <v>77</v>
      </c>
      <c r="J148" s="134" t="s">
        <v>279</v>
      </c>
      <c r="K148" s="134" t="s">
        <v>246</v>
      </c>
      <c r="L148" s="134" t="s">
        <v>101</v>
      </c>
      <c r="M148" s="134" t="s">
        <v>209</v>
      </c>
      <c r="N148" s="144" t="s">
        <v>217</v>
      </c>
      <c r="O148" s="144" t="s">
        <v>211</v>
      </c>
      <c r="P148" s="139" t="s">
        <v>260</v>
      </c>
      <c r="Q148" s="134" t="s">
        <v>278</v>
      </c>
      <c r="R148" s="134" t="s">
        <v>213</v>
      </c>
      <c r="S148" s="146" t="n">
        <v>123000</v>
      </c>
      <c r="T148" s="144" t="n">
        <v>1</v>
      </c>
      <c r="U148" s="144" t="n">
        <v>1</v>
      </c>
      <c r="V148" s="134" t="s">
        <v>103</v>
      </c>
      <c r="W148" s="134" t="n">
        <f aca="false">FALSE()</f>
        <v>0</v>
      </c>
    </row>
    <row r="149" customFormat="false" ht="14.25" hidden="false" customHeight="false" outlineLevel="0" collapsed="false">
      <c r="A149" s="124" t="str">
        <f aca="false">D149&amp;F149&amp;E149</f>
        <v>ITO SoftwareCanalIT-SW-10-02</v>
      </c>
      <c r="B149" s="124" t="str">
        <f aca="false">E149&amp;F149</f>
        <v>IT-SW-10-02Canal</v>
      </c>
      <c r="C149" s="134"/>
      <c r="D149" s="134" t="s">
        <v>292</v>
      </c>
      <c r="E149" s="143" t="s">
        <v>280</v>
      </c>
      <c r="F149" s="124" t="s">
        <v>206</v>
      </c>
      <c r="G149" s="124" t="str">
        <f aca="false">D149</f>
        <v>ITO Software</v>
      </c>
      <c r="H149" s="124" t="s">
        <v>103</v>
      </c>
      <c r="I149" s="144" t="s">
        <v>77</v>
      </c>
      <c r="J149" s="134" t="s">
        <v>279</v>
      </c>
      <c r="K149" s="134" t="s">
        <v>246</v>
      </c>
      <c r="L149" s="134" t="s">
        <v>101</v>
      </c>
      <c r="M149" s="134" t="s">
        <v>209</v>
      </c>
      <c r="N149" s="144" t="s">
        <v>217</v>
      </c>
      <c r="O149" s="144" t="s">
        <v>215</v>
      </c>
      <c r="P149" s="139" t="s">
        <v>260</v>
      </c>
      <c r="Q149" s="134" t="s">
        <v>280</v>
      </c>
      <c r="R149" s="134" t="s">
        <v>213</v>
      </c>
      <c r="S149" s="146" t="n">
        <v>182000</v>
      </c>
      <c r="T149" s="144" t="n">
        <v>1</v>
      </c>
      <c r="U149" s="144" t="n">
        <v>1</v>
      </c>
      <c r="V149" s="134" t="s">
        <v>103</v>
      </c>
      <c r="W149" s="134" t="n">
        <f aca="false">FALSE()</f>
        <v>0</v>
      </c>
    </row>
    <row r="150" customFormat="false" ht="14.25" hidden="false" customHeight="false" outlineLevel="0" collapsed="false">
      <c r="A150" s="124" t="str">
        <f aca="false">D150&amp;F150&amp;E150</f>
        <v>ITO SoftwareCanalIT-SW-10-03</v>
      </c>
      <c r="B150" s="124" t="str">
        <f aca="false">E150&amp;F150</f>
        <v>IT-SW-10-03Canal</v>
      </c>
      <c r="C150" s="134"/>
      <c r="D150" s="134" t="s">
        <v>292</v>
      </c>
      <c r="E150" s="143" t="s">
        <v>281</v>
      </c>
      <c r="F150" s="124" t="s">
        <v>206</v>
      </c>
      <c r="G150" s="124" t="str">
        <f aca="false">D150</f>
        <v>ITO Software</v>
      </c>
      <c r="H150" s="124" t="s">
        <v>103</v>
      </c>
      <c r="I150" s="144" t="s">
        <v>77</v>
      </c>
      <c r="J150" s="134" t="s">
        <v>279</v>
      </c>
      <c r="K150" s="134" t="s">
        <v>246</v>
      </c>
      <c r="L150" s="134" t="s">
        <v>101</v>
      </c>
      <c r="M150" s="134" t="s">
        <v>209</v>
      </c>
      <c r="N150" s="144" t="s">
        <v>210</v>
      </c>
      <c r="O150" s="144" t="s">
        <v>211</v>
      </c>
      <c r="P150" s="139" t="s">
        <v>260</v>
      </c>
      <c r="Q150" s="134" t="s">
        <v>281</v>
      </c>
      <c r="R150" s="134" t="s">
        <v>213</v>
      </c>
      <c r="S150" s="146" t="n">
        <v>130000</v>
      </c>
      <c r="T150" s="144" t="n">
        <v>1</v>
      </c>
      <c r="U150" s="144" t="n">
        <v>1</v>
      </c>
      <c r="V150" s="134" t="s">
        <v>103</v>
      </c>
      <c r="W150" s="134" t="n">
        <f aca="false">FALSE()</f>
        <v>0</v>
      </c>
    </row>
    <row r="151" customFormat="false" ht="14.25" hidden="false" customHeight="false" outlineLevel="0" collapsed="false">
      <c r="A151" s="124" t="str">
        <f aca="false">D151&amp;F151&amp;E151</f>
        <v>ITO SoftwareCanalIT-SW-10-04</v>
      </c>
      <c r="B151" s="124" t="str">
        <f aca="false">E151&amp;F151</f>
        <v>IT-SW-10-04Canal</v>
      </c>
      <c r="C151" s="134"/>
      <c r="D151" s="134" t="s">
        <v>292</v>
      </c>
      <c r="E151" s="143" t="s">
        <v>282</v>
      </c>
      <c r="F151" s="124" t="s">
        <v>206</v>
      </c>
      <c r="G151" s="124" t="str">
        <f aca="false">D151</f>
        <v>ITO Software</v>
      </c>
      <c r="H151" s="124" t="s">
        <v>103</v>
      </c>
      <c r="I151" s="144" t="s">
        <v>77</v>
      </c>
      <c r="J151" s="134" t="s">
        <v>279</v>
      </c>
      <c r="K151" s="134" t="s">
        <v>246</v>
      </c>
      <c r="L151" s="134" t="s">
        <v>101</v>
      </c>
      <c r="M151" s="134" t="s">
        <v>209</v>
      </c>
      <c r="N151" s="144" t="s">
        <v>220</v>
      </c>
      <c r="O151" s="144" t="s">
        <v>211</v>
      </c>
      <c r="P151" s="139" t="s">
        <v>260</v>
      </c>
      <c r="Q151" s="134" t="s">
        <v>282</v>
      </c>
      <c r="R151" s="134" t="s">
        <v>213</v>
      </c>
      <c r="S151" s="146" t="n">
        <v>121000</v>
      </c>
      <c r="T151" s="144" t="n">
        <v>1</v>
      </c>
      <c r="U151" s="144" t="n">
        <v>1</v>
      </c>
      <c r="V151" s="134" t="s">
        <v>103</v>
      </c>
      <c r="W151" s="134" t="n">
        <f aca="false">FALSE()</f>
        <v>0</v>
      </c>
    </row>
    <row r="152" customFormat="false" ht="14.25" hidden="false" customHeight="false" outlineLevel="0" collapsed="false">
      <c r="A152" s="124" t="str">
        <f aca="false">D152&amp;F152&amp;E152</f>
        <v>ITO SoftwareCanalIT-SW-10-05</v>
      </c>
      <c r="B152" s="124" t="str">
        <f aca="false">E152&amp;F152</f>
        <v>IT-SW-10-05Canal</v>
      </c>
      <c r="C152" s="134"/>
      <c r="D152" s="134" t="s">
        <v>292</v>
      </c>
      <c r="E152" s="143" t="s">
        <v>283</v>
      </c>
      <c r="F152" s="124" t="s">
        <v>206</v>
      </c>
      <c r="G152" s="124" t="str">
        <f aca="false">D152</f>
        <v>ITO Software</v>
      </c>
      <c r="H152" s="124" t="s">
        <v>103</v>
      </c>
      <c r="I152" s="144" t="s">
        <v>77</v>
      </c>
      <c r="J152" s="134" t="s">
        <v>279</v>
      </c>
      <c r="K152" s="134" t="s">
        <v>246</v>
      </c>
      <c r="L152" s="134" t="s">
        <v>101</v>
      </c>
      <c r="M152" s="134" t="s">
        <v>209</v>
      </c>
      <c r="N152" s="144" t="s">
        <v>220</v>
      </c>
      <c r="O152" s="144" t="s">
        <v>215</v>
      </c>
      <c r="P152" s="139" t="s">
        <v>260</v>
      </c>
      <c r="Q152" s="134" t="s">
        <v>283</v>
      </c>
      <c r="R152" s="134" t="s">
        <v>213</v>
      </c>
      <c r="S152" s="146" t="n">
        <v>222000</v>
      </c>
      <c r="T152" s="144" t="n">
        <v>1</v>
      </c>
      <c r="U152" s="144" t="n">
        <v>1</v>
      </c>
      <c r="V152" s="134" t="s">
        <v>103</v>
      </c>
      <c r="W152" s="134" t="n">
        <f aca="false">FALSE()</f>
        <v>0</v>
      </c>
    </row>
    <row r="153" customFormat="false" ht="14.25" hidden="false" customHeight="false" outlineLevel="0" collapsed="false">
      <c r="A153" s="124" t="str">
        <f aca="false">D153&amp;F153&amp;E153</f>
        <v>ITO SoftwareCanalIT-SW-10-06</v>
      </c>
      <c r="B153" s="124" t="str">
        <f aca="false">E153&amp;F153</f>
        <v>IT-SW-10-06Canal</v>
      </c>
      <c r="C153" s="134"/>
      <c r="D153" s="134" t="s">
        <v>292</v>
      </c>
      <c r="E153" s="143" t="s">
        <v>284</v>
      </c>
      <c r="F153" s="124" t="s">
        <v>206</v>
      </c>
      <c r="G153" s="124" t="str">
        <f aca="false">D153</f>
        <v>ITO Software</v>
      </c>
      <c r="H153" s="124" t="s">
        <v>103</v>
      </c>
      <c r="I153" s="144" t="s">
        <v>77</v>
      </c>
      <c r="J153" s="134" t="s">
        <v>279</v>
      </c>
      <c r="K153" s="134" t="s">
        <v>246</v>
      </c>
      <c r="L153" s="134" t="s">
        <v>101</v>
      </c>
      <c r="M153" s="134" t="s">
        <v>209</v>
      </c>
      <c r="N153" s="144" t="s">
        <v>210</v>
      </c>
      <c r="O153" s="144" t="s">
        <v>215</v>
      </c>
      <c r="P153" s="139" t="s">
        <v>260</v>
      </c>
      <c r="Q153" s="134" t="s">
        <v>284</v>
      </c>
      <c r="R153" s="134" t="s">
        <v>213</v>
      </c>
      <c r="S153" s="146" t="n">
        <v>142000</v>
      </c>
      <c r="T153" s="144" t="n">
        <v>1</v>
      </c>
      <c r="U153" s="144" t="n">
        <v>1</v>
      </c>
      <c r="V153" s="134" t="s">
        <v>103</v>
      </c>
      <c r="W153" s="134" t="n">
        <f aca="false">FALSE()</f>
        <v>0</v>
      </c>
    </row>
    <row r="154" customFormat="false" ht="14.25" hidden="false" customHeight="false" outlineLevel="0" collapsed="false">
      <c r="A154" s="124" t="str">
        <f aca="false">D154&amp;F154&amp;E154</f>
        <v>ITO SoftwareCanalIT-SW-11-01</v>
      </c>
      <c r="B154" s="124" t="str">
        <f aca="false">E154&amp;F154</f>
        <v>IT-SW-11-01Canal</v>
      </c>
      <c r="C154" s="134"/>
      <c r="D154" s="134" t="s">
        <v>292</v>
      </c>
      <c r="E154" s="143" t="s">
        <v>285</v>
      </c>
      <c r="F154" s="124" t="s">
        <v>206</v>
      </c>
      <c r="G154" s="124" t="str">
        <f aca="false">D154</f>
        <v>ITO Software</v>
      </c>
      <c r="H154" s="124" t="s">
        <v>103</v>
      </c>
      <c r="I154" s="144" t="s">
        <v>77</v>
      </c>
      <c r="J154" s="134" t="s">
        <v>286</v>
      </c>
      <c r="K154" s="134" t="s">
        <v>246</v>
      </c>
      <c r="L154" s="134" t="s">
        <v>101</v>
      </c>
      <c r="M154" s="134" t="s">
        <v>209</v>
      </c>
      <c r="N154" s="144" t="s">
        <v>210</v>
      </c>
      <c r="O154" s="144" t="s">
        <v>215</v>
      </c>
      <c r="P154" s="139" t="s">
        <v>260</v>
      </c>
      <c r="Q154" s="134" t="s">
        <v>285</v>
      </c>
      <c r="R154" s="134" t="s">
        <v>213</v>
      </c>
      <c r="S154" s="146" t="n">
        <v>119000</v>
      </c>
      <c r="T154" s="144" t="n">
        <v>1</v>
      </c>
      <c r="U154" s="144" t="n">
        <v>1</v>
      </c>
      <c r="V154" s="134" t="s">
        <v>103</v>
      </c>
      <c r="W154" s="134" t="n">
        <f aca="false">FALSE()</f>
        <v>0</v>
      </c>
    </row>
    <row r="155" customFormat="false" ht="14.25" hidden="false" customHeight="false" outlineLevel="0" collapsed="false">
      <c r="A155" s="124" t="str">
        <f aca="false">D155&amp;F155&amp;E155</f>
        <v>ITO SoftwareCanalIT-SW-11-02</v>
      </c>
      <c r="B155" s="124" t="str">
        <f aca="false">E155&amp;F155</f>
        <v>IT-SW-11-02Canal</v>
      </c>
      <c r="C155" s="134"/>
      <c r="D155" s="134" t="s">
        <v>292</v>
      </c>
      <c r="E155" s="143" t="s">
        <v>287</v>
      </c>
      <c r="F155" s="124" t="s">
        <v>206</v>
      </c>
      <c r="G155" s="124" t="str">
        <f aca="false">D155</f>
        <v>ITO Software</v>
      </c>
      <c r="H155" s="124" t="s">
        <v>103</v>
      </c>
      <c r="I155" s="144" t="s">
        <v>77</v>
      </c>
      <c r="J155" s="134" t="s">
        <v>286</v>
      </c>
      <c r="K155" s="134" t="s">
        <v>246</v>
      </c>
      <c r="L155" s="134" t="s">
        <v>101</v>
      </c>
      <c r="M155" s="134" t="s">
        <v>209</v>
      </c>
      <c r="N155" s="144" t="s">
        <v>217</v>
      </c>
      <c r="O155" s="144" t="s">
        <v>211</v>
      </c>
      <c r="P155" s="139" t="s">
        <v>260</v>
      </c>
      <c r="Q155" s="134" t="s">
        <v>287</v>
      </c>
      <c r="R155" s="134" t="s">
        <v>213</v>
      </c>
      <c r="S155" s="146" t="n">
        <v>136000</v>
      </c>
      <c r="T155" s="144" t="n">
        <v>1</v>
      </c>
      <c r="U155" s="144" t="n">
        <v>1</v>
      </c>
      <c r="V155" s="134" t="s">
        <v>103</v>
      </c>
      <c r="W155" s="134" t="n">
        <f aca="false">FALSE()</f>
        <v>0</v>
      </c>
    </row>
    <row r="156" customFormat="false" ht="14.25" hidden="false" customHeight="false" outlineLevel="0" collapsed="false">
      <c r="A156" s="124" t="str">
        <f aca="false">D156&amp;F156&amp;E156</f>
        <v>ITO SoftwareCanalIT-SW-11-03</v>
      </c>
      <c r="B156" s="124" t="str">
        <f aca="false">E156&amp;F156</f>
        <v>IT-SW-11-03Canal</v>
      </c>
      <c r="C156" s="134"/>
      <c r="D156" s="134" t="s">
        <v>292</v>
      </c>
      <c r="E156" s="143" t="s">
        <v>288</v>
      </c>
      <c r="F156" s="124" t="s">
        <v>206</v>
      </c>
      <c r="G156" s="124" t="str">
        <f aca="false">D156</f>
        <v>ITO Software</v>
      </c>
      <c r="H156" s="124" t="s">
        <v>103</v>
      </c>
      <c r="I156" s="144" t="s">
        <v>77</v>
      </c>
      <c r="J156" s="134" t="s">
        <v>286</v>
      </c>
      <c r="K156" s="134" t="s">
        <v>246</v>
      </c>
      <c r="L156" s="134" t="s">
        <v>101</v>
      </c>
      <c r="M156" s="134" t="s">
        <v>209</v>
      </c>
      <c r="N156" s="144" t="s">
        <v>217</v>
      </c>
      <c r="O156" s="144" t="s">
        <v>215</v>
      </c>
      <c r="P156" s="139" t="s">
        <v>260</v>
      </c>
      <c r="Q156" s="134" t="s">
        <v>288</v>
      </c>
      <c r="R156" s="134" t="s">
        <v>213</v>
      </c>
      <c r="S156" s="146" t="n">
        <v>213000</v>
      </c>
      <c r="T156" s="144" t="n">
        <v>1</v>
      </c>
      <c r="U156" s="144" t="n">
        <v>1</v>
      </c>
      <c r="V156" s="134" t="s">
        <v>103</v>
      </c>
      <c r="W156" s="134" t="n">
        <f aca="false">FALSE()</f>
        <v>0</v>
      </c>
    </row>
    <row r="157" customFormat="false" ht="14.25" hidden="false" customHeight="false" outlineLevel="0" collapsed="false">
      <c r="A157" s="124" t="str">
        <f aca="false">D157&amp;F157&amp;E157</f>
        <v>ITO SoftwareCanalIT-SW-11-04</v>
      </c>
      <c r="B157" s="124" t="str">
        <f aca="false">E157&amp;F157</f>
        <v>IT-SW-11-04Canal</v>
      </c>
      <c r="C157" s="134"/>
      <c r="D157" s="134" t="s">
        <v>292</v>
      </c>
      <c r="E157" s="143" t="s">
        <v>289</v>
      </c>
      <c r="F157" s="124" t="s">
        <v>206</v>
      </c>
      <c r="G157" s="124" t="str">
        <f aca="false">D157</f>
        <v>ITO Software</v>
      </c>
      <c r="H157" s="124" t="s">
        <v>103</v>
      </c>
      <c r="I157" s="144" t="s">
        <v>77</v>
      </c>
      <c r="J157" s="134" t="s">
        <v>286</v>
      </c>
      <c r="K157" s="134" t="s">
        <v>246</v>
      </c>
      <c r="L157" s="134" t="s">
        <v>101</v>
      </c>
      <c r="M157" s="134" t="s">
        <v>209</v>
      </c>
      <c r="N157" s="144" t="s">
        <v>220</v>
      </c>
      <c r="O157" s="144" t="s">
        <v>211</v>
      </c>
      <c r="P157" s="139" t="s">
        <v>260</v>
      </c>
      <c r="Q157" s="134" t="s">
        <v>289</v>
      </c>
      <c r="R157" s="134" t="s">
        <v>213</v>
      </c>
      <c r="S157" s="146" t="n">
        <v>123000</v>
      </c>
      <c r="T157" s="144" t="n">
        <v>1</v>
      </c>
      <c r="U157" s="144" t="n">
        <v>1</v>
      </c>
      <c r="V157" s="134" t="s">
        <v>103</v>
      </c>
      <c r="W157" s="134" t="n">
        <f aca="false">FALSE()</f>
        <v>0</v>
      </c>
    </row>
    <row r="158" customFormat="false" ht="14.25" hidden="false" customHeight="false" outlineLevel="0" collapsed="false">
      <c r="A158" s="124" t="str">
        <f aca="false">D158&amp;F158&amp;E158</f>
        <v>ITO SoftwareCanalIT-SW-11-05</v>
      </c>
      <c r="B158" s="124" t="str">
        <f aca="false">E158&amp;F158</f>
        <v>IT-SW-11-05Canal</v>
      </c>
      <c r="C158" s="134"/>
      <c r="D158" s="134" t="s">
        <v>292</v>
      </c>
      <c r="E158" s="143" t="s">
        <v>290</v>
      </c>
      <c r="F158" s="124" t="s">
        <v>206</v>
      </c>
      <c r="G158" s="124" t="str">
        <f aca="false">D158</f>
        <v>ITO Software</v>
      </c>
      <c r="H158" s="124" t="s">
        <v>103</v>
      </c>
      <c r="I158" s="144" t="s">
        <v>77</v>
      </c>
      <c r="J158" s="134" t="s">
        <v>286</v>
      </c>
      <c r="K158" s="134" t="s">
        <v>246</v>
      </c>
      <c r="L158" s="134" t="s">
        <v>101</v>
      </c>
      <c r="M158" s="134" t="s">
        <v>209</v>
      </c>
      <c r="N158" s="144" t="s">
        <v>220</v>
      </c>
      <c r="O158" s="144" t="s">
        <v>215</v>
      </c>
      <c r="P158" s="139" t="s">
        <v>260</v>
      </c>
      <c r="Q158" s="134" t="s">
        <v>290</v>
      </c>
      <c r="R158" s="134" t="s">
        <v>213</v>
      </c>
      <c r="S158" s="146" t="n">
        <v>242000</v>
      </c>
      <c r="T158" s="144" t="n">
        <v>1</v>
      </c>
      <c r="U158" s="144" t="n">
        <v>1</v>
      </c>
      <c r="V158" s="134" t="s">
        <v>103</v>
      </c>
      <c r="W158" s="134" t="n">
        <f aca="false">FALSE()</f>
        <v>0</v>
      </c>
    </row>
    <row r="159" customFormat="false" ht="14.25" hidden="false" customHeight="false" outlineLevel="0" collapsed="false">
      <c r="A159" s="124" t="str">
        <f aca="false">D159&amp;F159&amp;E159</f>
        <v>ITO SoftwareCanalIT-SW-11-06</v>
      </c>
      <c r="B159" s="124" t="str">
        <f aca="false">E159&amp;F159</f>
        <v>IT-SW-11-06Canal</v>
      </c>
      <c r="C159" s="134"/>
      <c r="D159" s="134" t="s">
        <v>292</v>
      </c>
      <c r="E159" s="143" t="s">
        <v>291</v>
      </c>
      <c r="F159" s="124" t="s">
        <v>206</v>
      </c>
      <c r="G159" s="124" t="str">
        <f aca="false">D159</f>
        <v>ITO Software</v>
      </c>
      <c r="H159" s="124" t="s">
        <v>103</v>
      </c>
      <c r="I159" s="144" t="s">
        <v>77</v>
      </c>
      <c r="J159" s="134" t="s">
        <v>286</v>
      </c>
      <c r="K159" s="134" t="s">
        <v>246</v>
      </c>
      <c r="L159" s="134" t="s">
        <v>101</v>
      </c>
      <c r="M159" s="134" t="s">
        <v>209</v>
      </c>
      <c r="N159" s="144" t="s">
        <v>210</v>
      </c>
      <c r="O159" s="144" t="s">
        <v>211</v>
      </c>
      <c r="P159" s="139" t="s">
        <v>260</v>
      </c>
      <c r="Q159" s="134" t="s">
        <v>291</v>
      </c>
      <c r="R159" s="134" t="s">
        <v>213</v>
      </c>
      <c r="S159" s="146" t="n">
        <v>129000</v>
      </c>
      <c r="T159" s="144" t="n">
        <v>1</v>
      </c>
      <c r="U159" s="144" t="n">
        <v>1</v>
      </c>
      <c r="V159" s="134" t="s">
        <v>103</v>
      </c>
      <c r="W159" s="134" t="n">
        <f aca="false">FALSE()</f>
        <v>0</v>
      </c>
    </row>
    <row r="160" customFormat="false" ht="14.25" hidden="false" customHeight="false" outlineLevel="0" collapsed="false">
      <c r="A160" s="124" t="str">
        <f aca="false">D160&amp;F160&amp;E160</f>
        <v>Soluciones OriónCanalIT-SW-01-01</v>
      </c>
      <c r="B160" s="124" t="str">
        <f aca="false">E160&amp;F160</f>
        <v>IT-SW-01-01Canal</v>
      </c>
      <c r="C160" s="134"/>
      <c r="D160" s="134" t="s">
        <v>293</v>
      </c>
      <c r="E160" s="143" t="s">
        <v>205</v>
      </c>
      <c r="F160" s="124" t="s">
        <v>206</v>
      </c>
      <c r="G160" s="124" t="str">
        <f aca="false">D160</f>
        <v>Soluciones Orión</v>
      </c>
      <c r="H160" s="124" t="s">
        <v>103</v>
      </c>
      <c r="I160" s="144" t="s">
        <v>77</v>
      </c>
      <c r="J160" s="134" t="s">
        <v>207</v>
      </c>
      <c r="K160" s="134" t="s">
        <v>208</v>
      </c>
      <c r="L160" s="134" t="s">
        <v>101</v>
      </c>
      <c r="M160" s="134" t="s">
        <v>209</v>
      </c>
      <c r="N160" s="144" t="s">
        <v>210</v>
      </c>
      <c r="O160" s="144" t="s">
        <v>211</v>
      </c>
      <c r="P160" s="139" t="s">
        <v>212</v>
      </c>
      <c r="Q160" s="134" t="s">
        <v>205</v>
      </c>
      <c r="R160" s="134" t="s">
        <v>213</v>
      </c>
      <c r="S160" s="146" t="n">
        <v>750000</v>
      </c>
      <c r="T160" s="144" t="n">
        <v>1</v>
      </c>
      <c r="U160" s="144" t="n">
        <v>1</v>
      </c>
      <c r="V160" s="134" t="s">
        <v>103</v>
      </c>
      <c r="W160" s="134" t="n">
        <f aca="false">FALSE()</f>
        <v>0</v>
      </c>
    </row>
    <row r="161" customFormat="false" ht="14.25" hidden="false" customHeight="false" outlineLevel="0" collapsed="false">
      <c r="A161" s="124" t="str">
        <f aca="false">D161&amp;F161&amp;E161</f>
        <v>Soluciones OriónCanalIT-SW-01-02</v>
      </c>
      <c r="B161" s="124" t="str">
        <f aca="false">E161&amp;F161</f>
        <v>IT-SW-01-02Canal</v>
      </c>
      <c r="C161" s="134"/>
      <c r="D161" s="134" t="s">
        <v>293</v>
      </c>
      <c r="E161" s="143" t="s">
        <v>214</v>
      </c>
      <c r="F161" s="124" t="s">
        <v>206</v>
      </c>
      <c r="G161" s="124" t="str">
        <f aca="false">D161</f>
        <v>Soluciones Orión</v>
      </c>
      <c r="H161" s="124" t="s">
        <v>103</v>
      </c>
      <c r="I161" s="144" t="s">
        <v>77</v>
      </c>
      <c r="J161" s="134" t="s">
        <v>207</v>
      </c>
      <c r="K161" s="134" t="s">
        <v>208</v>
      </c>
      <c r="L161" s="134" t="s">
        <v>101</v>
      </c>
      <c r="M161" s="134" t="s">
        <v>209</v>
      </c>
      <c r="N161" s="144" t="s">
        <v>210</v>
      </c>
      <c r="O161" s="144" t="s">
        <v>215</v>
      </c>
      <c r="P161" s="139" t="s">
        <v>212</v>
      </c>
      <c r="Q161" s="134" t="s">
        <v>214</v>
      </c>
      <c r="R161" s="134" t="s">
        <v>213</v>
      </c>
      <c r="S161" s="146" t="n">
        <v>1500000</v>
      </c>
      <c r="T161" s="144" t="n">
        <v>1</v>
      </c>
      <c r="U161" s="144" t="n">
        <v>1</v>
      </c>
      <c r="V161" s="134" t="s">
        <v>103</v>
      </c>
      <c r="W161" s="134" t="n">
        <f aca="false">FALSE()</f>
        <v>0</v>
      </c>
    </row>
    <row r="162" customFormat="false" ht="14.25" hidden="false" customHeight="false" outlineLevel="0" collapsed="false">
      <c r="A162" s="124" t="str">
        <f aca="false">D162&amp;F162&amp;E162</f>
        <v>Soluciones OriónCanalIT-SW-01-03</v>
      </c>
      <c r="B162" s="124" t="str">
        <f aca="false">E162&amp;F162</f>
        <v>IT-SW-01-03Canal</v>
      </c>
      <c r="C162" s="134"/>
      <c r="D162" s="134" t="s">
        <v>293</v>
      </c>
      <c r="E162" s="143" t="s">
        <v>216</v>
      </c>
      <c r="F162" s="124" t="s">
        <v>206</v>
      </c>
      <c r="G162" s="124" t="str">
        <f aca="false">D162</f>
        <v>Soluciones Orión</v>
      </c>
      <c r="H162" s="124" t="s">
        <v>103</v>
      </c>
      <c r="I162" s="144" t="s">
        <v>77</v>
      </c>
      <c r="J162" s="134" t="s">
        <v>207</v>
      </c>
      <c r="K162" s="134" t="s">
        <v>208</v>
      </c>
      <c r="L162" s="134" t="s">
        <v>101</v>
      </c>
      <c r="M162" s="134" t="s">
        <v>209</v>
      </c>
      <c r="N162" s="144" t="s">
        <v>217</v>
      </c>
      <c r="O162" s="144" t="s">
        <v>211</v>
      </c>
      <c r="P162" s="139" t="s">
        <v>212</v>
      </c>
      <c r="Q162" s="134" t="s">
        <v>216</v>
      </c>
      <c r="R162" s="134" t="s">
        <v>213</v>
      </c>
      <c r="S162" s="146" t="n">
        <v>900000</v>
      </c>
      <c r="T162" s="144" t="n">
        <v>1</v>
      </c>
      <c r="U162" s="144" t="n">
        <v>1</v>
      </c>
      <c r="V162" s="134" t="s">
        <v>103</v>
      </c>
      <c r="W162" s="134" t="n">
        <f aca="false">FALSE()</f>
        <v>0</v>
      </c>
    </row>
    <row r="163" customFormat="false" ht="14.25" hidden="false" customHeight="false" outlineLevel="0" collapsed="false">
      <c r="A163" s="124" t="str">
        <f aca="false">D163&amp;F163&amp;E163</f>
        <v>Soluciones OriónCanalIT-SW-01-04</v>
      </c>
      <c r="B163" s="124" t="str">
        <f aca="false">E163&amp;F163</f>
        <v>IT-SW-01-04Canal</v>
      </c>
      <c r="C163" s="134"/>
      <c r="D163" s="134" t="s">
        <v>293</v>
      </c>
      <c r="E163" s="143" t="s">
        <v>218</v>
      </c>
      <c r="F163" s="124" t="s">
        <v>206</v>
      </c>
      <c r="G163" s="124" t="str">
        <f aca="false">D163</f>
        <v>Soluciones Orión</v>
      </c>
      <c r="H163" s="124" t="s">
        <v>103</v>
      </c>
      <c r="I163" s="144" t="s">
        <v>77</v>
      </c>
      <c r="J163" s="134" t="s">
        <v>207</v>
      </c>
      <c r="K163" s="134" t="s">
        <v>208</v>
      </c>
      <c r="L163" s="134" t="s">
        <v>101</v>
      </c>
      <c r="M163" s="134" t="s">
        <v>209</v>
      </c>
      <c r="N163" s="144" t="s">
        <v>217</v>
      </c>
      <c r="O163" s="144" t="s">
        <v>215</v>
      </c>
      <c r="P163" s="139" t="s">
        <v>212</v>
      </c>
      <c r="Q163" s="134" t="s">
        <v>218</v>
      </c>
      <c r="R163" s="134" t="s">
        <v>213</v>
      </c>
      <c r="S163" s="146" t="n">
        <v>1800000</v>
      </c>
      <c r="T163" s="144" t="n">
        <v>1</v>
      </c>
      <c r="U163" s="144" t="n">
        <v>1</v>
      </c>
      <c r="V163" s="134" t="s">
        <v>103</v>
      </c>
      <c r="W163" s="134" t="n">
        <f aca="false">FALSE()</f>
        <v>0</v>
      </c>
    </row>
    <row r="164" customFormat="false" ht="14.25" hidden="false" customHeight="false" outlineLevel="0" collapsed="false">
      <c r="A164" s="124" t="str">
        <f aca="false">D164&amp;F164&amp;E164</f>
        <v>Soluciones OriónCanalIT-SW-01-05</v>
      </c>
      <c r="B164" s="124" t="str">
        <f aca="false">E164&amp;F164</f>
        <v>IT-SW-01-05Canal</v>
      </c>
      <c r="C164" s="134"/>
      <c r="D164" s="134" t="s">
        <v>293</v>
      </c>
      <c r="E164" s="143" t="s">
        <v>219</v>
      </c>
      <c r="F164" s="124" t="s">
        <v>206</v>
      </c>
      <c r="G164" s="124" t="str">
        <f aca="false">D164</f>
        <v>Soluciones Orión</v>
      </c>
      <c r="H164" s="124" t="s">
        <v>103</v>
      </c>
      <c r="I164" s="144" t="s">
        <v>77</v>
      </c>
      <c r="J164" s="134" t="s">
        <v>207</v>
      </c>
      <c r="K164" s="134" t="s">
        <v>208</v>
      </c>
      <c r="L164" s="134" t="s">
        <v>101</v>
      </c>
      <c r="M164" s="134" t="s">
        <v>209</v>
      </c>
      <c r="N164" s="144" t="s">
        <v>220</v>
      </c>
      <c r="O164" s="144" t="s">
        <v>211</v>
      </c>
      <c r="P164" s="139" t="s">
        <v>212</v>
      </c>
      <c r="Q164" s="134" t="s">
        <v>219</v>
      </c>
      <c r="R164" s="134" t="s">
        <v>213</v>
      </c>
      <c r="S164" s="146" t="n">
        <v>1080000</v>
      </c>
      <c r="T164" s="144" t="n">
        <v>1</v>
      </c>
      <c r="U164" s="144" t="n">
        <v>1</v>
      </c>
      <c r="V164" s="134" t="s">
        <v>103</v>
      </c>
      <c r="W164" s="134" t="n">
        <f aca="false">FALSE()</f>
        <v>0</v>
      </c>
    </row>
    <row r="165" customFormat="false" ht="14.25" hidden="false" customHeight="false" outlineLevel="0" collapsed="false">
      <c r="A165" s="124" t="str">
        <f aca="false">D165&amp;F165&amp;E165</f>
        <v>Soluciones OriónCanalIT-SW-01-06</v>
      </c>
      <c r="B165" s="124" t="str">
        <f aca="false">E165&amp;F165</f>
        <v>IT-SW-01-06Canal</v>
      </c>
      <c r="C165" s="134"/>
      <c r="D165" s="134" t="s">
        <v>293</v>
      </c>
      <c r="E165" s="143" t="s">
        <v>221</v>
      </c>
      <c r="F165" s="124" t="s">
        <v>206</v>
      </c>
      <c r="G165" s="124" t="str">
        <f aca="false">D165</f>
        <v>Soluciones Orión</v>
      </c>
      <c r="H165" s="124" t="s">
        <v>103</v>
      </c>
      <c r="I165" s="144" t="s">
        <v>77</v>
      </c>
      <c r="J165" s="134" t="s">
        <v>207</v>
      </c>
      <c r="K165" s="134" t="s">
        <v>208</v>
      </c>
      <c r="L165" s="134" t="s">
        <v>101</v>
      </c>
      <c r="M165" s="134" t="s">
        <v>209</v>
      </c>
      <c r="N165" s="144" t="s">
        <v>220</v>
      </c>
      <c r="O165" s="144" t="s">
        <v>215</v>
      </c>
      <c r="P165" s="139" t="s">
        <v>212</v>
      </c>
      <c r="Q165" s="134" t="s">
        <v>221</v>
      </c>
      <c r="R165" s="134" t="s">
        <v>213</v>
      </c>
      <c r="S165" s="146" t="n">
        <v>2160000</v>
      </c>
      <c r="T165" s="144" t="n">
        <v>1</v>
      </c>
      <c r="U165" s="144" t="n">
        <v>1</v>
      </c>
      <c r="V165" s="134" t="s">
        <v>103</v>
      </c>
      <c r="W165" s="134" t="n">
        <f aca="false">FALSE()</f>
        <v>0</v>
      </c>
    </row>
    <row r="166" customFormat="false" ht="14.25" hidden="false" customHeight="false" outlineLevel="0" collapsed="false">
      <c r="A166" s="124" t="str">
        <f aca="false">D166&amp;F166&amp;E166</f>
        <v>Soluciones OriónCanalIT-SW-02-01</v>
      </c>
      <c r="B166" s="124" t="str">
        <f aca="false">E166&amp;F166</f>
        <v>IT-SW-02-01Canal</v>
      </c>
      <c r="C166" s="134"/>
      <c r="D166" s="134" t="s">
        <v>293</v>
      </c>
      <c r="E166" s="143" t="s">
        <v>222</v>
      </c>
      <c r="F166" s="124" t="s">
        <v>206</v>
      </c>
      <c r="G166" s="124" t="str">
        <f aca="false">D166</f>
        <v>Soluciones Orión</v>
      </c>
      <c r="H166" s="124" t="s">
        <v>103</v>
      </c>
      <c r="I166" s="144" t="s">
        <v>77</v>
      </c>
      <c r="J166" s="134" t="s">
        <v>223</v>
      </c>
      <c r="K166" s="134" t="s">
        <v>224</v>
      </c>
      <c r="L166" s="134" t="s">
        <v>101</v>
      </c>
      <c r="M166" s="134" t="s">
        <v>209</v>
      </c>
      <c r="N166" s="144" t="s">
        <v>210</v>
      </c>
      <c r="O166" s="144" t="s">
        <v>211</v>
      </c>
      <c r="P166" s="139" t="s">
        <v>212</v>
      </c>
      <c r="Q166" s="134" t="s">
        <v>222</v>
      </c>
      <c r="R166" s="134" t="s">
        <v>213</v>
      </c>
      <c r="S166" s="146" t="n">
        <v>862500</v>
      </c>
      <c r="T166" s="144" t="n">
        <v>1</v>
      </c>
      <c r="U166" s="144" t="n">
        <v>1</v>
      </c>
      <c r="V166" s="134" t="s">
        <v>103</v>
      </c>
      <c r="W166" s="134" t="n">
        <f aca="false">FALSE()</f>
        <v>0</v>
      </c>
    </row>
    <row r="167" customFormat="false" ht="14.25" hidden="false" customHeight="false" outlineLevel="0" collapsed="false">
      <c r="A167" s="124" t="str">
        <f aca="false">D167&amp;F167&amp;E167</f>
        <v>Soluciones OriónCanalIT-SW-02-02</v>
      </c>
      <c r="B167" s="124" t="str">
        <f aca="false">E167&amp;F167</f>
        <v>IT-SW-02-02Canal</v>
      </c>
      <c r="C167" s="134"/>
      <c r="D167" s="134" t="s">
        <v>293</v>
      </c>
      <c r="E167" s="143" t="s">
        <v>225</v>
      </c>
      <c r="F167" s="124" t="s">
        <v>206</v>
      </c>
      <c r="G167" s="124" t="str">
        <f aca="false">D167</f>
        <v>Soluciones Orión</v>
      </c>
      <c r="H167" s="124" t="s">
        <v>103</v>
      </c>
      <c r="I167" s="144" t="s">
        <v>77</v>
      </c>
      <c r="J167" s="134" t="s">
        <v>223</v>
      </c>
      <c r="K167" s="134" t="s">
        <v>224</v>
      </c>
      <c r="L167" s="134" t="s">
        <v>101</v>
      </c>
      <c r="M167" s="134" t="s">
        <v>209</v>
      </c>
      <c r="N167" s="144" t="s">
        <v>210</v>
      </c>
      <c r="O167" s="144" t="s">
        <v>215</v>
      </c>
      <c r="P167" s="139" t="s">
        <v>212</v>
      </c>
      <c r="Q167" s="134" t="s">
        <v>225</v>
      </c>
      <c r="R167" s="134" t="s">
        <v>213</v>
      </c>
      <c r="S167" s="146" t="n">
        <v>1725000</v>
      </c>
      <c r="T167" s="144" t="n">
        <v>1</v>
      </c>
      <c r="U167" s="144" t="n">
        <v>1</v>
      </c>
      <c r="V167" s="134" t="s">
        <v>103</v>
      </c>
      <c r="W167" s="134" t="n">
        <f aca="false">FALSE()</f>
        <v>0</v>
      </c>
    </row>
    <row r="168" customFormat="false" ht="14.25" hidden="false" customHeight="false" outlineLevel="0" collapsed="false">
      <c r="A168" s="124" t="str">
        <f aca="false">D168&amp;F168&amp;E168</f>
        <v>Soluciones OriónCanalIT-SW-02-03</v>
      </c>
      <c r="B168" s="124" t="str">
        <f aca="false">E168&amp;F168</f>
        <v>IT-SW-02-03Canal</v>
      </c>
      <c r="C168" s="134"/>
      <c r="D168" s="134" t="s">
        <v>293</v>
      </c>
      <c r="E168" s="143" t="s">
        <v>226</v>
      </c>
      <c r="F168" s="124" t="s">
        <v>206</v>
      </c>
      <c r="G168" s="124" t="str">
        <f aca="false">D168</f>
        <v>Soluciones Orión</v>
      </c>
      <c r="H168" s="124" t="s">
        <v>103</v>
      </c>
      <c r="I168" s="144" t="s">
        <v>77</v>
      </c>
      <c r="J168" s="134" t="s">
        <v>223</v>
      </c>
      <c r="K168" s="134" t="s">
        <v>224</v>
      </c>
      <c r="L168" s="134" t="s">
        <v>101</v>
      </c>
      <c r="M168" s="134" t="s">
        <v>209</v>
      </c>
      <c r="N168" s="144" t="s">
        <v>217</v>
      </c>
      <c r="O168" s="144" t="s">
        <v>211</v>
      </c>
      <c r="P168" s="139" t="s">
        <v>212</v>
      </c>
      <c r="Q168" s="134" t="s">
        <v>226</v>
      </c>
      <c r="R168" s="134" t="s">
        <v>213</v>
      </c>
      <c r="S168" s="146" t="n">
        <v>1035000</v>
      </c>
      <c r="T168" s="144" t="n">
        <v>1</v>
      </c>
      <c r="U168" s="144" t="n">
        <v>1</v>
      </c>
      <c r="V168" s="134" t="s">
        <v>103</v>
      </c>
      <c r="W168" s="134" t="n">
        <f aca="false">FALSE()</f>
        <v>0</v>
      </c>
    </row>
    <row r="169" customFormat="false" ht="14.25" hidden="false" customHeight="false" outlineLevel="0" collapsed="false">
      <c r="A169" s="124" t="str">
        <f aca="false">D169&amp;F169&amp;E169</f>
        <v>Soluciones OriónCanalIT-SW-02-04</v>
      </c>
      <c r="B169" s="124" t="str">
        <f aca="false">E169&amp;F169</f>
        <v>IT-SW-02-04Canal</v>
      </c>
      <c r="C169" s="134"/>
      <c r="D169" s="134" t="s">
        <v>293</v>
      </c>
      <c r="E169" s="143" t="s">
        <v>227</v>
      </c>
      <c r="F169" s="124" t="s">
        <v>206</v>
      </c>
      <c r="G169" s="124" t="str">
        <f aca="false">D169</f>
        <v>Soluciones Orión</v>
      </c>
      <c r="H169" s="124" t="s">
        <v>103</v>
      </c>
      <c r="I169" s="144" t="s">
        <v>77</v>
      </c>
      <c r="J169" s="134" t="s">
        <v>223</v>
      </c>
      <c r="K169" s="134" t="s">
        <v>224</v>
      </c>
      <c r="L169" s="134" t="s">
        <v>101</v>
      </c>
      <c r="M169" s="134" t="s">
        <v>209</v>
      </c>
      <c r="N169" s="144" t="s">
        <v>217</v>
      </c>
      <c r="O169" s="144" t="s">
        <v>215</v>
      </c>
      <c r="P169" s="139" t="s">
        <v>212</v>
      </c>
      <c r="Q169" s="134" t="s">
        <v>227</v>
      </c>
      <c r="R169" s="134" t="s">
        <v>213</v>
      </c>
      <c r="S169" s="146" t="n">
        <v>2070000</v>
      </c>
      <c r="T169" s="144" t="n">
        <v>1</v>
      </c>
      <c r="U169" s="144" t="n">
        <v>1</v>
      </c>
      <c r="V169" s="134" t="s">
        <v>103</v>
      </c>
      <c r="W169" s="134" t="n">
        <f aca="false">FALSE()</f>
        <v>0</v>
      </c>
    </row>
    <row r="170" customFormat="false" ht="14.25" hidden="false" customHeight="false" outlineLevel="0" collapsed="false">
      <c r="A170" s="124" t="str">
        <f aca="false">D170&amp;F170&amp;E170</f>
        <v>Soluciones OriónCanalIT-SW-02-05</v>
      </c>
      <c r="B170" s="124" t="str">
        <f aca="false">E170&amp;F170</f>
        <v>IT-SW-02-05Canal</v>
      </c>
      <c r="C170" s="134"/>
      <c r="D170" s="134" t="s">
        <v>293</v>
      </c>
      <c r="E170" s="143" t="s">
        <v>228</v>
      </c>
      <c r="F170" s="124" t="s">
        <v>206</v>
      </c>
      <c r="G170" s="124" t="str">
        <f aca="false">D170</f>
        <v>Soluciones Orión</v>
      </c>
      <c r="H170" s="124" t="s">
        <v>103</v>
      </c>
      <c r="I170" s="144" t="s">
        <v>77</v>
      </c>
      <c r="J170" s="134" t="s">
        <v>223</v>
      </c>
      <c r="K170" s="134" t="s">
        <v>224</v>
      </c>
      <c r="L170" s="134" t="s">
        <v>101</v>
      </c>
      <c r="M170" s="134" t="s">
        <v>209</v>
      </c>
      <c r="N170" s="144" t="s">
        <v>220</v>
      </c>
      <c r="O170" s="144" t="s">
        <v>211</v>
      </c>
      <c r="P170" s="139" t="s">
        <v>212</v>
      </c>
      <c r="Q170" s="134" t="s">
        <v>228</v>
      </c>
      <c r="R170" s="134" t="s">
        <v>213</v>
      </c>
      <c r="S170" s="146" t="n">
        <v>1242000</v>
      </c>
      <c r="T170" s="144" t="n">
        <v>1</v>
      </c>
      <c r="U170" s="144" t="n">
        <v>1</v>
      </c>
      <c r="V170" s="134" t="s">
        <v>103</v>
      </c>
      <c r="W170" s="134" t="n">
        <f aca="false">FALSE()</f>
        <v>0</v>
      </c>
    </row>
    <row r="171" customFormat="false" ht="14.25" hidden="false" customHeight="false" outlineLevel="0" collapsed="false">
      <c r="A171" s="124" t="str">
        <f aca="false">D171&amp;F171&amp;E171</f>
        <v>Soluciones OriónCanalIT-SW-02-06</v>
      </c>
      <c r="B171" s="124" t="str">
        <f aca="false">E171&amp;F171</f>
        <v>IT-SW-02-06Canal</v>
      </c>
      <c r="C171" s="134"/>
      <c r="D171" s="134" t="s">
        <v>293</v>
      </c>
      <c r="E171" s="143" t="s">
        <v>229</v>
      </c>
      <c r="F171" s="124" t="s">
        <v>206</v>
      </c>
      <c r="G171" s="124" t="str">
        <f aca="false">D171</f>
        <v>Soluciones Orión</v>
      </c>
      <c r="H171" s="124" t="s">
        <v>103</v>
      </c>
      <c r="I171" s="144" t="s">
        <v>77</v>
      </c>
      <c r="J171" s="134" t="s">
        <v>223</v>
      </c>
      <c r="K171" s="134" t="s">
        <v>224</v>
      </c>
      <c r="L171" s="134" t="s">
        <v>101</v>
      </c>
      <c r="M171" s="134" t="s">
        <v>209</v>
      </c>
      <c r="N171" s="144" t="s">
        <v>220</v>
      </c>
      <c r="O171" s="144" t="s">
        <v>215</v>
      </c>
      <c r="P171" s="139" t="s">
        <v>212</v>
      </c>
      <c r="Q171" s="134" t="s">
        <v>229</v>
      </c>
      <c r="R171" s="134" t="s">
        <v>213</v>
      </c>
      <c r="S171" s="146" t="n">
        <v>2484000</v>
      </c>
      <c r="T171" s="144" t="n">
        <v>1</v>
      </c>
      <c r="U171" s="144" t="n">
        <v>1</v>
      </c>
      <c r="V171" s="134" t="s">
        <v>103</v>
      </c>
      <c r="W171" s="134" t="n">
        <f aca="false">FALSE()</f>
        <v>0</v>
      </c>
    </row>
    <row r="172" customFormat="false" ht="14.25" hidden="false" customHeight="false" outlineLevel="0" collapsed="false">
      <c r="A172" s="124" t="str">
        <f aca="false">D172&amp;F172&amp;E172</f>
        <v>Soluciones OriónCanalIT-SW-03-01</v>
      </c>
      <c r="B172" s="124" t="str">
        <f aca="false">E172&amp;F172</f>
        <v>IT-SW-03-01Canal</v>
      </c>
      <c r="C172" s="134"/>
      <c r="D172" s="134" t="s">
        <v>293</v>
      </c>
      <c r="E172" s="143" t="s">
        <v>230</v>
      </c>
      <c r="F172" s="124" t="s">
        <v>206</v>
      </c>
      <c r="G172" s="124" t="str">
        <f aca="false">D172</f>
        <v>Soluciones Orión</v>
      </c>
      <c r="H172" s="124" t="s">
        <v>103</v>
      </c>
      <c r="I172" s="144" t="s">
        <v>77</v>
      </c>
      <c r="J172" s="134" t="s">
        <v>231</v>
      </c>
      <c r="K172" s="134" t="s">
        <v>208</v>
      </c>
      <c r="L172" s="134" t="s">
        <v>101</v>
      </c>
      <c r="M172" s="134" t="s">
        <v>209</v>
      </c>
      <c r="N172" s="144" t="s">
        <v>210</v>
      </c>
      <c r="O172" s="144" t="s">
        <v>211</v>
      </c>
      <c r="P172" s="139" t="s">
        <v>212</v>
      </c>
      <c r="Q172" s="134" t="s">
        <v>230</v>
      </c>
      <c r="R172" s="134" t="s">
        <v>213</v>
      </c>
      <c r="S172" s="146" t="n">
        <v>862500</v>
      </c>
      <c r="T172" s="144" t="n">
        <v>1</v>
      </c>
      <c r="U172" s="144" t="n">
        <v>1</v>
      </c>
      <c r="V172" s="134" t="s">
        <v>103</v>
      </c>
      <c r="W172" s="134" t="n">
        <f aca="false">FALSE()</f>
        <v>0</v>
      </c>
    </row>
    <row r="173" customFormat="false" ht="14.25" hidden="false" customHeight="false" outlineLevel="0" collapsed="false">
      <c r="A173" s="124" t="str">
        <f aca="false">D173&amp;F173&amp;E173</f>
        <v>Soluciones OriónCanalIT-SW-03-02</v>
      </c>
      <c r="B173" s="124" t="str">
        <f aca="false">E173&amp;F173</f>
        <v>IT-SW-03-02Canal</v>
      </c>
      <c r="C173" s="134"/>
      <c r="D173" s="134" t="s">
        <v>293</v>
      </c>
      <c r="E173" s="143" t="s">
        <v>232</v>
      </c>
      <c r="F173" s="124" t="s">
        <v>206</v>
      </c>
      <c r="G173" s="124" t="str">
        <f aca="false">D173</f>
        <v>Soluciones Orión</v>
      </c>
      <c r="H173" s="124" t="s">
        <v>103</v>
      </c>
      <c r="I173" s="144" t="s">
        <v>77</v>
      </c>
      <c r="J173" s="134" t="s">
        <v>231</v>
      </c>
      <c r="K173" s="134" t="s">
        <v>208</v>
      </c>
      <c r="L173" s="134" t="s">
        <v>101</v>
      </c>
      <c r="M173" s="134" t="s">
        <v>209</v>
      </c>
      <c r="N173" s="144" t="s">
        <v>210</v>
      </c>
      <c r="O173" s="144" t="s">
        <v>215</v>
      </c>
      <c r="P173" s="139" t="s">
        <v>212</v>
      </c>
      <c r="Q173" s="134" t="s">
        <v>232</v>
      </c>
      <c r="R173" s="134" t="s">
        <v>213</v>
      </c>
      <c r="S173" s="146" t="n">
        <v>1725000</v>
      </c>
      <c r="T173" s="144" t="n">
        <v>1</v>
      </c>
      <c r="U173" s="144" t="n">
        <v>1</v>
      </c>
      <c r="V173" s="134" t="s">
        <v>103</v>
      </c>
      <c r="W173" s="134" t="n">
        <f aca="false">FALSE()</f>
        <v>0</v>
      </c>
    </row>
    <row r="174" customFormat="false" ht="14.25" hidden="false" customHeight="false" outlineLevel="0" collapsed="false">
      <c r="A174" s="124" t="str">
        <f aca="false">D174&amp;F174&amp;E174</f>
        <v>Soluciones OriónCanalIT-SW-03-03</v>
      </c>
      <c r="B174" s="124" t="str">
        <f aca="false">E174&amp;F174</f>
        <v>IT-SW-03-03Canal</v>
      </c>
      <c r="C174" s="134"/>
      <c r="D174" s="134" t="s">
        <v>293</v>
      </c>
      <c r="E174" s="143" t="s">
        <v>233</v>
      </c>
      <c r="F174" s="124" t="s">
        <v>206</v>
      </c>
      <c r="G174" s="124" t="str">
        <f aca="false">D174</f>
        <v>Soluciones Orión</v>
      </c>
      <c r="H174" s="124" t="s">
        <v>103</v>
      </c>
      <c r="I174" s="144" t="s">
        <v>77</v>
      </c>
      <c r="J174" s="134" t="s">
        <v>231</v>
      </c>
      <c r="K174" s="134" t="s">
        <v>208</v>
      </c>
      <c r="L174" s="134" t="s">
        <v>101</v>
      </c>
      <c r="M174" s="134" t="s">
        <v>209</v>
      </c>
      <c r="N174" s="144" t="s">
        <v>217</v>
      </c>
      <c r="O174" s="144" t="s">
        <v>211</v>
      </c>
      <c r="P174" s="139" t="s">
        <v>212</v>
      </c>
      <c r="Q174" s="134" t="s">
        <v>233</v>
      </c>
      <c r="R174" s="134" t="s">
        <v>213</v>
      </c>
      <c r="S174" s="146" t="n">
        <v>1035000</v>
      </c>
      <c r="T174" s="144" t="n">
        <v>1</v>
      </c>
      <c r="U174" s="144" t="n">
        <v>1</v>
      </c>
      <c r="V174" s="134" t="s">
        <v>103</v>
      </c>
      <c r="W174" s="134" t="n">
        <f aca="false">FALSE()</f>
        <v>0</v>
      </c>
    </row>
    <row r="175" customFormat="false" ht="14.25" hidden="false" customHeight="false" outlineLevel="0" collapsed="false">
      <c r="A175" s="124" t="str">
        <f aca="false">D175&amp;F175&amp;E175</f>
        <v>Soluciones OriónCanalIT-SW-03-04</v>
      </c>
      <c r="B175" s="124" t="str">
        <f aca="false">E175&amp;F175</f>
        <v>IT-SW-03-04Canal</v>
      </c>
      <c r="C175" s="134"/>
      <c r="D175" s="134" t="s">
        <v>293</v>
      </c>
      <c r="E175" s="143" t="s">
        <v>234</v>
      </c>
      <c r="F175" s="124" t="s">
        <v>206</v>
      </c>
      <c r="G175" s="124" t="str">
        <f aca="false">D175</f>
        <v>Soluciones Orión</v>
      </c>
      <c r="H175" s="124" t="s">
        <v>103</v>
      </c>
      <c r="I175" s="144" t="s">
        <v>77</v>
      </c>
      <c r="J175" s="134" t="s">
        <v>231</v>
      </c>
      <c r="K175" s="134" t="s">
        <v>208</v>
      </c>
      <c r="L175" s="134" t="s">
        <v>101</v>
      </c>
      <c r="M175" s="134" t="s">
        <v>209</v>
      </c>
      <c r="N175" s="144" t="s">
        <v>217</v>
      </c>
      <c r="O175" s="144" t="s">
        <v>215</v>
      </c>
      <c r="P175" s="139" t="s">
        <v>212</v>
      </c>
      <c r="Q175" s="134" t="s">
        <v>234</v>
      </c>
      <c r="R175" s="134" t="s">
        <v>213</v>
      </c>
      <c r="S175" s="146" t="n">
        <v>2070000</v>
      </c>
      <c r="T175" s="144" t="n">
        <v>1</v>
      </c>
      <c r="U175" s="144" t="n">
        <v>1</v>
      </c>
      <c r="V175" s="134" t="s">
        <v>103</v>
      </c>
      <c r="W175" s="134" t="n">
        <f aca="false">FALSE()</f>
        <v>0</v>
      </c>
    </row>
    <row r="176" customFormat="false" ht="14.25" hidden="false" customHeight="false" outlineLevel="0" collapsed="false">
      <c r="A176" s="124" t="str">
        <f aca="false">D176&amp;F176&amp;E176</f>
        <v>Soluciones OriónCanalIT-SW-03-05</v>
      </c>
      <c r="B176" s="124" t="str">
        <f aca="false">E176&amp;F176</f>
        <v>IT-SW-03-05Canal</v>
      </c>
      <c r="C176" s="134"/>
      <c r="D176" s="134" t="s">
        <v>293</v>
      </c>
      <c r="E176" s="143" t="s">
        <v>235</v>
      </c>
      <c r="F176" s="124" t="s">
        <v>206</v>
      </c>
      <c r="G176" s="124" t="str">
        <f aca="false">D176</f>
        <v>Soluciones Orión</v>
      </c>
      <c r="H176" s="124" t="s">
        <v>103</v>
      </c>
      <c r="I176" s="144" t="s">
        <v>77</v>
      </c>
      <c r="J176" s="134" t="s">
        <v>231</v>
      </c>
      <c r="K176" s="134" t="s">
        <v>208</v>
      </c>
      <c r="L176" s="134" t="s">
        <v>101</v>
      </c>
      <c r="M176" s="134" t="s">
        <v>209</v>
      </c>
      <c r="N176" s="144" t="s">
        <v>220</v>
      </c>
      <c r="O176" s="144" t="s">
        <v>211</v>
      </c>
      <c r="P176" s="139" t="s">
        <v>212</v>
      </c>
      <c r="Q176" s="134" t="s">
        <v>235</v>
      </c>
      <c r="R176" s="134" t="s">
        <v>213</v>
      </c>
      <c r="S176" s="146" t="n">
        <v>1242000</v>
      </c>
      <c r="T176" s="144" t="n">
        <v>1</v>
      </c>
      <c r="U176" s="144" t="n">
        <v>1</v>
      </c>
      <c r="V176" s="134" t="s">
        <v>103</v>
      </c>
      <c r="W176" s="134" t="n">
        <f aca="false">FALSE()</f>
        <v>0</v>
      </c>
    </row>
    <row r="177" customFormat="false" ht="14.25" hidden="false" customHeight="false" outlineLevel="0" collapsed="false">
      <c r="A177" s="124" t="str">
        <f aca="false">D177&amp;F177&amp;E177</f>
        <v>Soluciones OriónCanalIT-SW-03-06</v>
      </c>
      <c r="B177" s="124" t="str">
        <f aca="false">E177&amp;F177</f>
        <v>IT-SW-03-06Canal</v>
      </c>
      <c r="C177" s="134"/>
      <c r="D177" s="134" t="s">
        <v>293</v>
      </c>
      <c r="E177" s="143" t="s">
        <v>236</v>
      </c>
      <c r="F177" s="124" t="s">
        <v>206</v>
      </c>
      <c r="G177" s="124" t="str">
        <f aca="false">D177</f>
        <v>Soluciones Orión</v>
      </c>
      <c r="H177" s="124" t="s">
        <v>103</v>
      </c>
      <c r="I177" s="144" t="s">
        <v>77</v>
      </c>
      <c r="J177" s="134" t="s">
        <v>231</v>
      </c>
      <c r="K177" s="134" t="s">
        <v>208</v>
      </c>
      <c r="L177" s="134" t="s">
        <v>101</v>
      </c>
      <c r="M177" s="134" t="s">
        <v>209</v>
      </c>
      <c r="N177" s="144" t="s">
        <v>220</v>
      </c>
      <c r="O177" s="144" t="s">
        <v>215</v>
      </c>
      <c r="P177" s="139" t="s">
        <v>212</v>
      </c>
      <c r="Q177" s="134" t="s">
        <v>236</v>
      </c>
      <c r="R177" s="134" t="s">
        <v>213</v>
      </c>
      <c r="S177" s="146" t="n">
        <v>2484000</v>
      </c>
      <c r="T177" s="144" t="n">
        <v>1</v>
      </c>
      <c r="U177" s="144" t="n">
        <v>1</v>
      </c>
      <c r="V177" s="134" t="s">
        <v>103</v>
      </c>
      <c r="W177" s="134" t="n">
        <f aca="false">FALSE()</f>
        <v>0</v>
      </c>
    </row>
    <row r="178" customFormat="false" ht="14.25" hidden="false" customHeight="false" outlineLevel="0" collapsed="false">
      <c r="A178" s="124" t="str">
        <f aca="false">D178&amp;F178&amp;E178</f>
        <v>Soluciones OriónCanalIT-SW-04-01</v>
      </c>
      <c r="B178" s="124" t="str">
        <f aca="false">E178&amp;F178</f>
        <v>IT-SW-04-01Canal</v>
      </c>
      <c r="C178" s="134"/>
      <c r="D178" s="134" t="s">
        <v>293</v>
      </c>
      <c r="E178" s="143" t="s">
        <v>237</v>
      </c>
      <c r="F178" s="124" t="s">
        <v>206</v>
      </c>
      <c r="G178" s="124" t="str">
        <f aca="false">D178</f>
        <v>Soluciones Orión</v>
      </c>
      <c r="H178" s="124" t="s">
        <v>103</v>
      </c>
      <c r="I178" s="144" t="s">
        <v>77</v>
      </c>
      <c r="J178" s="134" t="s">
        <v>238</v>
      </c>
      <c r="K178" s="134" t="s">
        <v>224</v>
      </c>
      <c r="L178" s="134" t="s">
        <v>101</v>
      </c>
      <c r="M178" s="134" t="s">
        <v>209</v>
      </c>
      <c r="N178" s="144" t="s">
        <v>210</v>
      </c>
      <c r="O178" s="144" t="s">
        <v>211</v>
      </c>
      <c r="P178" s="139" t="s">
        <v>212</v>
      </c>
      <c r="Q178" s="134" t="s">
        <v>237</v>
      </c>
      <c r="R178" s="134" t="s">
        <v>213</v>
      </c>
      <c r="S178" s="146" t="n">
        <v>991875</v>
      </c>
      <c r="T178" s="144" t="n">
        <v>1</v>
      </c>
      <c r="U178" s="144" t="n">
        <v>1</v>
      </c>
      <c r="V178" s="134" t="s">
        <v>103</v>
      </c>
      <c r="W178" s="134" t="n">
        <f aca="false">FALSE()</f>
        <v>0</v>
      </c>
    </row>
    <row r="179" customFormat="false" ht="14.25" hidden="false" customHeight="false" outlineLevel="0" collapsed="false">
      <c r="A179" s="124" t="str">
        <f aca="false">D179&amp;F179&amp;E179</f>
        <v>Soluciones OriónCanalIT-SW-04-02</v>
      </c>
      <c r="B179" s="124" t="str">
        <f aca="false">E179&amp;F179</f>
        <v>IT-SW-04-02Canal</v>
      </c>
      <c r="C179" s="134"/>
      <c r="D179" s="134" t="s">
        <v>293</v>
      </c>
      <c r="E179" s="143" t="s">
        <v>239</v>
      </c>
      <c r="F179" s="124" t="s">
        <v>206</v>
      </c>
      <c r="G179" s="124" t="str">
        <f aca="false">D179</f>
        <v>Soluciones Orión</v>
      </c>
      <c r="H179" s="124" t="s">
        <v>103</v>
      </c>
      <c r="I179" s="144" t="s">
        <v>77</v>
      </c>
      <c r="J179" s="134" t="s">
        <v>238</v>
      </c>
      <c r="K179" s="134" t="s">
        <v>224</v>
      </c>
      <c r="L179" s="134" t="s">
        <v>101</v>
      </c>
      <c r="M179" s="134" t="s">
        <v>209</v>
      </c>
      <c r="N179" s="144" t="s">
        <v>210</v>
      </c>
      <c r="O179" s="144" t="s">
        <v>215</v>
      </c>
      <c r="P179" s="139" t="s">
        <v>212</v>
      </c>
      <c r="Q179" s="134" t="s">
        <v>239</v>
      </c>
      <c r="R179" s="134" t="s">
        <v>213</v>
      </c>
      <c r="S179" s="146" t="n">
        <v>1983750</v>
      </c>
      <c r="T179" s="144" t="n">
        <v>1</v>
      </c>
      <c r="U179" s="144" t="n">
        <v>1</v>
      </c>
      <c r="V179" s="134" t="s">
        <v>103</v>
      </c>
      <c r="W179" s="134" t="n">
        <f aca="false">FALSE()</f>
        <v>0</v>
      </c>
    </row>
    <row r="180" customFormat="false" ht="14.25" hidden="false" customHeight="false" outlineLevel="0" collapsed="false">
      <c r="A180" s="124" t="str">
        <f aca="false">D180&amp;F180&amp;E180</f>
        <v>Soluciones OriónCanalIT-SW-04-03</v>
      </c>
      <c r="B180" s="124" t="str">
        <f aca="false">E180&amp;F180</f>
        <v>IT-SW-04-03Canal</v>
      </c>
      <c r="C180" s="134"/>
      <c r="D180" s="134" t="s">
        <v>293</v>
      </c>
      <c r="E180" s="143" t="s">
        <v>240</v>
      </c>
      <c r="F180" s="124" t="s">
        <v>206</v>
      </c>
      <c r="G180" s="124" t="str">
        <f aca="false">D180</f>
        <v>Soluciones Orión</v>
      </c>
      <c r="H180" s="124" t="s">
        <v>103</v>
      </c>
      <c r="I180" s="144" t="s">
        <v>77</v>
      </c>
      <c r="J180" s="134" t="s">
        <v>238</v>
      </c>
      <c r="K180" s="134" t="s">
        <v>224</v>
      </c>
      <c r="L180" s="134" t="s">
        <v>101</v>
      </c>
      <c r="M180" s="134" t="s">
        <v>209</v>
      </c>
      <c r="N180" s="144" t="s">
        <v>217</v>
      </c>
      <c r="O180" s="144" t="s">
        <v>211</v>
      </c>
      <c r="P180" s="139" t="s">
        <v>212</v>
      </c>
      <c r="Q180" s="134" t="s">
        <v>240</v>
      </c>
      <c r="R180" s="134" t="s">
        <v>213</v>
      </c>
      <c r="S180" s="146" t="n">
        <v>1190250</v>
      </c>
      <c r="T180" s="144" t="n">
        <v>1</v>
      </c>
      <c r="U180" s="144" t="n">
        <v>1</v>
      </c>
      <c r="V180" s="134" t="s">
        <v>103</v>
      </c>
      <c r="W180" s="134" t="n">
        <f aca="false">FALSE()</f>
        <v>0</v>
      </c>
    </row>
    <row r="181" customFormat="false" ht="14.25" hidden="false" customHeight="false" outlineLevel="0" collapsed="false">
      <c r="A181" s="124" t="str">
        <f aca="false">D181&amp;F181&amp;E181</f>
        <v>Soluciones OriónCanalIT-SW-04-04</v>
      </c>
      <c r="B181" s="124" t="str">
        <f aca="false">E181&amp;F181</f>
        <v>IT-SW-04-04Canal</v>
      </c>
      <c r="C181" s="134"/>
      <c r="D181" s="134" t="s">
        <v>293</v>
      </c>
      <c r="E181" s="143" t="s">
        <v>241</v>
      </c>
      <c r="F181" s="124" t="s">
        <v>206</v>
      </c>
      <c r="G181" s="124" t="str">
        <f aca="false">D181</f>
        <v>Soluciones Orión</v>
      </c>
      <c r="H181" s="124" t="s">
        <v>103</v>
      </c>
      <c r="I181" s="144" t="s">
        <v>77</v>
      </c>
      <c r="J181" s="134" t="s">
        <v>238</v>
      </c>
      <c r="K181" s="134" t="s">
        <v>224</v>
      </c>
      <c r="L181" s="134" t="s">
        <v>101</v>
      </c>
      <c r="M181" s="134" t="s">
        <v>209</v>
      </c>
      <c r="N181" s="144" t="s">
        <v>217</v>
      </c>
      <c r="O181" s="144" t="s">
        <v>215</v>
      </c>
      <c r="P181" s="139" t="s">
        <v>212</v>
      </c>
      <c r="Q181" s="134" t="s">
        <v>241</v>
      </c>
      <c r="R181" s="134" t="s">
        <v>213</v>
      </c>
      <c r="S181" s="146" t="n">
        <v>2380500</v>
      </c>
      <c r="T181" s="144" t="n">
        <v>1</v>
      </c>
      <c r="U181" s="144" t="n">
        <v>1</v>
      </c>
      <c r="V181" s="134" t="s">
        <v>103</v>
      </c>
      <c r="W181" s="134" t="n">
        <f aca="false">FALSE()</f>
        <v>0</v>
      </c>
    </row>
    <row r="182" customFormat="false" ht="14.25" hidden="false" customHeight="false" outlineLevel="0" collapsed="false">
      <c r="A182" s="124" t="str">
        <f aca="false">D182&amp;F182&amp;E182</f>
        <v>Soluciones OriónCanalIT-SW-04-05</v>
      </c>
      <c r="B182" s="124" t="str">
        <f aca="false">E182&amp;F182</f>
        <v>IT-SW-04-05Canal</v>
      </c>
      <c r="C182" s="134"/>
      <c r="D182" s="134" t="s">
        <v>293</v>
      </c>
      <c r="E182" s="143" t="s">
        <v>242</v>
      </c>
      <c r="F182" s="124" t="s">
        <v>206</v>
      </c>
      <c r="G182" s="124" t="str">
        <f aca="false">D182</f>
        <v>Soluciones Orión</v>
      </c>
      <c r="H182" s="124" t="s">
        <v>103</v>
      </c>
      <c r="I182" s="144" t="s">
        <v>77</v>
      </c>
      <c r="J182" s="134" t="s">
        <v>238</v>
      </c>
      <c r="K182" s="134" t="s">
        <v>224</v>
      </c>
      <c r="L182" s="134" t="s">
        <v>101</v>
      </c>
      <c r="M182" s="134" t="s">
        <v>209</v>
      </c>
      <c r="N182" s="144" t="s">
        <v>220</v>
      </c>
      <c r="O182" s="144" t="s">
        <v>211</v>
      </c>
      <c r="P182" s="139" t="s">
        <v>212</v>
      </c>
      <c r="Q182" s="134" t="s">
        <v>242</v>
      </c>
      <c r="R182" s="134" t="s">
        <v>213</v>
      </c>
      <c r="S182" s="146" t="n">
        <v>1428300</v>
      </c>
      <c r="T182" s="144" t="n">
        <v>1</v>
      </c>
      <c r="U182" s="144" t="n">
        <v>1</v>
      </c>
      <c r="V182" s="134" t="s">
        <v>103</v>
      </c>
      <c r="W182" s="134" t="n">
        <f aca="false">FALSE()</f>
        <v>0</v>
      </c>
    </row>
    <row r="183" customFormat="false" ht="14.25" hidden="false" customHeight="false" outlineLevel="0" collapsed="false">
      <c r="A183" s="124" t="str">
        <f aca="false">D183&amp;F183&amp;E183</f>
        <v>Soluciones OriónCanalIT-SW-04-06</v>
      </c>
      <c r="B183" s="124" t="str">
        <f aca="false">E183&amp;F183</f>
        <v>IT-SW-04-06Canal</v>
      </c>
      <c r="C183" s="134"/>
      <c r="D183" s="134" t="s">
        <v>293</v>
      </c>
      <c r="E183" s="143" t="s">
        <v>243</v>
      </c>
      <c r="F183" s="124" t="s">
        <v>206</v>
      </c>
      <c r="G183" s="124" t="str">
        <f aca="false">D183</f>
        <v>Soluciones Orión</v>
      </c>
      <c r="H183" s="124" t="s">
        <v>103</v>
      </c>
      <c r="I183" s="144" t="s">
        <v>77</v>
      </c>
      <c r="J183" s="134" t="s">
        <v>238</v>
      </c>
      <c r="K183" s="134" t="s">
        <v>224</v>
      </c>
      <c r="L183" s="134" t="s">
        <v>101</v>
      </c>
      <c r="M183" s="134" t="s">
        <v>209</v>
      </c>
      <c r="N183" s="144" t="s">
        <v>220</v>
      </c>
      <c r="O183" s="144" t="s">
        <v>215</v>
      </c>
      <c r="P183" s="139" t="s">
        <v>212</v>
      </c>
      <c r="Q183" s="134" t="s">
        <v>243</v>
      </c>
      <c r="R183" s="134" t="s">
        <v>213</v>
      </c>
      <c r="S183" s="146" t="n">
        <v>2856600</v>
      </c>
      <c r="T183" s="144" t="n">
        <v>1</v>
      </c>
      <c r="U183" s="144" t="n">
        <v>1</v>
      </c>
      <c r="V183" s="134" t="s">
        <v>103</v>
      </c>
      <c r="W183" s="134" t="n">
        <f aca="false">FALSE()</f>
        <v>0</v>
      </c>
    </row>
    <row r="184" customFormat="false" ht="14.25" hidden="false" customHeight="false" outlineLevel="0" collapsed="false">
      <c r="A184" s="124" t="str">
        <f aca="false">D184&amp;F184&amp;E184</f>
        <v>Soluciones OriónCanalIT-SW-05-01</v>
      </c>
      <c r="B184" s="124" t="str">
        <f aca="false">E184&amp;F184</f>
        <v>IT-SW-05-01Canal</v>
      </c>
      <c r="C184" s="134"/>
      <c r="D184" s="134" t="s">
        <v>293</v>
      </c>
      <c r="E184" s="143" t="s">
        <v>244</v>
      </c>
      <c r="F184" s="124" t="s">
        <v>206</v>
      </c>
      <c r="G184" s="124" t="str">
        <f aca="false">D184</f>
        <v>Soluciones Orión</v>
      </c>
      <c r="H184" s="124" t="s">
        <v>103</v>
      </c>
      <c r="I184" s="144" t="s">
        <v>77</v>
      </c>
      <c r="J184" s="134" t="s">
        <v>245</v>
      </c>
      <c r="K184" s="134" t="s">
        <v>246</v>
      </c>
      <c r="L184" s="134" t="s">
        <v>101</v>
      </c>
      <c r="M184" s="134" t="s">
        <v>209</v>
      </c>
      <c r="N184" s="144" t="s">
        <v>210</v>
      </c>
      <c r="O184" s="144" t="s">
        <v>211</v>
      </c>
      <c r="P184" s="139" t="s">
        <v>247</v>
      </c>
      <c r="Q184" s="134" t="s">
        <v>244</v>
      </c>
      <c r="R184" s="134" t="s">
        <v>213</v>
      </c>
      <c r="S184" s="146" t="n">
        <v>250000</v>
      </c>
      <c r="T184" s="144" t="n">
        <v>1</v>
      </c>
      <c r="U184" s="144" t="n">
        <v>1</v>
      </c>
      <c r="V184" s="134" t="s">
        <v>103</v>
      </c>
      <c r="W184" s="134" t="n">
        <f aca="false">FALSE()</f>
        <v>0</v>
      </c>
    </row>
    <row r="185" customFormat="false" ht="14.25" hidden="false" customHeight="false" outlineLevel="0" collapsed="false">
      <c r="A185" s="124" t="str">
        <f aca="false">D185&amp;F185&amp;E185</f>
        <v>Soluciones OriónCanalIT-SW-05-02</v>
      </c>
      <c r="B185" s="124" t="str">
        <f aca="false">E185&amp;F185</f>
        <v>IT-SW-05-02Canal</v>
      </c>
      <c r="C185" s="134"/>
      <c r="D185" s="134" t="s">
        <v>293</v>
      </c>
      <c r="E185" s="143" t="s">
        <v>248</v>
      </c>
      <c r="F185" s="124" t="s">
        <v>206</v>
      </c>
      <c r="G185" s="124" t="str">
        <f aca="false">D185</f>
        <v>Soluciones Orión</v>
      </c>
      <c r="H185" s="124" t="s">
        <v>103</v>
      </c>
      <c r="I185" s="144" t="s">
        <v>77</v>
      </c>
      <c r="J185" s="134" t="s">
        <v>245</v>
      </c>
      <c r="K185" s="134" t="s">
        <v>246</v>
      </c>
      <c r="L185" s="134" t="s">
        <v>101</v>
      </c>
      <c r="M185" s="134" t="s">
        <v>209</v>
      </c>
      <c r="N185" s="144" t="s">
        <v>210</v>
      </c>
      <c r="O185" s="144" t="s">
        <v>215</v>
      </c>
      <c r="P185" s="139" t="s">
        <v>247</v>
      </c>
      <c r="Q185" s="134" t="s">
        <v>248</v>
      </c>
      <c r="R185" s="134" t="s">
        <v>213</v>
      </c>
      <c r="S185" s="146" t="n">
        <v>500000</v>
      </c>
      <c r="T185" s="144" t="n">
        <v>1</v>
      </c>
      <c r="U185" s="144" t="n">
        <v>1</v>
      </c>
      <c r="V185" s="134" t="s">
        <v>103</v>
      </c>
      <c r="W185" s="134" t="n">
        <f aca="false">FALSE()</f>
        <v>0</v>
      </c>
    </row>
    <row r="186" customFormat="false" ht="14.25" hidden="false" customHeight="false" outlineLevel="0" collapsed="false">
      <c r="A186" s="124" t="str">
        <f aca="false">D186&amp;F186&amp;E186</f>
        <v>Soluciones OriónCanalIT-SW-05-03</v>
      </c>
      <c r="B186" s="124" t="str">
        <f aca="false">E186&amp;F186</f>
        <v>IT-SW-05-03Canal</v>
      </c>
      <c r="C186" s="134"/>
      <c r="D186" s="134" t="s">
        <v>293</v>
      </c>
      <c r="E186" s="143" t="s">
        <v>249</v>
      </c>
      <c r="F186" s="124" t="s">
        <v>206</v>
      </c>
      <c r="G186" s="124" t="str">
        <f aca="false">D186</f>
        <v>Soluciones Orión</v>
      </c>
      <c r="H186" s="124" t="s">
        <v>103</v>
      </c>
      <c r="I186" s="144" t="s">
        <v>77</v>
      </c>
      <c r="J186" s="134" t="s">
        <v>245</v>
      </c>
      <c r="K186" s="134" t="s">
        <v>246</v>
      </c>
      <c r="L186" s="134" t="s">
        <v>101</v>
      </c>
      <c r="M186" s="134" t="s">
        <v>209</v>
      </c>
      <c r="N186" s="144" t="s">
        <v>217</v>
      </c>
      <c r="O186" s="144" t="s">
        <v>211</v>
      </c>
      <c r="P186" s="139" t="s">
        <v>247</v>
      </c>
      <c r="Q186" s="134" t="s">
        <v>249</v>
      </c>
      <c r="R186" s="134" t="s">
        <v>213</v>
      </c>
      <c r="S186" s="146" t="n">
        <v>300000</v>
      </c>
      <c r="T186" s="144" t="n">
        <v>1</v>
      </c>
      <c r="U186" s="144" t="n">
        <v>1</v>
      </c>
      <c r="V186" s="134" t="s">
        <v>103</v>
      </c>
      <c r="W186" s="134" t="n">
        <f aca="false">FALSE()</f>
        <v>0</v>
      </c>
    </row>
    <row r="187" customFormat="false" ht="14.25" hidden="false" customHeight="false" outlineLevel="0" collapsed="false">
      <c r="A187" s="124" t="str">
        <f aca="false">D187&amp;F187&amp;E187</f>
        <v>Soluciones OriónCanalIT-SW-05-04</v>
      </c>
      <c r="B187" s="124" t="str">
        <f aca="false">E187&amp;F187</f>
        <v>IT-SW-05-04Canal</v>
      </c>
      <c r="C187" s="134"/>
      <c r="D187" s="134" t="s">
        <v>293</v>
      </c>
      <c r="E187" s="143" t="s">
        <v>250</v>
      </c>
      <c r="F187" s="124" t="s">
        <v>206</v>
      </c>
      <c r="G187" s="124" t="str">
        <f aca="false">D187</f>
        <v>Soluciones Orión</v>
      </c>
      <c r="H187" s="124" t="s">
        <v>103</v>
      </c>
      <c r="I187" s="144" t="s">
        <v>77</v>
      </c>
      <c r="J187" s="134" t="s">
        <v>245</v>
      </c>
      <c r="K187" s="134" t="s">
        <v>246</v>
      </c>
      <c r="L187" s="134" t="s">
        <v>101</v>
      </c>
      <c r="M187" s="134" t="s">
        <v>209</v>
      </c>
      <c r="N187" s="144" t="s">
        <v>217</v>
      </c>
      <c r="O187" s="144" t="s">
        <v>215</v>
      </c>
      <c r="P187" s="139" t="s">
        <v>247</v>
      </c>
      <c r="Q187" s="134" t="s">
        <v>250</v>
      </c>
      <c r="R187" s="134" t="s">
        <v>213</v>
      </c>
      <c r="S187" s="146" t="n">
        <v>600000</v>
      </c>
      <c r="T187" s="144" t="n">
        <v>1</v>
      </c>
      <c r="U187" s="144" t="n">
        <v>1</v>
      </c>
      <c r="V187" s="134" t="s">
        <v>103</v>
      </c>
      <c r="W187" s="134" t="n">
        <f aca="false">FALSE()</f>
        <v>0</v>
      </c>
    </row>
    <row r="188" customFormat="false" ht="14.25" hidden="false" customHeight="false" outlineLevel="0" collapsed="false">
      <c r="A188" s="124" t="str">
        <f aca="false">D188&amp;F188&amp;E188</f>
        <v>Soluciones OriónCanalIT-SW-05-05</v>
      </c>
      <c r="B188" s="124" t="str">
        <f aca="false">E188&amp;F188</f>
        <v>IT-SW-05-05Canal</v>
      </c>
      <c r="C188" s="134"/>
      <c r="D188" s="134" t="s">
        <v>293</v>
      </c>
      <c r="E188" s="143" t="s">
        <v>251</v>
      </c>
      <c r="F188" s="124" t="s">
        <v>206</v>
      </c>
      <c r="G188" s="124" t="str">
        <f aca="false">D188</f>
        <v>Soluciones Orión</v>
      </c>
      <c r="H188" s="124" t="s">
        <v>103</v>
      </c>
      <c r="I188" s="144" t="s">
        <v>77</v>
      </c>
      <c r="J188" s="134" t="s">
        <v>245</v>
      </c>
      <c r="K188" s="134" t="s">
        <v>246</v>
      </c>
      <c r="L188" s="134" t="s">
        <v>101</v>
      </c>
      <c r="M188" s="134" t="s">
        <v>209</v>
      </c>
      <c r="N188" s="144" t="s">
        <v>220</v>
      </c>
      <c r="O188" s="144" t="s">
        <v>211</v>
      </c>
      <c r="P188" s="139" t="s">
        <v>247</v>
      </c>
      <c r="Q188" s="134" t="s">
        <v>251</v>
      </c>
      <c r="R188" s="134" t="s">
        <v>213</v>
      </c>
      <c r="S188" s="146" t="n">
        <v>300000</v>
      </c>
      <c r="T188" s="144" t="n">
        <v>1</v>
      </c>
      <c r="U188" s="144" t="n">
        <v>1</v>
      </c>
      <c r="V188" s="134" t="s">
        <v>103</v>
      </c>
      <c r="W188" s="134" t="n">
        <f aca="false">FALSE()</f>
        <v>0</v>
      </c>
    </row>
    <row r="189" customFormat="false" ht="14.25" hidden="false" customHeight="false" outlineLevel="0" collapsed="false">
      <c r="A189" s="124" t="str">
        <f aca="false">D189&amp;F189&amp;E189</f>
        <v>Soluciones OriónCanalIT-SW-05-06</v>
      </c>
      <c r="B189" s="124" t="str">
        <f aca="false">E189&amp;F189</f>
        <v>IT-SW-05-06Canal</v>
      </c>
      <c r="C189" s="134"/>
      <c r="D189" s="134" t="s">
        <v>293</v>
      </c>
      <c r="E189" s="143" t="s">
        <v>252</v>
      </c>
      <c r="F189" s="124" t="s">
        <v>206</v>
      </c>
      <c r="G189" s="124" t="str">
        <f aca="false">D189</f>
        <v>Soluciones Orión</v>
      </c>
      <c r="H189" s="124" t="s">
        <v>103</v>
      </c>
      <c r="I189" s="144" t="s">
        <v>77</v>
      </c>
      <c r="J189" s="134" t="s">
        <v>245</v>
      </c>
      <c r="K189" s="134" t="s">
        <v>246</v>
      </c>
      <c r="L189" s="134" t="s">
        <v>101</v>
      </c>
      <c r="M189" s="134" t="s">
        <v>209</v>
      </c>
      <c r="N189" s="144" t="s">
        <v>220</v>
      </c>
      <c r="O189" s="144" t="s">
        <v>215</v>
      </c>
      <c r="P189" s="139" t="s">
        <v>247</v>
      </c>
      <c r="Q189" s="134" t="s">
        <v>252</v>
      </c>
      <c r="R189" s="134" t="s">
        <v>213</v>
      </c>
      <c r="S189" s="146" t="n">
        <v>600000</v>
      </c>
      <c r="T189" s="144" t="n">
        <v>1</v>
      </c>
      <c r="U189" s="144" t="n">
        <v>1</v>
      </c>
      <c r="V189" s="134" t="s">
        <v>103</v>
      </c>
      <c r="W189" s="134" t="n">
        <f aca="false">FALSE()</f>
        <v>0</v>
      </c>
    </row>
    <row r="190" customFormat="false" ht="14.25" hidden="false" customHeight="false" outlineLevel="0" collapsed="false">
      <c r="A190" s="124" t="str">
        <f aca="false">D190&amp;F190&amp;E190</f>
        <v>Soluciones OriónCanalIT-SW-06-01</v>
      </c>
      <c r="B190" s="124" t="str">
        <f aca="false">E190&amp;F190</f>
        <v>IT-SW-06-01Canal</v>
      </c>
      <c r="C190" s="134"/>
      <c r="D190" s="134" t="s">
        <v>293</v>
      </c>
      <c r="E190" s="143" t="s">
        <v>253</v>
      </c>
      <c r="F190" s="124" t="s">
        <v>206</v>
      </c>
      <c r="G190" s="124" t="str">
        <f aca="false">D190</f>
        <v>Soluciones Orión</v>
      </c>
      <c r="H190" s="124" t="s">
        <v>103</v>
      </c>
      <c r="I190" s="144" t="s">
        <v>77</v>
      </c>
      <c r="J190" s="134" t="s">
        <v>254</v>
      </c>
      <c r="K190" s="134" t="s">
        <v>255</v>
      </c>
      <c r="L190" s="134" t="s">
        <v>101</v>
      </c>
      <c r="M190" s="134" t="s">
        <v>209</v>
      </c>
      <c r="N190" s="144" t="s">
        <v>210</v>
      </c>
      <c r="O190" s="144" t="s">
        <v>215</v>
      </c>
      <c r="P190" s="139" t="s">
        <v>247</v>
      </c>
      <c r="Q190" s="134" t="s">
        <v>253</v>
      </c>
      <c r="R190" s="134" t="s">
        <v>213</v>
      </c>
      <c r="S190" s="146" t="n">
        <v>11250000</v>
      </c>
      <c r="T190" s="144" t="n">
        <v>1</v>
      </c>
      <c r="U190" s="144" t="n">
        <v>1</v>
      </c>
      <c r="V190" s="134" t="s">
        <v>103</v>
      </c>
      <c r="W190" s="134" t="n">
        <f aca="false">FALSE()</f>
        <v>0</v>
      </c>
    </row>
    <row r="191" customFormat="false" ht="14.25" hidden="false" customHeight="false" outlineLevel="0" collapsed="false">
      <c r="A191" s="124" t="str">
        <f aca="false">D191&amp;F191&amp;E191</f>
        <v>Soluciones OriónCanalIT-SW-06-02</v>
      </c>
      <c r="B191" s="124" t="str">
        <f aca="false">E191&amp;F191</f>
        <v>IT-SW-06-02Canal</v>
      </c>
      <c r="C191" s="134"/>
      <c r="D191" s="134" t="s">
        <v>293</v>
      </c>
      <c r="E191" s="143" t="s">
        <v>256</v>
      </c>
      <c r="F191" s="124" t="s">
        <v>206</v>
      </c>
      <c r="G191" s="124" t="str">
        <f aca="false">D191</f>
        <v>Soluciones Orión</v>
      </c>
      <c r="H191" s="124" t="s">
        <v>103</v>
      </c>
      <c r="I191" s="144" t="s">
        <v>77</v>
      </c>
      <c r="J191" s="134" t="s">
        <v>254</v>
      </c>
      <c r="K191" s="134" t="s">
        <v>255</v>
      </c>
      <c r="L191" s="134" t="s">
        <v>101</v>
      </c>
      <c r="M191" s="134" t="s">
        <v>209</v>
      </c>
      <c r="N191" s="144" t="s">
        <v>217</v>
      </c>
      <c r="O191" s="144" t="s">
        <v>215</v>
      </c>
      <c r="P191" s="139" t="s">
        <v>247</v>
      </c>
      <c r="Q191" s="134" t="s">
        <v>256</v>
      </c>
      <c r="R191" s="134" t="s">
        <v>213</v>
      </c>
      <c r="S191" s="146" t="n">
        <v>14625000</v>
      </c>
      <c r="T191" s="144" t="n">
        <v>1</v>
      </c>
      <c r="U191" s="144" t="n">
        <v>1</v>
      </c>
      <c r="V191" s="134" t="s">
        <v>103</v>
      </c>
      <c r="W191" s="134" t="n">
        <f aca="false">FALSE()</f>
        <v>0</v>
      </c>
    </row>
    <row r="192" customFormat="false" ht="14.25" hidden="false" customHeight="false" outlineLevel="0" collapsed="false">
      <c r="A192" s="124" t="str">
        <f aca="false">D192&amp;F192&amp;E192</f>
        <v>Soluciones OriónCanalIT-SW-06-03</v>
      </c>
      <c r="B192" s="124" t="str">
        <f aca="false">E192&amp;F192</f>
        <v>IT-SW-06-03Canal</v>
      </c>
      <c r="C192" s="134"/>
      <c r="D192" s="134" t="s">
        <v>293</v>
      </c>
      <c r="E192" s="143" t="s">
        <v>257</v>
      </c>
      <c r="F192" s="124" t="s">
        <v>206</v>
      </c>
      <c r="G192" s="124" t="str">
        <f aca="false">D192</f>
        <v>Soluciones Orión</v>
      </c>
      <c r="H192" s="124" t="s">
        <v>103</v>
      </c>
      <c r="I192" s="144" t="s">
        <v>77</v>
      </c>
      <c r="J192" s="134" t="s">
        <v>254</v>
      </c>
      <c r="K192" s="134" t="s">
        <v>255</v>
      </c>
      <c r="L192" s="134" t="s">
        <v>101</v>
      </c>
      <c r="M192" s="134" t="s">
        <v>209</v>
      </c>
      <c r="N192" s="144" t="s">
        <v>220</v>
      </c>
      <c r="O192" s="144" t="s">
        <v>215</v>
      </c>
      <c r="P192" s="139" t="s">
        <v>247</v>
      </c>
      <c r="Q192" s="134" t="s">
        <v>257</v>
      </c>
      <c r="R192" s="134" t="s">
        <v>213</v>
      </c>
      <c r="S192" s="146" t="n">
        <v>19012500</v>
      </c>
      <c r="T192" s="144" t="n">
        <v>1</v>
      </c>
      <c r="U192" s="144" t="n">
        <v>1</v>
      </c>
      <c r="V192" s="134" t="s">
        <v>103</v>
      </c>
      <c r="W192" s="134" t="n">
        <f aca="false">FALSE()</f>
        <v>0</v>
      </c>
    </row>
    <row r="193" customFormat="false" ht="14.25" hidden="false" customHeight="false" outlineLevel="0" collapsed="false">
      <c r="A193" s="124" t="str">
        <f aca="false">D193&amp;F193&amp;E193</f>
        <v>Soluciones OriónCanalIT-SW-07-01</v>
      </c>
      <c r="B193" s="124" t="str">
        <f aca="false">E193&amp;F193</f>
        <v>IT-SW-07-01Canal</v>
      </c>
      <c r="C193" s="134"/>
      <c r="D193" s="134" t="s">
        <v>293</v>
      </c>
      <c r="E193" s="143" t="s">
        <v>258</v>
      </c>
      <c r="F193" s="124" t="s">
        <v>206</v>
      </c>
      <c r="G193" s="124" t="str">
        <f aca="false">D193</f>
        <v>Soluciones Orión</v>
      </c>
      <c r="H193" s="124" t="s">
        <v>103</v>
      </c>
      <c r="I193" s="144" t="s">
        <v>77</v>
      </c>
      <c r="J193" s="134" t="s">
        <v>259</v>
      </c>
      <c r="K193" s="134" t="s">
        <v>30</v>
      </c>
      <c r="L193" s="134" t="s">
        <v>101</v>
      </c>
      <c r="M193" s="134" t="s">
        <v>209</v>
      </c>
      <c r="N193" s="144" t="s">
        <v>210</v>
      </c>
      <c r="O193" s="144" t="s">
        <v>211</v>
      </c>
      <c r="P193" s="139" t="s">
        <v>260</v>
      </c>
      <c r="Q193" s="134" t="s">
        <v>258</v>
      </c>
      <c r="R193" s="134" t="s">
        <v>213</v>
      </c>
      <c r="S193" s="146" t="n">
        <v>250000</v>
      </c>
      <c r="T193" s="144" t="n">
        <v>1</v>
      </c>
      <c r="U193" s="144" t="n">
        <v>1</v>
      </c>
      <c r="V193" s="134" t="s">
        <v>103</v>
      </c>
      <c r="W193" s="134" t="n">
        <f aca="false">FALSE()</f>
        <v>0</v>
      </c>
    </row>
    <row r="194" customFormat="false" ht="14.25" hidden="false" customHeight="false" outlineLevel="0" collapsed="false">
      <c r="A194" s="124" t="str">
        <f aca="false">D194&amp;F194&amp;E194</f>
        <v>Soluciones OriónCanalIT-SW-07-02</v>
      </c>
      <c r="B194" s="124" t="str">
        <f aca="false">E194&amp;F194</f>
        <v>IT-SW-07-02Canal</v>
      </c>
      <c r="C194" s="134"/>
      <c r="D194" s="134" t="s">
        <v>293</v>
      </c>
      <c r="E194" s="143" t="s">
        <v>261</v>
      </c>
      <c r="F194" s="124" t="s">
        <v>206</v>
      </c>
      <c r="G194" s="124" t="str">
        <f aca="false">D194</f>
        <v>Soluciones Orión</v>
      </c>
      <c r="H194" s="124" t="s">
        <v>103</v>
      </c>
      <c r="I194" s="144" t="s">
        <v>77</v>
      </c>
      <c r="J194" s="134" t="s">
        <v>259</v>
      </c>
      <c r="K194" s="134" t="s">
        <v>30</v>
      </c>
      <c r="L194" s="134" t="s">
        <v>101</v>
      </c>
      <c r="M194" s="134" t="s">
        <v>209</v>
      </c>
      <c r="N194" s="144" t="s">
        <v>210</v>
      </c>
      <c r="O194" s="144" t="s">
        <v>215</v>
      </c>
      <c r="P194" s="139" t="s">
        <v>260</v>
      </c>
      <c r="Q194" s="134" t="s">
        <v>261</v>
      </c>
      <c r="R194" s="134" t="s">
        <v>213</v>
      </c>
      <c r="S194" s="146" t="n">
        <v>375000</v>
      </c>
      <c r="T194" s="144" t="n">
        <v>1</v>
      </c>
      <c r="U194" s="144" t="n">
        <v>1</v>
      </c>
      <c r="V194" s="134" t="s">
        <v>103</v>
      </c>
      <c r="W194" s="134" t="n">
        <f aca="false">FALSE()</f>
        <v>0</v>
      </c>
    </row>
    <row r="195" customFormat="false" ht="14.25" hidden="false" customHeight="false" outlineLevel="0" collapsed="false">
      <c r="A195" s="124" t="str">
        <f aca="false">D195&amp;F195&amp;E195</f>
        <v>Soluciones OriónCanalIT-SW-07-03</v>
      </c>
      <c r="B195" s="124" t="str">
        <f aca="false">E195&amp;F195</f>
        <v>IT-SW-07-03Canal</v>
      </c>
      <c r="C195" s="134"/>
      <c r="D195" s="134" t="s">
        <v>293</v>
      </c>
      <c r="E195" s="143" t="s">
        <v>262</v>
      </c>
      <c r="F195" s="124" t="s">
        <v>206</v>
      </c>
      <c r="G195" s="124" t="str">
        <f aca="false">D195</f>
        <v>Soluciones Orión</v>
      </c>
      <c r="H195" s="124" t="s">
        <v>103</v>
      </c>
      <c r="I195" s="144" t="s">
        <v>77</v>
      </c>
      <c r="J195" s="134" t="s">
        <v>259</v>
      </c>
      <c r="K195" s="134" t="s">
        <v>30</v>
      </c>
      <c r="L195" s="134" t="s">
        <v>101</v>
      </c>
      <c r="M195" s="134" t="s">
        <v>209</v>
      </c>
      <c r="N195" s="144" t="s">
        <v>217</v>
      </c>
      <c r="O195" s="144" t="s">
        <v>211</v>
      </c>
      <c r="P195" s="139" t="s">
        <v>260</v>
      </c>
      <c r="Q195" s="134" t="s">
        <v>262</v>
      </c>
      <c r="R195" s="134" t="s">
        <v>213</v>
      </c>
      <c r="S195" s="146" t="n">
        <v>287500</v>
      </c>
      <c r="T195" s="144" t="n">
        <v>1</v>
      </c>
      <c r="U195" s="144" t="n">
        <v>1</v>
      </c>
      <c r="V195" s="134" t="s">
        <v>103</v>
      </c>
      <c r="W195" s="134" t="n">
        <f aca="false">FALSE()</f>
        <v>0</v>
      </c>
    </row>
    <row r="196" customFormat="false" ht="14.25" hidden="false" customHeight="false" outlineLevel="0" collapsed="false">
      <c r="A196" s="124" t="str">
        <f aca="false">D196&amp;F196&amp;E196</f>
        <v>Soluciones OriónCanalIT-SW-07-04</v>
      </c>
      <c r="B196" s="124" t="str">
        <f aca="false">E196&amp;F196</f>
        <v>IT-SW-07-04Canal</v>
      </c>
      <c r="C196" s="134"/>
      <c r="D196" s="134" t="s">
        <v>293</v>
      </c>
      <c r="E196" s="143" t="s">
        <v>263</v>
      </c>
      <c r="F196" s="124" t="s">
        <v>206</v>
      </c>
      <c r="G196" s="124" t="str">
        <f aca="false">D196</f>
        <v>Soluciones Orión</v>
      </c>
      <c r="H196" s="124" t="s">
        <v>103</v>
      </c>
      <c r="I196" s="144" t="s">
        <v>77</v>
      </c>
      <c r="J196" s="134" t="s">
        <v>259</v>
      </c>
      <c r="K196" s="134" t="s">
        <v>30</v>
      </c>
      <c r="L196" s="134" t="s">
        <v>101</v>
      </c>
      <c r="M196" s="134" t="s">
        <v>209</v>
      </c>
      <c r="N196" s="144" t="s">
        <v>217</v>
      </c>
      <c r="O196" s="144" t="s">
        <v>215</v>
      </c>
      <c r="P196" s="139" t="s">
        <v>260</v>
      </c>
      <c r="Q196" s="134" t="s">
        <v>263</v>
      </c>
      <c r="R196" s="134" t="s">
        <v>213</v>
      </c>
      <c r="S196" s="146" t="n">
        <v>431250</v>
      </c>
      <c r="T196" s="144" t="n">
        <v>1</v>
      </c>
      <c r="U196" s="144" t="n">
        <v>1</v>
      </c>
      <c r="V196" s="134" t="s">
        <v>103</v>
      </c>
      <c r="W196" s="134" t="n">
        <f aca="false">FALSE()</f>
        <v>0</v>
      </c>
    </row>
    <row r="197" customFormat="false" ht="14.25" hidden="false" customHeight="false" outlineLevel="0" collapsed="false">
      <c r="A197" s="124" t="str">
        <f aca="false">D197&amp;F197&amp;E197</f>
        <v>Soluciones OriónCanalIT-SW-07-05</v>
      </c>
      <c r="B197" s="124" t="str">
        <f aca="false">E197&amp;F197</f>
        <v>IT-SW-07-05Canal</v>
      </c>
      <c r="C197" s="134"/>
      <c r="D197" s="134" t="s">
        <v>293</v>
      </c>
      <c r="E197" s="143" t="s">
        <v>264</v>
      </c>
      <c r="F197" s="124" t="s">
        <v>206</v>
      </c>
      <c r="G197" s="124" t="str">
        <f aca="false">D197</f>
        <v>Soluciones Orión</v>
      </c>
      <c r="H197" s="124" t="s">
        <v>103</v>
      </c>
      <c r="I197" s="144" t="s">
        <v>77</v>
      </c>
      <c r="J197" s="134" t="s">
        <v>259</v>
      </c>
      <c r="K197" s="134" t="s">
        <v>30</v>
      </c>
      <c r="L197" s="134" t="s">
        <v>101</v>
      </c>
      <c r="M197" s="134" t="s">
        <v>209</v>
      </c>
      <c r="N197" s="144" t="s">
        <v>220</v>
      </c>
      <c r="O197" s="144" t="s">
        <v>211</v>
      </c>
      <c r="P197" s="139" t="s">
        <v>260</v>
      </c>
      <c r="Q197" s="134" t="s">
        <v>264</v>
      </c>
      <c r="R197" s="134" t="s">
        <v>213</v>
      </c>
      <c r="S197" s="146" t="n">
        <v>330625</v>
      </c>
      <c r="T197" s="144" t="n">
        <v>1</v>
      </c>
      <c r="U197" s="144" t="n">
        <v>1</v>
      </c>
      <c r="V197" s="134" t="s">
        <v>103</v>
      </c>
      <c r="W197" s="134" t="n">
        <f aca="false">FALSE()</f>
        <v>0</v>
      </c>
    </row>
    <row r="198" customFormat="false" ht="14.25" hidden="false" customHeight="false" outlineLevel="0" collapsed="false">
      <c r="A198" s="124" t="str">
        <f aca="false">D198&amp;F198&amp;E198</f>
        <v>Soluciones OriónCanalIT-SW-07-06</v>
      </c>
      <c r="B198" s="124" t="str">
        <f aca="false">E198&amp;F198</f>
        <v>IT-SW-07-06Canal</v>
      </c>
      <c r="C198" s="134"/>
      <c r="D198" s="134" t="s">
        <v>293</v>
      </c>
      <c r="E198" s="143" t="s">
        <v>265</v>
      </c>
      <c r="F198" s="124" t="s">
        <v>206</v>
      </c>
      <c r="G198" s="124" t="str">
        <f aca="false">D198</f>
        <v>Soluciones Orión</v>
      </c>
      <c r="H198" s="124" t="s">
        <v>103</v>
      </c>
      <c r="I198" s="144" t="s">
        <v>77</v>
      </c>
      <c r="J198" s="134" t="s">
        <v>259</v>
      </c>
      <c r="K198" s="134" t="s">
        <v>30</v>
      </c>
      <c r="L198" s="134" t="s">
        <v>101</v>
      </c>
      <c r="M198" s="134" t="s">
        <v>209</v>
      </c>
      <c r="N198" s="144" t="s">
        <v>220</v>
      </c>
      <c r="O198" s="144" t="s">
        <v>215</v>
      </c>
      <c r="P198" s="139" t="s">
        <v>260</v>
      </c>
      <c r="Q198" s="134" t="s">
        <v>265</v>
      </c>
      <c r="R198" s="134" t="s">
        <v>213</v>
      </c>
      <c r="S198" s="146" t="n">
        <v>495937.5</v>
      </c>
      <c r="T198" s="144" t="n">
        <v>1</v>
      </c>
      <c r="U198" s="144" t="n">
        <v>1</v>
      </c>
      <c r="V198" s="134" t="s">
        <v>103</v>
      </c>
      <c r="W198" s="134" t="n">
        <f aca="false">FALSE()</f>
        <v>0</v>
      </c>
    </row>
    <row r="199" customFormat="false" ht="14.25" hidden="false" customHeight="false" outlineLevel="0" collapsed="false">
      <c r="A199" s="124" t="str">
        <f aca="false">D199&amp;F199&amp;E199</f>
        <v>Soluciones OriónCanalIT-SW-08-01</v>
      </c>
      <c r="B199" s="124" t="str">
        <f aca="false">E199&amp;F199</f>
        <v>IT-SW-08-01Canal</v>
      </c>
      <c r="C199" s="134"/>
      <c r="D199" s="134" t="s">
        <v>293</v>
      </c>
      <c r="E199" s="143" t="s">
        <v>266</v>
      </c>
      <c r="F199" s="124" t="s">
        <v>206</v>
      </c>
      <c r="G199" s="124" t="str">
        <f aca="false">D199</f>
        <v>Soluciones Orión</v>
      </c>
      <c r="H199" s="124" t="s">
        <v>103</v>
      </c>
      <c r="I199" s="144" t="s">
        <v>77</v>
      </c>
      <c r="J199" s="134" t="s">
        <v>267</v>
      </c>
      <c r="K199" s="134" t="s">
        <v>268</v>
      </c>
      <c r="L199" s="134" t="s">
        <v>101</v>
      </c>
      <c r="M199" s="134" t="s">
        <v>209</v>
      </c>
      <c r="N199" s="144" t="s">
        <v>210</v>
      </c>
      <c r="O199" s="144" t="s">
        <v>211</v>
      </c>
      <c r="P199" s="139" t="s">
        <v>247</v>
      </c>
      <c r="Q199" s="134" t="s">
        <v>266</v>
      </c>
      <c r="R199" s="134" t="s">
        <v>213</v>
      </c>
      <c r="S199" s="146" t="n">
        <v>37500</v>
      </c>
      <c r="T199" s="144" t="n">
        <v>1</v>
      </c>
      <c r="U199" s="144" t="n">
        <v>1</v>
      </c>
      <c r="V199" s="134" t="s">
        <v>103</v>
      </c>
      <c r="W199" s="134" t="n">
        <f aca="false">FALSE()</f>
        <v>0</v>
      </c>
    </row>
    <row r="200" customFormat="false" ht="14.25" hidden="false" customHeight="false" outlineLevel="0" collapsed="false">
      <c r="A200" s="124" t="str">
        <f aca="false">D200&amp;F200&amp;E200</f>
        <v>Soluciones OriónCanalIT-SW-08-02</v>
      </c>
      <c r="B200" s="124" t="str">
        <f aca="false">E200&amp;F200</f>
        <v>IT-SW-08-02Canal</v>
      </c>
      <c r="C200" s="134"/>
      <c r="D200" s="134" t="s">
        <v>293</v>
      </c>
      <c r="E200" s="143" t="s">
        <v>269</v>
      </c>
      <c r="F200" s="124" t="s">
        <v>206</v>
      </c>
      <c r="G200" s="124" t="str">
        <f aca="false">D200</f>
        <v>Soluciones Orión</v>
      </c>
      <c r="H200" s="124" t="s">
        <v>103</v>
      </c>
      <c r="I200" s="144" t="s">
        <v>77</v>
      </c>
      <c r="J200" s="134" t="s">
        <v>267</v>
      </c>
      <c r="K200" s="134" t="s">
        <v>268</v>
      </c>
      <c r="L200" s="134" t="s">
        <v>101</v>
      </c>
      <c r="M200" s="134" t="s">
        <v>209</v>
      </c>
      <c r="N200" s="144" t="s">
        <v>210</v>
      </c>
      <c r="O200" s="144" t="s">
        <v>215</v>
      </c>
      <c r="P200" s="139" t="s">
        <v>247</v>
      </c>
      <c r="Q200" s="134" t="s">
        <v>269</v>
      </c>
      <c r="R200" s="134" t="s">
        <v>213</v>
      </c>
      <c r="S200" s="146" t="n">
        <v>56250</v>
      </c>
      <c r="T200" s="144" t="n">
        <v>1</v>
      </c>
      <c r="U200" s="144" t="n">
        <v>1</v>
      </c>
      <c r="V200" s="134" t="s">
        <v>103</v>
      </c>
      <c r="W200" s="134" t="n">
        <f aca="false">FALSE()</f>
        <v>0</v>
      </c>
    </row>
    <row r="201" customFormat="false" ht="14.25" hidden="false" customHeight="false" outlineLevel="0" collapsed="false">
      <c r="A201" s="124" t="str">
        <f aca="false">D201&amp;F201&amp;E201</f>
        <v>Soluciones OriónCanalIT-SW-08-03</v>
      </c>
      <c r="B201" s="124" t="str">
        <f aca="false">E201&amp;F201</f>
        <v>IT-SW-08-03Canal</v>
      </c>
      <c r="C201" s="134"/>
      <c r="D201" s="134" t="s">
        <v>293</v>
      </c>
      <c r="E201" s="143" t="s">
        <v>270</v>
      </c>
      <c r="F201" s="124" t="s">
        <v>206</v>
      </c>
      <c r="G201" s="124" t="str">
        <f aca="false">D201</f>
        <v>Soluciones Orión</v>
      </c>
      <c r="H201" s="124" t="s">
        <v>103</v>
      </c>
      <c r="I201" s="144" t="s">
        <v>77</v>
      </c>
      <c r="J201" s="134" t="s">
        <v>267</v>
      </c>
      <c r="K201" s="134" t="s">
        <v>268</v>
      </c>
      <c r="L201" s="134" t="s">
        <v>101</v>
      </c>
      <c r="M201" s="134" t="s">
        <v>209</v>
      </c>
      <c r="N201" s="144" t="s">
        <v>217</v>
      </c>
      <c r="O201" s="144" t="s">
        <v>211</v>
      </c>
      <c r="P201" s="139" t="s">
        <v>247</v>
      </c>
      <c r="Q201" s="134" t="s">
        <v>270</v>
      </c>
      <c r="R201" s="134" t="s">
        <v>213</v>
      </c>
      <c r="S201" s="146" t="n">
        <v>64687.5</v>
      </c>
      <c r="T201" s="144" t="n">
        <v>1</v>
      </c>
      <c r="U201" s="144" t="n">
        <v>1</v>
      </c>
      <c r="V201" s="134" t="s">
        <v>103</v>
      </c>
      <c r="W201" s="134" t="n">
        <f aca="false">FALSE()</f>
        <v>0</v>
      </c>
    </row>
    <row r="202" customFormat="false" ht="14.25" hidden="false" customHeight="false" outlineLevel="0" collapsed="false">
      <c r="A202" s="124" t="str">
        <f aca="false">D202&amp;F202&amp;E202</f>
        <v>Soluciones OriónCanalIT-SW-08-04</v>
      </c>
      <c r="B202" s="124" t="str">
        <f aca="false">E202&amp;F202</f>
        <v>IT-SW-08-04Canal</v>
      </c>
      <c r="C202" s="134"/>
      <c r="D202" s="134" t="s">
        <v>293</v>
      </c>
      <c r="E202" s="143" t="s">
        <v>271</v>
      </c>
      <c r="F202" s="124" t="s">
        <v>206</v>
      </c>
      <c r="G202" s="124" t="str">
        <f aca="false">D202</f>
        <v>Soluciones Orión</v>
      </c>
      <c r="H202" s="124" t="s">
        <v>103</v>
      </c>
      <c r="I202" s="144" t="s">
        <v>77</v>
      </c>
      <c r="J202" s="134" t="s">
        <v>267</v>
      </c>
      <c r="K202" s="134" t="s">
        <v>268</v>
      </c>
      <c r="L202" s="134" t="s">
        <v>101</v>
      </c>
      <c r="M202" s="134" t="s">
        <v>209</v>
      </c>
      <c r="N202" s="144" t="s">
        <v>217</v>
      </c>
      <c r="O202" s="144" t="s">
        <v>215</v>
      </c>
      <c r="P202" s="139" t="s">
        <v>247</v>
      </c>
      <c r="Q202" s="134" t="s">
        <v>271</v>
      </c>
      <c r="R202" s="134" t="s">
        <v>213</v>
      </c>
      <c r="S202" s="146" t="n">
        <v>74390.625</v>
      </c>
      <c r="T202" s="144" t="n">
        <v>1</v>
      </c>
      <c r="U202" s="144" t="n">
        <v>1</v>
      </c>
      <c r="V202" s="134" t="s">
        <v>103</v>
      </c>
      <c r="W202" s="134" t="n">
        <f aca="false">FALSE()</f>
        <v>0</v>
      </c>
    </row>
    <row r="203" customFormat="false" ht="14.25" hidden="false" customHeight="false" outlineLevel="0" collapsed="false">
      <c r="A203" s="124" t="str">
        <f aca="false">D203&amp;F203&amp;E203</f>
        <v>Soluciones OriónCanalIT-SW-08-05</v>
      </c>
      <c r="B203" s="124" t="str">
        <f aca="false">E203&amp;F203</f>
        <v>IT-SW-08-05Canal</v>
      </c>
      <c r="C203" s="134"/>
      <c r="D203" s="134" t="s">
        <v>293</v>
      </c>
      <c r="E203" s="143" t="s">
        <v>272</v>
      </c>
      <c r="F203" s="124" t="s">
        <v>206</v>
      </c>
      <c r="G203" s="124" t="str">
        <f aca="false">D203</f>
        <v>Soluciones Orión</v>
      </c>
      <c r="H203" s="124" t="s">
        <v>103</v>
      </c>
      <c r="I203" s="144" t="s">
        <v>77</v>
      </c>
      <c r="J203" s="134" t="s">
        <v>267</v>
      </c>
      <c r="K203" s="134" t="s">
        <v>268</v>
      </c>
      <c r="L203" s="134" t="s">
        <v>101</v>
      </c>
      <c r="M203" s="134" t="s">
        <v>209</v>
      </c>
      <c r="N203" s="144" t="s">
        <v>220</v>
      </c>
      <c r="O203" s="144" t="s">
        <v>211</v>
      </c>
      <c r="P203" s="139" t="s">
        <v>247</v>
      </c>
      <c r="Q203" s="134" t="s">
        <v>272</v>
      </c>
      <c r="R203" s="134" t="s">
        <v>213</v>
      </c>
      <c r="S203" s="146" t="n">
        <v>85549.21875</v>
      </c>
      <c r="T203" s="144" t="n">
        <v>1</v>
      </c>
      <c r="U203" s="144" t="n">
        <v>1</v>
      </c>
      <c r="V203" s="134" t="s">
        <v>103</v>
      </c>
      <c r="W203" s="134" t="n">
        <f aca="false">FALSE()</f>
        <v>0</v>
      </c>
    </row>
    <row r="204" customFormat="false" ht="14.25" hidden="false" customHeight="false" outlineLevel="0" collapsed="false">
      <c r="A204" s="124" t="str">
        <f aca="false">D204&amp;F204&amp;E204</f>
        <v>Soluciones OriónCanalIT-SW-08-06</v>
      </c>
      <c r="B204" s="124" t="str">
        <f aca="false">E204&amp;F204</f>
        <v>IT-SW-08-06Canal</v>
      </c>
      <c r="C204" s="134"/>
      <c r="D204" s="134" t="s">
        <v>293</v>
      </c>
      <c r="E204" s="143" t="s">
        <v>273</v>
      </c>
      <c r="F204" s="124" t="s">
        <v>206</v>
      </c>
      <c r="G204" s="124" t="str">
        <f aca="false">D204</f>
        <v>Soluciones Orión</v>
      </c>
      <c r="H204" s="124" t="s">
        <v>103</v>
      </c>
      <c r="I204" s="144" t="s">
        <v>77</v>
      </c>
      <c r="J204" s="134" t="s">
        <v>267</v>
      </c>
      <c r="K204" s="134" t="s">
        <v>268</v>
      </c>
      <c r="L204" s="134" t="s">
        <v>101</v>
      </c>
      <c r="M204" s="134" t="s">
        <v>209</v>
      </c>
      <c r="N204" s="144" t="s">
        <v>220</v>
      </c>
      <c r="O204" s="144" t="s">
        <v>215</v>
      </c>
      <c r="P204" s="139" t="s">
        <v>247</v>
      </c>
      <c r="Q204" s="134" t="s">
        <v>273</v>
      </c>
      <c r="R204" s="134" t="s">
        <v>213</v>
      </c>
      <c r="S204" s="146" t="n">
        <v>98381.6015624999</v>
      </c>
      <c r="T204" s="144" t="n">
        <v>1</v>
      </c>
      <c r="U204" s="144" t="n">
        <v>1</v>
      </c>
      <c r="V204" s="134" t="s">
        <v>103</v>
      </c>
      <c r="W204" s="134" t="n">
        <f aca="false">FALSE()</f>
        <v>0</v>
      </c>
    </row>
    <row r="205" customFormat="false" ht="14.25" hidden="false" customHeight="false" outlineLevel="0" collapsed="false">
      <c r="A205" s="124" t="str">
        <f aca="false">D205&amp;F205&amp;E205</f>
        <v>Soluciones OriónCanalIT-SW-09-01</v>
      </c>
      <c r="B205" s="124" t="str">
        <f aca="false">E205&amp;F205</f>
        <v>IT-SW-09-01Canal</v>
      </c>
      <c r="C205" s="134"/>
      <c r="D205" s="134" t="s">
        <v>293</v>
      </c>
      <c r="E205" s="143" t="s">
        <v>274</v>
      </c>
      <c r="F205" s="124" t="s">
        <v>206</v>
      </c>
      <c r="G205" s="124" t="str">
        <f aca="false">D205</f>
        <v>Soluciones Orión</v>
      </c>
      <c r="H205" s="124" t="s">
        <v>103</v>
      </c>
      <c r="I205" s="144" t="s">
        <v>77</v>
      </c>
      <c r="J205" s="134" t="s">
        <v>275</v>
      </c>
      <c r="K205" s="134" t="s">
        <v>255</v>
      </c>
      <c r="L205" s="134" t="s">
        <v>101</v>
      </c>
      <c r="M205" s="134" t="s">
        <v>209</v>
      </c>
      <c r="N205" s="144" t="s">
        <v>210</v>
      </c>
      <c r="O205" s="144" t="s">
        <v>215</v>
      </c>
      <c r="P205" s="139" t="s">
        <v>260</v>
      </c>
      <c r="Q205" s="134" t="s">
        <v>274</v>
      </c>
      <c r="R205" s="134" t="s">
        <v>213</v>
      </c>
      <c r="S205" s="146" t="n">
        <v>8750000</v>
      </c>
      <c r="T205" s="144" t="n">
        <v>1</v>
      </c>
      <c r="U205" s="144" t="n">
        <v>1</v>
      </c>
      <c r="V205" s="134" t="s">
        <v>103</v>
      </c>
      <c r="W205" s="134" t="n">
        <f aca="false">FALSE()</f>
        <v>0</v>
      </c>
    </row>
    <row r="206" customFormat="false" ht="14.25" hidden="false" customHeight="false" outlineLevel="0" collapsed="false">
      <c r="A206" s="124" t="str">
        <f aca="false">D206&amp;F206&amp;E206</f>
        <v>Soluciones OriónCanalIT-SW-09-02</v>
      </c>
      <c r="B206" s="124" t="str">
        <f aca="false">E206&amp;F206</f>
        <v>IT-SW-09-02Canal</v>
      </c>
      <c r="C206" s="134"/>
      <c r="D206" s="134" t="s">
        <v>293</v>
      </c>
      <c r="E206" s="143" t="s">
        <v>276</v>
      </c>
      <c r="F206" s="124" t="s">
        <v>206</v>
      </c>
      <c r="G206" s="124" t="str">
        <f aca="false">D206</f>
        <v>Soluciones Orión</v>
      </c>
      <c r="H206" s="124" t="s">
        <v>103</v>
      </c>
      <c r="I206" s="144" t="s">
        <v>77</v>
      </c>
      <c r="J206" s="134" t="s">
        <v>275</v>
      </c>
      <c r="K206" s="134" t="s">
        <v>255</v>
      </c>
      <c r="L206" s="134" t="s">
        <v>101</v>
      </c>
      <c r="M206" s="134" t="s">
        <v>209</v>
      </c>
      <c r="N206" s="144" t="s">
        <v>217</v>
      </c>
      <c r="O206" s="144" t="s">
        <v>215</v>
      </c>
      <c r="P206" s="139" t="s">
        <v>260</v>
      </c>
      <c r="Q206" s="134" t="s">
        <v>276</v>
      </c>
      <c r="R206" s="134" t="s">
        <v>213</v>
      </c>
      <c r="S206" s="146" t="n">
        <v>13125000</v>
      </c>
      <c r="T206" s="144" t="n">
        <v>1</v>
      </c>
      <c r="U206" s="144" t="n">
        <v>1</v>
      </c>
      <c r="V206" s="134" t="s">
        <v>103</v>
      </c>
      <c r="W206" s="134" t="n">
        <f aca="false">FALSE()</f>
        <v>0</v>
      </c>
    </row>
    <row r="207" customFormat="false" ht="14.25" hidden="false" customHeight="false" outlineLevel="0" collapsed="false">
      <c r="A207" s="124" t="str">
        <f aca="false">D207&amp;F207&amp;E207</f>
        <v>Soluciones OriónCanalIT-SW-09-03</v>
      </c>
      <c r="B207" s="124" t="str">
        <f aca="false">E207&amp;F207</f>
        <v>IT-SW-09-03Canal</v>
      </c>
      <c r="C207" s="134"/>
      <c r="D207" s="134" t="s">
        <v>293</v>
      </c>
      <c r="E207" s="143" t="s">
        <v>277</v>
      </c>
      <c r="F207" s="124" t="s">
        <v>206</v>
      </c>
      <c r="G207" s="124" t="str">
        <f aca="false">D207</f>
        <v>Soluciones Orión</v>
      </c>
      <c r="H207" s="124" t="s">
        <v>103</v>
      </c>
      <c r="I207" s="144" t="s">
        <v>77</v>
      </c>
      <c r="J207" s="134" t="s">
        <v>275</v>
      </c>
      <c r="K207" s="134" t="s">
        <v>255</v>
      </c>
      <c r="L207" s="134" t="s">
        <v>101</v>
      </c>
      <c r="M207" s="134" t="s">
        <v>209</v>
      </c>
      <c r="N207" s="144" t="s">
        <v>220</v>
      </c>
      <c r="O207" s="144" t="s">
        <v>215</v>
      </c>
      <c r="P207" s="139" t="s">
        <v>260</v>
      </c>
      <c r="Q207" s="134" t="s">
        <v>277</v>
      </c>
      <c r="R207" s="134" t="s">
        <v>213</v>
      </c>
      <c r="S207" s="146" t="n">
        <v>15093750</v>
      </c>
      <c r="T207" s="144" t="n">
        <v>1</v>
      </c>
      <c r="U207" s="144" t="n">
        <v>1</v>
      </c>
      <c r="V207" s="134" t="s">
        <v>103</v>
      </c>
      <c r="W207" s="134" t="n">
        <f aca="false">FALSE()</f>
        <v>0</v>
      </c>
    </row>
    <row r="208" customFormat="false" ht="14.25" hidden="false" customHeight="false" outlineLevel="0" collapsed="false">
      <c r="A208" s="124" t="str">
        <f aca="false">D208&amp;F208&amp;E208</f>
        <v>Soluciones OriónCanalIT-SW-10-01</v>
      </c>
      <c r="B208" s="124" t="str">
        <f aca="false">E208&amp;F208</f>
        <v>IT-SW-10-01Canal</v>
      </c>
      <c r="C208" s="134"/>
      <c r="D208" s="134" t="s">
        <v>293</v>
      </c>
      <c r="E208" s="143" t="s">
        <v>278</v>
      </c>
      <c r="F208" s="124" t="s">
        <v>206</v>
      </c>
      <c r="G208" s="124" t="str">
        <f aca="false">D208</f>
        <v>Soluciones Orión</v>
      </c>
      <c r="H208" s="124" t="s">
        <v>103</v>
      </c>
      <c r="I208" s="144" t="s">
        <v>77</v>
      </c>
      <c r="J208" s="134" t="s">
        <v>279</v>
      </c>
      <c r="K208" s="134" t="s">
        <v>246</v>
      </c>
      <c r="L208" s="134" t="s">
        <v>101</v>
      </c>
      <c r="M208" s="134" t="s">
        <v>209</v>
      </c>
      <c r="N208" s="144" t="s">
        <v>217</v>
      </c>
      <c r="O208" s="144" t="s">
        <v>211</v>
      </c>
      <c r="P208" s="139" t="s">
        <v>260</v>
      </c>
      <c r="Q208" s="134" t="s">
        <v>278</v>
      </c>
      <c r="R208" s="134" t="s">
        <v>213</v>
      </c>
      <c r="S208" s="146" t="n">
        <v>300000</v>
      </c>
      <c r="T208" s="144" t="n">
        <v>1</v>
      </c>
      <c r="U208" s="144" t="n">
        <v>1</v>
      </c>
      <c r="V208" s="134" t="s">
        <v>103</v>
      </c>
      <c r="W208" s="134" t="n">
        <f aca="false">FALSE()</f>
        <v>0</v>
      </c>
    </row>
    <row r="209" customFormat="false" ht="14.25" hidden="false" customHeight="false" outlineLevel="0" collapsed="false">
      <c r="A209" s="124" t="str">
        <f aca="false">D209&amp;F209&amp;E209</f>
        <v>Soluciones OriónCanalIT-SW-10-02</v>
      </c>
      <c r="B209" s="124" t="str">
        <f aca="false">E209&amp;F209</f>
        <v>IT-SW-10-02Canal</v>
      </c>
      <c r="C209" s="134"/>
      <c r="D209" s="134" t="s">
        <v>293</v>
      </c>
      <c r="E209" s="143" t="s">
        <v>280</v>
      </c>
      <c r="F209" s="124" t="s">
        <v>206</v>
      </c>
      <c r="G209" s="124" t="str">
        <f aca="false">D209</f>
        <v>Soluciones Orión</v>
      </c>
      <c r="H209" s="124" t="s">
        <v>103</v>
      </c>
      <c r="I209" s="144" t="s">
        <v>77</v>
      </c>
      <c r="J209" s="134" t="s">
        <v>279</v>
      </c>
      <c r="K209" s="134" t="s">
        <v>246</v>
      </c>
      <c r="L209" s="134" t="s">
        <v>101</v>
      </c>
      <c r="M209" s="134" t="s">
        <v>209</v>
      </c>
      <c r="N209" s="144" t="s">
        <v>217</v>
      </c>
      <c r="O209" s="144" t="s">
        <v>215</v>
      </c>
      <c r="P209" s="139" t="s">
        <v>260</v>
      </c>
      <c r="Q209" s="134" t="s">
        <v>280</v>
      </c>
      <c r="R209" s="134" t="s">
        <v>213</v>
      </c>
      <c r="S209" s="146" t="n">
        <v>600000</v>
      </c>
      <c r="T209" s="144" t="n">
        <v>1</v>
      </c>
      <c r="U209" s="144" t="n">
        <v>1</v>
      </c>
      <c r="V209" s="134" t="s">
        <v>103</v>
      </c>
      <c r="W209" s="134" t="n">
        <f aca="false">FALSE()</f>
        <v>0</v>
      </c>
    </row>
    <row r="210" customFormat="false" ht="14.25" hidden="false" customHeight="false" outlineLevel="0" collapsed="false">
      <c r="A210" s="124" t="str">
        <f aca="false">D210&amp;F210&amp;E210</f>
        <v>Soluciones OriónCanalIT-SW-10-03</v>
      </c>
      <c r="B210" s="124" t="str">
        <f aca="false">E210&amp;F210</f>
        <v>IT-SW-10-03Canal</v>
      </c>
      <c r="C210" s="134"/>
      <c r="D210" s="134" t="s">
        <v>293</v>
      </c>
      <c r="E210" s="143" t="s">
        <v>281</v>
      </c>
      <c r="F210" s="124" t="s">
        <v>206</v>
      </c>
      <c r="G210" s="124" t="str">
        <f aca="false">D210</f>
        <v>Soluciones Orión</v>
      </c>
      <c r="H210" s="124" t="s">
        <v>103</v>
      </c>
      <c r="I210" s="144" t="s">
        <v>77</v>
      </c>
      <c r="J210" s="134" t="s">
        <v>279</v>
      </c>
      <c r="K210" s="134" t="s">
        <v>246</v>
      </c>
      <c r="L210" s="134" t="s">
        <v>101</v>
      </c>
      <c r="M210" s="134" t="s">
        <v>209</v>
      </c>
      <c r="N210" s="144" t="s">
        <v>210</v>
      </c>
      <c r="O210" s="144" t="s">
        <v>211</v>
      </c>
      <c r="P210" s="139" t="s">
        <v>260</v>
      </c>
      <c r="Q210" s="134" t="s">
        <v>281</v>
      </c>
      <c r="R210" s="134" t="s">
        <v>213</v>
      </c>
      <c r="S210" s="146" t="n">
        <v>250000</v>
      </c>
      <c r="T210" s="144" t="n">
        <v>1</v>
      </c>
      <c r="U210" s="144" t="n">
        <v>1</v>
      </c>
      <c r="V210" s="134" t="s">
        <v>103</v>
      </c>
      <c r="W210" s="134" t="n">
        <f aca="false">FALSE()</f>
        <v>0</v>
      </c>
    </row>
    <row r="211" customFormat="false" ht="14.25" hidden="false" customHeight="false" outlineLevel="0" collapsed="false">
      <c r="A211" s="124" t="str">
        <f aca="false">D211&amp;F211&amp;E211</f>
        <v>Soluciones OriónCanalIT-SW-10-04</v>
      </c>
      <c r="B211" s="124" t="str">
        <f aca="false">E211&amp;F211</f>
        <v>IT-SW-10-04Canal</v>
      </c>
      <c r="C211" s="134"/>
      <c r="D211" s="134" t="s">
        <v>293</v>
      </c>
      <c r="E211" s="143" t="s">
        <v>282</v>
      </c>
      <c r="F211" s="124" t="s">
        <v>206</v>
      </c>
      <c r="G211" s="124" t="str">
        <f aca="false">D211</f>
        <v>Soluciones Orión</v>
      </c>
      <c r="H211" s="124" t="s">
        <v>103</v>
      </c>
      <c r="I211" s="144" t="s">
        <v>77</v>
      </c>
      <c r="J211" s="134" t="s">
        <v>279</v>
      </c>
      <c r="K211" s="134" t="s">
        <v>246</v>
      </c>
      <c r="L211" s="134" t="s">
        <v>101</v>
      </c>
      <c r="M211" s="134" t="s">
        <v>209</v>
      </c>
      <c r="N211" s="144" t="s">
        <v>220</v>
      </c>
      <c r="O211" s="144" t="s">
        <v>211</v>
      </c>
      <c r="P211" s="139" t="s">
        <v>260</v>
      </c>
      <c r="Q211" s="134" t="s">
        <v>282</v>
      </c>
      <c r="R211" s="134" t="s">
        <v>213</v>
      </c>
      <c r="S211" s="146" t="n">
        <v>300000</v>
      </c>
      <c r="T211" s="144" t="n">
        <v>1</v>
      </c>
      <c r="U211" s="144" t="n">
        <v>1</v>
      </c>
      <c r="V211" s="134" t="s">
        <v>103</v>
      </c>
      <c r="W211" s="134" t="n">
        <f aca="false">FALSE()</f>
        <v>0</v>
      </c>
    </row>
    <row r="212" customFormat="false" ht="14.25" hidden="false" customHeight="false" outlineLevel="0" collapsed="false">
      <c r="A212" s="124" t="str">
        <f aca="false">D212&amp;F212&amp;E212</f>
        <v>Soluciones OriónCanalIT-SW-10-05</v>
      </c>
      <c r="B212" s="124" t="str">
        <f aca="false">E212&amp;F212</f>
        <v>IT-SW-10-05Canal</v>
      </c>
      <c r="C212" s="134"/>
      <c r="D212" s="134" t="s">
        <v>293</v>
      </c>
      <c r="E212" s="143" t="s">
        <v>283</v>
      </c>
      <c r="F212" s="124" t="s">
        <v>206</v>
      </c>
      <c r="G212" s="124" t="str">
        <f aca="false">D212</f>
        <v>Soluciones Orión</v>
      </c>
      <c r="H212" s="124" t="s">
        <v>103</v>
      </c>
      <c r="I212" s="144" t="s">
        <v>77</v>
      </c>
      <c r="J212" s="134" t="s">
        <v>279</v>
      </c>
      <c r="K212" s="134" t="s">
        <v>246</v>
      </c>
      <c r="L212" s="134" t="s">
        <v>101</v>
      </c>
      <c r="M212" s="134" t="s">
        <v>209</v>
      </c>
      <c r="N212" s="144" t="s">
        <v>220</v>
      </c>
      <c r="O212" s="144" t="s">
        <v>215</v>
      </c>
      <c r="P212" s="139" t="s">
        <v>260</v>
      </c>
      <c r="Q212" s="134" t="s">
        <v>283</v>
      </c>
      <c r="R212" s="134" t="s">
        <v>213</v>
      </c>
      <c r="S212" s="146" t="n">
        <v>600000</v>
      </c>
      <c r="T212" s="144" t="n">
        <v>1</v>
      </c>
      <c r="U212" s="144" t="n">
        <v>1</v>
      </c>
      <c r="V212" s="134" t="s">
        <v>103</v>
      </c>
      <c r="W212" s="134" t="n">
        <f aca="false">FALSE()</f>
        <v>0</v>
      </c>
    </row>
    <row r="213" customFormat="false" ht="14.25" hidden="false" customHeight="false" outlineLevel="0" collapsed="false">
      <c r="A213" s="124" t="str">
        <f aca="false">D213&amp;F213&amp;E213</f>
        <v>Soluciones OriónCanalIT-SW-10-06</v>
      </c>
      <c r="B213" s="124" t="str">
        <f aca="false">E213&amp;F213</f>
        <v>IT-SW-10-06Canal</v>
      </c>
      <c r="C213" s="134"/>
      <c r="D213" s="134" t="s">
        <v>293</v>
      </c>
      <c r="E213" s="143" t="s">
        <v>284</v>
      </c>
      <c r="F213" s="124" t="s">
        <v>206</v>
      </c>
      <c r="G213" s="124" t="str">
        <f aca="false">D213</f>
        <v>Soluciones Orión</v>
      </c>
      <c r="H213" s="124" t="s">
        <v>103</v>
      </c>
      <c r="I213" s="144" t="s">
        <v>77</v>
      </c>
      <c r="J213" s="134" t="s">
        <v>279</v>
      </c>
      <c r="K213" s="134" t="s">
        <v>246</v>
      </c>
      <c r="L213" s="134" t="s">
        <v>101</v>
      </c>
      <c r="M213" s="134" t="s">
        <v>209</v>
      </c>
      <c r="N213" s="144" t="s">
        <v>210</v>
      </c>
      <c r="O213" s="144" t="s">
        <v>215</v>
      </c>
      <c r="P213" s="139" t="s">
        <v>260</v>
      </c>
      <c r="Q213" s="134" t="s">
        <v>284</v>
      </c>
      <c r="R213" s="134" t="s">
        <v>213</v>
      </c>
      <c r="S213" s="146" t="n">
        <v>500000</v>
      </c>
      <c r="T213" s="144" t="n">
        <v>1</v>
      </c>
      <c r="U213" s="144" t="n">
        <v>1</v>
      </c>
      <c r="V213" s="134" t="s">
        <v>103</v>
      </c>
      <c r="W213" s="134" t="n">
        <f aca="false">FALSE()</f>
        <v>0</v>
      </c>
    </row>
    <row r="214" customFormat="false" ht="14.25" hidden="false" customHeight="false" outlineLevel="0" collapsed="false">
      <c r="A214" s="124" t="str">
        <f aca="false">D214&amp;F214&amp;E214</f>
        <v>Soluciones OriónCanalIT-SW-11-01</v>
      </c>
      <c r="B214" s="124" t="str">
        <f aca="false">E214&amp;F214</f>
        <v>IT-SW-11-01Canal</v>
      </c>
      <c r="C214" s="134"/>
      <c r="D214" s="134" t="s">
        <v>293</v>
      </c>
      <c r="E214" s="143" t="s">
        <v>285</v>
      </c>
      <c r="F214" s="124" t="s">
        <v>206</v>
      </c>
      <c r="G214" s="124" t="str">
        <f aca="false">D214</f>
        <v>Soluciones Orión</v>
      </c>
      <c r="H214" s="124" t="s">
        <v>103</v>
      </c>
      <c r="I214" s="144" t="s">
        <v>77</v>
      </c>
      <c r="J214" s="134" t="s">
        <v>286</v>
      </c>
      <c r="K214" s="134" t="s">
        <v>246</v>
      </c>
      <c r="L214" s="134" t="s">
        <v>101</v>
      </c>
      <c r="M214" s="134" t="s">
        <v>209</v>
      </c>
      <c r="N214" s="144" t="s">
        <v>210</v>
      </c>
      <c r="O214" s="144" t="s">
        <v>215</v>
      </c>
      <c r="P214" s="139" t="s">
        <v>260</v>
      </c>
      <c r="Q214" s="134" t="s">
        <v>285</v>
      </c>
      <c r="R214" s="134" t="s">
        <v>213</v>
      </c>
      <c r="S214" s="146" t="n">
        <v>500000</v>
      </c>
      <c r="T214" s="144" t="n">
        <v>1</v>
      </c>
      <c r="U214" s="144" t="n">
        <v>1</v>
      </c>
      <c r="V214" s="134" t="s">
        <v>103</v>
      </c>
      <c r="W214" s="134" t="n">
        <f aca="false">FALSE()</f>
        <v>0</v>
      </c>
    </row>
    <row r="215" customFormat="false" ht="14.25" hidden="false" customHeight="false" outlineLevel="0" collapsed="false">
      <c r="A215" s="124" t="str">
        <f aca="false">D215&amp;F215&amp;E215</f>
        <v>Soluciones OriónCanalIT-SW-11-02</v>
      </c>
      <c r="B215" s="124" t="str">
        <f aca="false">E215&amp;F215</f>
        <v>IT-SW-11-02Canal</v>
      </c>
      <c r="C215" s="134"/>
      <c r="D215" s="134" t="s">
        <v>293</v>
      </c>
      <c r="E215" s="143" t="s">
        <v>287</v>
      </c>
      <c r="F215" s="124" t="s">
        <v>206</v>
      </c>
      <c r="G215" s="124" t="str">
        <f aca="false">D215</f>
        <v>Soluciones Orión</v>
      </c>
      <c r="H215" s="124" t="s">
        <v>103</v>
      </c>
      <c r="I215" s="144" t="s">
        <v>77</v>
      </c>
      <c r="J215" s="134" t="s">
        <v>286</v>
      </c>
      <c r="K215" s="134" t="s">
        <v>246</v>
      </c>
      <c r="L215" s="134" t="s">
        <v>101</v>
      </c>
      <c r="M215" s="134" t="s">
        <v>209</v>
      </c>
      <c r="N215" s="144" t="s">
        <v>217</v>
      </c>
      <c r="O215" s="144" t="s">
        <v>211</v>
      </c>
      <c r="P215" s="139" t="s">
        <v>260</v>
      </c>
      <c r="Q215" s="134" t="s">
        <v>287</v>
      </c>
      <c r="R215" s="134" t="s">
        <v>213</v>
      </c>
      <c r="S215" s="146" t="n">
        <v>300000</v>
      </c>
      <c r="T215" s="144" t="n">
        <v>1</v>
      </c>
      <c r="U215" s="144" t="n">
        <v>1</v>
      </c>
      <c r="V215" s="134" t="s">
        <v>103</v>
      </c>
      <c r="W215" s="134" t="n">
        <f aca="false">FALSE()</f>
        <v>0</v>
      </c>
    </row>
    <row r="216" customFormat="false" ht="14.25" hidden="false" customHeight="false" outlineLevel="0" collapsed="false">
      <c r="A216" s="124" t="str">
        <f aca="false">D216&amp;F216&amp;E216</f>
        <v>Soluciones OriónCanalIT-SW-11-03</v>
      </c>
      <c r="B216" s="124" t="str">
        <f aca="false">E216&amp;F216</f>
        <v>IT-SW-11-03Canal</v>
      </c>
      <c r="C216" s="134"/>
      <c r="D216" s="134" t="s">
        <v>293</v>
      </c>
      <c r="E216" s="143" t="s">
        <v>288</v>
      </c>
      <c r="F216" s="124" t="s">
        <v>206</v>
      </c>
      <c r="G216" s="124" t="str">
        <f aca="false">D216</f>
        <v>Soluciones Orión</v>
      </c>
      <c r="H216" s="124" t="s">
        <v>103</v>
      </c>
      <c r="I216" s="144" t="s">
        <v>77</v>
      </c>
      <c r="J216" s="134" t="s">
        <v>286</v>
      </c>
      <c r="K216" s="134" t="s">
        <v>246</v>
      </c>
      <c r="L216" s="134" t="s">
        <v>101</v>
      </c>
      <c r="M216" s="134" t="s">
        <v>209</v>
      </c>
      <c r="N216" s="144" t="s">
        <v>217</v>
      </c>
      <c r="O216" s="144" t="s">
        <v>215</v>
      </c>
      <c r="P216" s="139" t="s">
        <v>260</v>
      </c>
      <c r="Q216" s="134" t="s">
        <v>288</v>
      </c>
      <c r="R216" s="134" t="s">
        <v>213</v>
      </c>
      <c r="S216" s="146" t="n">
        <v>600000</v>
      </c>
      <c r="T216" s="144" t="n">
        <v>1</v>
      </c>
      <c r="U216" s="144" t="n">
        <v>1</v>
      </c>
      <c r="V216" s="134" t="s">
        <v>103</v>
      </c>
      <c r="W216" s="134" t="n">
        <f aca="false">FALSE()</f>
        <v>0</v>
      </c>
    </row>
    <row r="217" customFormat="false" ht="14.25" hidden="false" customHeight="false" outlineLevel="0" collapsed="false">
      <c r="A217" s="124" t="str">
        <f aca="false">D217&amp;F217&amp;E217</f>
        <v>Soluciones OriónCanalIT-SW-11-04</v>
      </c>
      <c r="B217" s="124" t="str">
        <f aca="false">E217&amp;F217</f>
        <v>IT-SW-11-04Canal</v>
      </c>
      <c r="C217" s="134"/>
      <c r="D217" s="134" t="s">
        <v>293</v>
      </c>
      <c r="E217" s="143" t="s">
        <v>289</v>
      </c>
      <c r="F217" s="124" t="s">
        <v>206</v>
      </c>
      <c r="G217" s="124" t="str">
        <f aca="false">D217</f>
        <v>Soluciones Orión</v>
      </c>
      <c r="H217" s="124" t="s">
        <v>103</v>
      </c>
      <c r="I217" s="144" t="s">
        <v>77</v>
      </c>
      <c r="J217" s="134" t="s">
        <v>286</v>
      </c>
      <c r="K217" s="134" t="s">
        <v>246</v>
      </c>
      <c r="L217" s="134" t="s">
        <v>101</v>
      </c>
      <c r="M217" s="134" t="s">
        <v>209</v>
      </c>
      <c r="N217" s="144" t="s">
        <v>220</v>
      </c>
      <c r="O217" s="144" t="s">
        <v>211</v>
      </c>
      <c r="P217" s="139" t="s">
        <v>260</v>
      </c>
      <c r="Q217" s="134" t="s">
        <v>289</v>
      </c>
      <c r="R217" s="134" t="s">
        <v>213</v>
      </c>
      <c r="S217" s="146" t="n">
        <v>300000</v>
      </c>
      <c r="T217" s="144" t="n">
        <v>1</v>
      </c>
      <c r="U217" s="144" t="n">
        <v>1</v>
      </c>
      <c r="V217" s="134" t="s">
        <v>103</v>
      </c>
      <c r="W217" s="134" t="n">
        <f aca="false">FALSE()</f>
        <v>0</v>
      </c>
    </row>
    <row r="218" customFormat="false" ht="14.25" hidden="false" customHeight="false" outlineLevel="0" collapsed="false">
      <c r="A218" s="124" t="str">
        <f aca="false">D218&amp;F218&amp;E218</f>
        <v>Soluciones OriónCanalIT-SW-11-05</v>
      </c>
      <c r="B218" s="124" t="str">
        <f aca="false">E218&amp;F218</f>
        <v>IT-SW-11-05Canal</v>
      </c>
      <c r="C218" s="134"/>
      <c r="D218" s="134" t="s">
        <v>293</v>
      </c>
      <c r="E218" s="143" t="s">
        <v>290</v>
      </c>
      <c r="F218" s="124" t="s">
        <v>206</v>
      </c>
      <c r="G218" s="124" t="str">
        <f aca="false">D218</f>
        <v>Soluciones Orión</v>
      </c>
      <c r="H218" s="124" t="s">
        <v>103</v>
      </c>
      <c r="I218" s="144" t="s">
        <v>77</v>
      </c>
      <c r="J218" s="134" t="s">
        <v>286</v>
      </c>
      <c r="K218" s="134" t="s">
        <v>246</v>
      </c>
      <c r="L218" s="134" t="s">
        <v>101</v>
      </c>
      <c r="M218" s="134" t="s">
        <v>209</v>
      </c>
      <c r="N218" s="144" t="s">
        <v>220</v>
      </c>
      <c r="O218" s="144" t="s">
        <v>215</v>
      </c>
      <c r="P218" s="139" t="s">
        <v>260</v>
      </c>
      <c r="Q218" s="134" t="s">
        <v>290</v>
      </c>
      <c r="R218" s="134" t="s">
        <v>213</v>
      </c>
      <c r="S218" s="146" t="n">
        <v>600000</v>
      </c>
      <c r="T218" s="144" t="n">
        <v>1</v>
      </c>
      <c r="U218" s="144" t="n">
        <v>1</v>
      </c>
      <c r="V218" s="134" t="s">
        <v>103</v>
      </c>
      <c r="W218" s="134" t="n">
        <f aca="false">FALSE()</f>
        <v>0</v>
      </c>
    </row>
    <row r="219" customFormat="false" ht="14.25" hidden="false" customHeight="false" outlineLevel="0" collapsed="false">
      <c r="A219" s="124" t="str">
        <f aca="false">D219&amp;F219&amp;E219</f>
        <v>Soluciones OriónCanalIT-SW-11-06</v>
      </c>
      <c r="B219" s="124" t="str">
        <f aca="false">E219&amp;F219</f>
        <v>IT-SW-11-06Canal</v>
      </c>
      <c r="C219" s="134"/>
      <c r="D219" s="134" t="s">
        <v>293</v>
      </c>
      <c r="E219" s="143" t="s">
        <v>291</v>
      </c>
      <c r="F219" s="124" t="s">
        <v>206</v>
      </c>
      <c r="G219" s="124" t="str">
        <f aca="false">D219</f>
        <v>Soluciones Orión</v>
      </c>
      <c r="H219" s="124" t="s">
        <v>103</v>
      </c>
      <c r="I219" s="144" t="s">
        <v>77</v>
      </c>
      <c r="J219" s="134" t="s">
        <v>286</v>
      </c>
      <c r="K219" s="134" t="s">
        <v>246</v>
      </c>
      <c r="L219" s="134" t="s">
        <v>101</v>
      </c>
      <c r="M219" s="134" t="s">
        <v>209</v>
      </c>
      <c r="N219" s="144" t="s">
        <v>210</v>
      </c>
      <c r="O219" s="144" t="s">
        <v>211</v>
      </c>
      <c r="P219" s="139" t="s">
        <v>260</v>
      </c>
      <c r="Q219" s="134" t="s">
        <v>291</v>
      </c>
      <c r="R219" s="134" t="s">
        <v>213</v>
      </c>
      <c r="S219" s="146" t="n">
        <v>250000</v>
      </c>
      <c r="T219" s="144" t="n">
        <v>1</v>
      </c>
      <c r="U219" s="144" t="n">
        <v>1</v>
      </c>
      <c r="V219" s="134" t="s">
        <v>103</v>
      </c>
      <c r="W219" s="134" t="n">
        <f aca="false">FALSE()</f>
        <v>0</v>
      </c>
    </row>
    <row r="220" customFormat="false" ht="14.25" hidden="false" customHeight="false" outlineLevel="0" collapsed="false">
      <c r="A220" s="124" t="str">
        <f aca="false">D220&amp;F220&amp;E220</f>
        <v>EforcersCanalIT-SW-01-01</v>
      </c>
      <c r="B220" s="124" t="str">
        <f aca="false">E220&amp;F220</f>
        <v>IT-SW-01-01Canal</v>
      </c>
      <c r="C220" s="134"/>
      <c r="D220" s="134" t="s">
        <v>294</v>
      </c>
      <c r="E220" s="143" t="s">
        <v>205</v>
      </c>
      <c r="F220" s="124" t="s">
        <v>206</v>
      </c>
      <c r="G220" s="124" t="str">
        <f aca="false">D220</f>
        <v>Eforcers</v>
      </c>
      <c r="H220" s="124" t="s">
        <v>103</v>
      </c>
      <c r="I220" s="144" t="s">
        <v>77</v>
      </c>
      <c r="J220" s="134" t="s">
        <v>207</v>
      </c>
      <c r="K220" s="134" t="s">
        <v>208</v>
      </c>
      <c r="L220" s="134" t="s">
        <v>101</v>
      </c>
      <c r="M220" s="134" t="s">
        <v>209</v>
      </c>
      <c r="N220" s="144" t="s">
        <v>210</v>
      </c>
      <c r="O220" s="144" t="s">
        <v>211</v>
      </c>
      <c r="P220" s="139" t="s">
        <v>212</v>
      </c>
      <c r="Q220" s="134" t="s">
        <v>205</v>
      </c>
      <c r="R220" s="134" t="s">
        <v>213</v>
      </c>
      <c r="S220" s="146" t="n">
        <v>502000</v>
      </c>
      <c r="T220" s="144" t="n">
        <v>1</v>
      </c>
      <c r="U220" s="144" t="n">
        <v>1</v>
      </c>
      <c r="V220" s="134" t="s">
        <v>103</v>
      </c>
      <c r="W220" s="134" t="n">
        <f aca="false">FALSE()</f>
        <v>0</v>
      </c>
    </row>
    <row r="221" customFormat="false" ht="14.25" hidden="false" customHeight="false" outlineLevel="0" collapsed="false">
      <c r="A221" s="124" t="str">
        <f aca="false">D221&amp;F221&amp;E221</f>
        <v>EforcersCanalIT-SW-01-02</v>
      </c>
      <c r="B221" s="124" t="str">
        <f aca="false">E221&amp;F221</f>
        <v>IT-SW-01-02Canal</v>
      </c>
      <c r="C221" s="134"/>
      <c r="D221" s="134" t="s">
        <v>294</v>
      </c>
      <c r="E221" s="143" t="s">
        <v>214</v>
      </c>
      <c r="F221" s="124" t="s">
        <v>206</v>
      </c>
      <c r="G221" s="124" t="str">
        <f aca="false">D221</f>
        <v>Eforcers</v>
      </c>
      <c r="H221" s="124" t="s">
        <v>103</v>
      </c>
      <c r="I221" s="144" t="s">
        <v>77</v>
      </c>
      <c r="J221" s="134" t="s">
        <v>207</v>
      </c>
      <c r="K221" s="134" t="s">
        <v>208</v>
      </c>
      <c r="L221" s="134" t="s">
        <v>101</v>
      </c>
      <c r="M221" s="134" t="s">
        <v>209</v>
      </c>
      <c r="N221" s="144" t="s">
        <v>210</v>
      </c>
      <c r="O221" s="144" t="s">
        <v>215</v>
      </c>
      <c r="P221" s="139" t="s">
        <v>212</v>
      </c>
      <c r="Q221" s="134" t="s">
        <v>214</v>
      </c>
      <c r="R221" s="134" t="s">
        <v>213</v>
      </c>
      <c r="S221" s="146" t="n">
        <v>750000</v>
      </c>
      <c r="T221" s="144" t="n">
        <v>1</v>
      </c>
      <c r="U221" s="144" t="n">
        <v>1</v>
      </c>
      <c r="V221" s="134" t="s">
        <v>103</v>
      </c>
      <c r="W221" s="134" t="n">
        <f aca="false">FALSE()</f>
        <v>0</v>
      </c>
    </row>
    <row r="222" customFormat="false" ht="14.25" hidden="false" customHeight="false" outlineLevel="0" collapsed="false">
      <c r="A222" s="124" t="str">
        <f aca="false">D222&amp;F222&amp;E222</f>
        <v>EforcersCanalIT-SW-01-03</v>
      </c>
      <c r="B222" s="124" t="str">
        <f aca="false">E222&amp;F222</f>
        <v>IT-SW-01-03Canal</v>
      </c>
      <c r="C222" s="134"/>
      <c r="D222" s="134" t="s">
        <v>294</v>
      </c>
      <c r="E222" s="143" t="s">
        <v>216</v>
      </c>
      <c r="F222" s="124" t="s">
        <v>206</v>
      </c>
      <c r="G222" s="124" t="str">
        <f aca="false">D222</f>
        <v>Eforcers</v>
      </c>
      <c r="H222" s="124" t="s">
        <v>103</v>
      </c>
      <c r="I222" s="144" t="s">
        <v>77</v>
      </c>
      <c r="J222" s="134" t="s">
        <v>207</v>
      </c>
      <c r="K222" s="134" t="s">
        <v>208</v>
      </c>
      <c r="L222" s="134" t="s">
        <v>101</v>
      </c>
      <c r="M222" s="134" t="s">
        <v>209</v>
      </c>
      <c r="N222" s="144" t="s">
        <v>217</v>
      </c>
      <c r="O222" s="144" t="s">
        <v>211</v>
      </c>
      <c r="P222" s="139" t="s">
        <v>212</v>
      </c>
      <c r="Q222" s="134" t="s">
        <v>216</v>
      </c>
      <c r="R222" s="134" t="s">
        <v>213</v>
      </c>
      <c r="S222" s="146" t="n">
        <v>502000</v>
      </c>
      <c r="T222" s="144" t="n">
        <v>1</v>
      </c>
      <c r="U222" s="144" t="n">
        <v>1</v>
      </c>
      <c r="V222" s="134" t="s">
        <v>103</v>
      </c>
      <c r="W222" s="134" t="n">
        <f aca="false">FALSE()</f>
        <v>0</v>
      </c>
    </row>
    <row r="223" customFormat="false" ht="14.25" hidden="false" customHeight="false" outlineLevel="0" collapsed="false">
      <c r="A223" s="124" t="str">
        <f aca="false">D223&amp;F223&amp;E223</f>
        <v>EforcersCanalIT-SW-01-04</v>
      </c>
      <c r="B223" s="124" t="str">
        <f aca="false">E223&amp;F223</f>
        <v>IT-SW-01-04Canal</v>
      </c>
      <c r="C223" s="134"/>
      <c r="D223" s="134" t="s">
        <v>294</v>
      </c>
      <c r="E223" s="143" t="s">
        <v>218</v>
      </c>
      <c r="F223" s="124" t="s">
        <v>206</v>
      </c>
      <c r="G223" s="124" t="str">
        <f aca="false">D223</f>
        <v>Eforcers</v>
      </c>
      <c r="H223" s="124" t="s">
        <v>103</v>
      </c>
      <c r="I223" s="144" t="s">
        <v>77</v>
      </c>
      <c r="J223" s="134" t="s">
        <v>207</v>
      </c>
      <c r="K223" s="134" t="s">
        <v>208</v>
      </c>
      <c r="L223" s="134" t="s">
        <v>101</v>
      </c>
      <c r="M223" s="134" t="s">
        <v>209</v>
      </c>
      <c r="N223" s="144" t="s">
        <v>217</v>
      </c>
      <c r="O223" s="144" t="s">
        <v>215</v>
      </c>
      <c r="P223" s="139" t="s">
        <v>212</v>
      </c>
      <c r="Q223" s="134" t="s">
        <v>218</v>
      </c>
      <c r="R223" s="134" t="s">
        <v>213</v>
      </c>
      <c r="S223" s="146" t="n">
        <v>1790000</v>
      </c>
      <c r="T223" s="144" t="n">
        <v>1</v>
      </c>
      <c r="U223" s="144" t="n">
        <v>1</v>
      </c>
      <c r="V223" s="134" t="s">
        <v>103</v>
      </c>
      <c r="W223" s="134" t="n">
        <f aca="false">FALSE()</f>
        <v>0</v>
      </c>
    </row>
    <row r="224" customFormat="false" ht="14.25" hidden="false" customHeight="false" outlineLevel="0" collapsed="false">
      <c r="A224" s="124" t="str">
        <f aca="false">D224&amp;F224&amp;E224</f>
        <v>EforcersCanalIT-SW-01-05</v>
      </c>
      <c r="B224" s="124" t="str">
        <f aca="false">E224&amp;F224</f>
        <v>IT-SW-01-05Canal</v>
      </c>
      <c r="C224" s="134"/>
      <c r="D224" s="134" t="s">
        <v>294</v>
      </c>
      <c r="E224" s="143" t="s">
        <v>219</v>
      </c>
      <c r="F224" s="124" t="s">
        <v>206</v>
      </c>
      <c r="G224" s="124" t="str">
        <f aca="false">D224</f>
        <v>Eforcers</v>
      </c>
      <c r="H224" s="124" t="s">
        <v>103</v>
      </c>
      <c r="I224" s="144" t="s">
        <v>77</v>
      </c>
      <c r="J224" s="134" t="s">
        <v>207</v>
      </c>
      <c r="K224" s="134" t="s">
        <v>208</v>
      </c>
      <c r="L224" s="134" t="s">
        <v>101</v>
      </c>
      <c r="M224" s="134" t="s">
        <v>209</v>
      </c>
      <c r="N224" s="144" t="s">
        <v>220</v>
      </c>
      <c r="O224" s="144" t="s">
        <v>211</v>
      </c>
      <c r="P224" s="139" t="s">
        <v>212</v>
      </c>
      <c r="Q224" s="134" t="s">
        <v>219</v>
      </c>
      <c r="R224" s="134" t="s">
        <v>213</v>
      </c>
      <c r="S224" s="146" t="n">
        <v>502000</v>
      </c>
      <c r="T224" s="144" t="n">
        <v>1</v>
      </c>
      <c r="U224" s="144" t="n">
        <v>1</v>
      </c>
      <c r="V224" s="134" t="s">
        <v>103</v>
      </c>
      <c r="W224" s="134" t="n">
        <f aca="false">FALSE()</f>
        <v>0</v>
      </c>
    </row>
    <row r="225" customFormat="false" ht="14.25" hidden="false" customHeight="false" outlineLevel="0" collapsed="false">
      <c r="A225" s="124" t="str">
        <f aca="false">D225&amp;F225&amp;E225</f>
        <v>EforcersCanalIT-SW-01-06</v>
      </c>
      <c r="B225" s="124" t="str">
        <f aca="false">E225&amp;F225</f>
        <v>IT-SW-01-06Canal</v>
      </c>
      <c r="C225" s="134"/>
      <c r="D225" s="134" t="s">
        <v>294</v>
      </c>
      <c r="E225" s="143" t="s">
        <v>221</v>
      </c>
      <c r="F225" s="124" t="s">
        <v>206</v>
      </c>
      <c r="G225" s="124" t="str">
        <f aca="false">D225</f>
        <v>Eforcers</v>
      </c>
      <c r="H225" s="124" t="s">
        <v>103</v>
      </c>
      <c r="I225" s="144" t="s">
        <v>77</v>
      </c>
      <c r="J225" s="134" t="s">
        <v>207</v>
      </c>
      <c r="K225" s="134" t="s">
        <v>208</v>
      </c>
      <c r="L225" s="134" t="s">
        <v>101</v>
      </c>
      <c r="M225" s="134" t="s">
        <v>209</v>
      </c>
      <c r="N225" s="144" t="s">
        <v>220</v>
      </c>
      <c r="O225" s="144" t="s">
        <v>215</v>
      </c>
      <c r="P225" s="139" t="s">
        <v>212</v>
      </c>
      <c r="Q225" s="134" t="s">
        <v>221</v>
      </c>
      <c r="R225" s="134" t="s">
        <v>213</v>
      </c>
      <c r="S225" s="146" t="n">
        <v>2150000</v>
      </c>
      <c r="T225" s="144" t="n">
        <v>1</v>
      </c>
      <c r="U225" s="144" t="n">
        <v>1</v>
      </c>
      <c r="V225" s="134" t="s">
        <v>103</v>
      </c>
      <c r="W225" s="134" t="n">
        <f aca="false">FALSE()</f>
        <v>0</v>
      </c>
    </row>
    <row r="226" customFormat="false" ht="14.25" hidden="false" customHeight="false" outlineLevel="0" collapsed="false">
      <c r="A226" s="124" t="str">
        <f aca="false">D226&amp;F226&amp;E226</f>
        <v>EforcersCanalIT-SW-02-01</v>
      </c>
      <c r="B226" s="124" t="str">
        <f aca="false">E226&amp;F226</f>
        <v>IT-SW-02-01Canal</v>
      </c>
      <c r="C226" s="134"/>
      <c r="D226" s="134" t="s">
        <v>294</v>
      </c>
      <c r="E226" s="143" t="s">
        <v>222</v>
      </c>
      <c r="F226" s="124" t="s">
        <v>206</v>
      </c>
      <c r="G226" s="124" t="str">
        <f aca="false">D226</f>
        <v>Eforcers</v>
      </c>
      <c r="H226" s="124" t="s">
        <v>103</v>
      </c>
      <c r="I226" s="144" t="s">
        <v>77</v>
      </c>
      <c r="J226" s="134" t="s">
        <v>223</v>
      </c>
      <c r="K226" s="134" t="s">
        <v>224</v>
      </c>
      <c r="L226" s="134" t="s">
        <v>101</v>
      </c>
      <c r="M226" s="134" t="s">
        <v>209</v>
      </c>
      <c r="N226" s="144" t="s">
        <v>210</v>
      </c>
      <c r="O226" s="144" t="s">
        <v>211</v>
      </c>
      <c r="P226" s="139" t="s">
        <v>212</v>
      </c>
      <c r="Q226" s="134" t="s">
        <v>222</v>
      </c>
      <c r="R226" s="134" t="s">
        <v>213</v>
      </c>
      <c r="S226" s="146" t="n">
        <v>502000</v>
      </c>
      <c r="T226" s="144" t="n">
        <v>1</v>
      </c>
      <c r="U226" s="144" t="n">
        <v>1</v>
      </c>
      <c r="V226" s="134" t="s">
        <v>103</v>
      </c>
      <c r="W226" s="134" t="n">
        <f aca="false">FALSE()</f>
        <v>0</v>
      </c>
    </row>
    <row r="227" customFormat="false" ht="14.25" hidden="false" customHeight="false" outlineLevel="0" collapsed="false">
      <c r="A227" s="124" t="str">
        <f aca="false">D227&amp;F227&amp;E227</f>
        <v>EforcersCanalIT-SW-02-02</v>
      </c>
      <c r="B227" s="124" t="str">
        <f aca="false">E227&amp;F227</f>
        <v>IT-SW-02-02Canal</v>
      </c>
      <c r="C227" s="134"/>
      <c r="D227" s="134" t="s">
        <v>294</v>
      </c>
      <c r="E227" s="143" t="s">
        <v>225</v>
      </c>
      <c r="F227" s="124" t="s">
        <v>206</v>
      </c>
      <c r="G227" s="124" t="str">
        <f aca="false">D227</f>
        <v>Eforcers</v>
      </c>
      <c r="H227" s="124" t="s">
        <v>103</v>
      </c>
      <c r="I227" s="144" t="s">
        <v>77</v>
      </c>
      <c r="J227" s="134" t="s">
        <v>223</v>
      </c>
      <c r="K227" s="134" t="s">
        <v>224</v>
      </c>
      <c r="L227" s="134" t="s">
        <v>101</v>
      </c>
      <c r="M227" s="134" t="s">
        <v>209</v>
      </c>
      <c r="N227" s="144" t="s">
        <v>210</v>
      </c>
      <c r="O227" s="144" t="s">
        <v>215</v>
      </c>
      <c r="P227" s="139" t="s">
        <v>212</v>
      </c>
      <c r="Q227" s="134" t="s">
        <v>225</v>
      </c>
      <c r="R227" s="134" t="s">
        <v>213</v>
      </c>
      <c r="S227" s="146" t="n">
        <v>750000</v>
      </c>
      <c r="T227" s="144" t="n">
        <v>1</v>
      </c>
      <c r="U227" s="144" t="n">
        <v>1</v>
      </c>
      <c r="V227" s="134" t="s">
        <v>103</v>
      </c>
      <c r="W227" s="134" t="n">
        <f aca="false">FALSE()</f>
        <v>0</v>
      </c>
    </row>
    <row r="228" customFormat="false" ht="14.25" hidden="false" customHeight="false" outlineLevel="0" collapsed="false">
      <c r="A228" s="124" t="str">
        <f aca="false">D228&amp;F228&amp;E228</f>
        <v>EforcersCanalIT-SW-02-03</v>
      </c>
      <c r="B228" s="124" t="str">
        <f aca="false">E228&amp;F228</f>
        <v>IT-SW-02-03Canal</v>
      </c>
      <c r="C228" s="134"/>
      <c r="D228" s="134" t="s">
        <v>294</v>
      </c>
      <c r="E228" s="143" t="s">
        <v>226</v>
      </c>
      <c r="F228" s="124" t="s">
        <v>206</v>
      </c>
      <c r="G228" s="124" t="str">
        <f aca="false">D228</f>
        <v>Eforcers</v>
      </c>
      <c r="H228" s="124" t="s">
        <v>103</v>
      </c>
      <c r="I228" s="144" t="s">
        <v>77</v>
      </c>
      <c r="J228" s="134" t="s">
        <v>223</v>
      </c>
      <c r="K228" s="134" t="s">
        <v>224</v>
      </c>
      <c r="L228" s="134" t="s">
        <v>101</v>
      </c>
      <c r="M228" s="134" t="s">
        <v>209</v>
      </c>
      <c r="N228" s="144" t="s">
        <v>217</v>
      </c>
      <c r="O228" s="144" t="s">
        <v>211</v>
      </c>
      <c r="P228" s="139" t="s">
        <v>212</v>
      </c>
      <c r="Q228" s="134" t="s">
        <v>226</v>
      </c>
      <c r="R228" s="134" t="s">
        <v>213</v>
      </c>
      <c r="S228" s="146" t="n">
        <v>502000</v>
      </c>
      <c r="T228" s="144" t="n">
        <v>1</v>
      </c>
      <c r="U228" s="144" t="n">
        <v>1</v>
      </c>
      <c r="V228" s="134" t="s">
        <v>103</v>
      </c>
      <c r="W228" s="134" t="n">
        <f aca="false">FALSE()</f>
        <v>0</v>
      </c>
    </row>
    <row r="229" customFormat="false" ht="14.25" hidden="false" customHeight="false" outlineLevel="0" collapsed="false">
      <c r="A229" s="124" t="str">
        <f aca="false">D229&amp;F229&amp;E229</f>
        <v>EforcersCanalIT-SW-02-04</v>
      </c>
      <c r="B229" s="124" t="str">
        <f aca="false">E229&amp;F229</f>
        <v>IT-SW-02-04Canal</v>
      </c>
      <c r="C229" s="134"/>
      <c r="D229" s="134" t="s">
        <v>294</v>
      </c>
      <c r="E229" s="143" t="s">
        <v>227</v>
      </c>
      <c r="F229" s="124" t="s">
        <v>206</v>
      </c>
      <c r="G229" s="124" t="str">
        <f aca="false">D229</f>
        <v>Eforcers</v>
      </c>
      <c r="H229" s="124" t="s">
        <v>103</v>
      </c>
      <c r="I229" s="144" t="s">
        <v>77</v>
      </c>
      <c r="J229" s="134" t="s">
        <v>223</v>
      </c>
      <c r="K229" s="134" t="s">
        <v>224</v>
      </c>
      <c r="L229" s="134" t="s">
        <v>101</v>
      </c>
      <c r="M229" s="134" t="s">
        <v>209</v>
      </c>
      <c r="N229" s="144" t="s">
        <v>217</v>
      </c>
      <c r="O229" s="144" t="s">
        <v>215</v>
      </c>
      <c r="P229" s="139" t="s">
        <v>212</v>
      </c>
      <c r="Q229" s="134" t="s">
        <v>227</v>
      </c>
      <c r="R229" s="134" t="s">
        <v>213</v>
      </c>
      <c r="S229" s="146" t="n">
        <v>1790000</v>
      </c>
      <c r="T229" s="144" t="n">
        <v>1</v>
      </c>
      <c r="U229" s="144" t="n">
        <v>1</v>
      </c>
      <c r="V229" s="134" t="s">
        <v>103</v>
      </c>
      <c r="W229" s="134" t="n">
        <f aca="false">FALSE()</f>
        <v>0</v>
      </c>
    </row>
    <row r="230" customFormat="false" ht="14.25" hidden="false" customHeight="false" outlineLevel="0" collapsed="false">
      <c r="A230" s="124" t="str">
        <f aca="false">D230&amp;F230&amp;E230</f>
        <v>EforcersCanalIT-SW-02-05</v>
      </c>
      <c r="B230" s="124" t="str">
        <f aca="false">E230&amp;F230</f>
        <v>IT-SW-02-05Canal</v>
      </c>
      <c r="C230" s="134"/>
      <c r="D230" s="134" t="s">
        <v>294</v>
      </c>
      <c r="E230" s="143" t="s">
        <v>228</v>
      </c>
      <c r="F230" s="124" t="s">
        <v>206</v>
      </c>
      <c r="G230" s="124" t="str">
        <f aca="false">D230</f>
        <v>Eforcers</v>
      </c>
      <c r="H230" s="124" t="s">
        <v>103</v>
      </c>
      <c r="I230" s="144" t="s">
        <v>77</v>
      </c>
      <c r="J230" s="134" t="s">
        <v>223</v>
      </c>
      <c r="K230" s="134" t="s">
        <v>224</v>
      </c>
      <c r="L230" s="134" t="s">
        <v>101</v>
      </c>
      <c r="M230" s="134" t="s">
        <v>209</v>
      </c>
      <c r="N230" s="144" t="s">
        <v>220</v>
      </c>
      <c r="O230" s="144" t="s">
        <v>211</v>
      </c>
      <c r="P230" s="139" t="s">
        <v>212</v>
      </c>
      <c r="Q230" s="134" t="s">
        <v>228</v>
      </c>
      <c r="R230" s="134" t="s">
        <v>213</v>
      </c>
      <c r="S230" s="146" t="n">
        <v>502000</v>
      </c>
      <c r="T230" s="144" t="n">
        <v>1</v>
      </c>
      <c r="U230" s="144" t="n">
        <v>1</v>
      </c>
      <c r="V230" s="134" t="s">
        <v>103</v>
      </c>
      <c r="W230" s="134" t="n">
        <f aca="false">FALSE()</f>
        <v>0</v>
      </c>
    </row>
    <row r="231" customFormat="false" ht="14.25" hidden="false" customHeight="false" outlineLevel="0" collapsed="false">
      <c r="A231" s="124" t="str">
        <f aca="false">D231&amp;F231&amp;E231</f>
        <v>EforcersCanalIT-SW-02-06</v>
      </c>
      <c r="B231" s="124" t="str">
        <f aca="false">E231&amp;F231</f>
        <v>IT-SW-02-06Canal</v>
      </c>
      <c r="C231" s="134"/>
      <c r="D231" s="134" t="s">
        <v>294</v>
      </c>
      <c r="E231" s="143" t="s">
        <v>229</v>
      </c>
      <c r="F231" s="124" t="s">
        <v>206</v>
      </c>
      <c r="G231" s="124" t="str">
        <f aca="false">D231</f>
        <v>Eforcers</v>
      </c>
      <c r="H231" s="124" t="s">
        <v>103</v>
      </c>
      <c r="I231" s="144" t="s">
        <v>77</v>
      </c>
      <c r="J231" s="134" t="s">
        <v>223</v>
      </c>
      <c r="K231" s="134" t="s">
        <v>224</v>
      </c>
      <c r="L231" s="134" t="s">
        <v>101</v>
      </c>
      <c r="M231" s="134" t="s">
        <v>209</v>
      </c>
      <c r="N231" s="144" t="s">
        <v>220</v>
      </c>
      <c r="O231" s="144" t="s">
        <v>215</v>
      </c>
      <c r="P231" s="139" t="s">
        <v>212</v>
      </c>
      <c r="Q231" s="134" t="s">
        <v>229</v>
      </c>
      <c r="R231" s="134" t="s">
        <v>213</v>
      </c>
      <c r="S231" s="146" t="n">
        <v>2150000</v>
      </c>
      <c r="T231" s="144" t="n">
        <v>1</v>
      </c>
      <c r="U231" s="144" t="n">
        <v>1</v>
      </c>
      <c r="V231" s="134" t="s">
        <v>103</v>
      </c>
      <c r="W231" s="134" t="n">
        <f aca="false">FALSE()</f>
        <v>0</v>
      </c>
    </row>
    <row r="232" customFormat="false" ht="14.25" hidden="false" customHeight="false" outlineLevel="0" collapsed="false">
      <c r="A232" s="124" t="str">
        <f aca="false">D232&amp;F232&amp;E232</f>
        <v>EforcersCanalIT-SW-03-01</v>
      </c>
      <c r="B232" s="124" t="str">
        <f aca="false">E232&amp;F232</f>
        <v>IT-SW-03-01Canal</v>
      </c>
      <c r="C232" s="134"/>
      <c r="D232" s="134" t="s">
        <v>294</v>
      </c>
      <c r="E232" s="143" t="s">
        <v>230</v>
      </c>
      <c r="F232" s="124" t="s">
        <v>206</v>
      </c>
      <c r="G232" s="124" t="str">
        <f aca="false">D232</f>
        <v>Eforcers</v>
      </c>
      <c r="H232" s="124" t="s">
        <v>103</v>
      </c>
      <c r="I232" s="144" t="s">
        <v>77</v>
      </c>
      <c r="J232" s="134" t="s">
        <v>231</v>
      </c>
      <c r="K232" s="134" t="s">
        <v>208</v>
      </c>
      <c r="L232" s="134" t="s">
        <v>101</v>
      </c>
      <c r="M232" s="134" t="s">
        <v>209</v>
      </c>
      <c r="N232" s="144" t="s">
        <v>210</v>
      </c>
      <c r="O232" s="144" t="s">
        <v>211</v>
      </c>
      <c r="P232" s="139" t="s">
        <v>212</v>
      </c>
      <c r="Q232" s="134" t="s">
        <v>230</v>
      </c>
      <c r="R232" s="134" t="s">
        <v>213</v>
      </c>
      <c r="S232" s="146" t="n">
        <v>502000</v>
      </c>
      <c r="T232" s="144" t="n">
        <v>1</v>
      </c>
      <c r="U232" s="144" t="n">
        <v>1</v>
      </c>
      <c r="V232" s="134" t="s">
        <v>103</v>
      </c>
      <c r="W232" s="134" t="n">
        <f aca="false">FALSE()</f>
        <v>0</v>
      </c>
    </row>
    <row r="233" customFormat="false" ht="14.25" hidden="false" customHeight="false" outlineLevel="0" collapsed="false">
      <c r="A233" s="124" t="str">
        <f aca="false">D233&amp;F233&amp;E233</f>
        <v>EforcersCanalIT-SW-03-02</v>
      </c>
      <c r="B233" s="124" t="str">
        <f aca="false">E233&amp;F233</f>
        <v>IT-SW-03-02Canal</v>
      </c>
      <c r="C233" s="134"/>
      <c r="D233" s="134" t="s">
        <v>294</v>
      </c>
      <c r="E233" s="143" t="s">
        <v>232</v>
      </c>
      <c r="F233" s="124" t="s">
        <v>206</v>
      </c>
      <c r="G233" s="124" t="str">
        <f aca="false">D233</f>
        <v>Eforcers</v>
      </c>
      <c r="H233" s="124" t="s">
        <v>103</v>
      </c>
      <c r="I233" s="144" t="s">
        <v>77</v>
      </c>
      <c r="J233" s="134" t="s">
        <v>231</v>
      </c>
      <c r="K233" s="134" t="s">
        <v>208</v>
      </c>
      <c r="L233" s="134" t="s">
        <v>101</v>
      </c>
      <c r="M233" s="134" t="s">
        <v>209</v>
      </c>
      <c r="N233" s="144" t="s">
        <v>210</v>
      </c>
      <c r="O233" s="144" t="s">
        <v>215</v>
      </c>
      <c r="P233" s="139" t="s">
        <v>212</v>
      </c>
      <c r="Q233" s="134" t="s">
        <v>232</v>
      </c>
      <c r="R233" s="134" t="s">
        <v>213</v>
      </c>
      <c r="S233" s="146" t="n">
        <v>750000</v>
      </c>
      <c r="T233" s="144" t="n">
        <v>1</v>
      </c>
      <c r="U233" s="144" t="n">
        <v>1</v>
      </c>
      <c r="V233" s="134" t="s">
        <v>103</v>
      </c>
      <c r="W233" s="134" t="n">
        <f aca="false">FALSE()</f>
        <v>0</v>
      </c>
    </row>
    <row r="234" customFormat="false" ht="14.25" hidden="false" customHeight="false" outlineLevel="0" collapsed="false">
      <c r="A234" s="124" t="str">
        <f aca="false">D234&amp;F234&amp;E234</f>
        <v>EforcersCanalIT-SW-03-03</v>
      </c>
      <c r="B234" s="124" t="str">
        <f aca="false">E234&amp;F234</f>
        <v>IT-SW-03-03Canal</v>
      </c>
      <c r="C234" s="134"/>
      <c r="D234" s="134" t="s">
        <v>294</v>
      </c>
      <c r="E234" s="143" t="s">
        <v>233</v>
      </c>
      <c r="F234" s="124" t="s">
        <v>206</v>
      </c>
      <c r="G234" s="124" t="str">
        <f aca="false">D234</f>
        <v>Eforcers</v>
      </c>
      <c r="H234" s="124" t="s">
        <v>103</v>
      </c>
      <c r="I234" s="144" t="s">
        <v>77</v>
      </c>
      <c r="J234" s="134" t="s">
        <v>231</v>
      </c>
      <c r="K234" s="134" t="s">
        <v>208</v>
      </c>
      <c r="L234" s="134" t="s">
        <v>101</v>
      </c>
      <c r="M234" s="134" t="s">
        <v>209</v>
      </c>
      <c r="N234" s="144" t="s">
        <v>217</v>
      </c>
      <c r="O234" s="144" t="s">
        <v>211</v>
      </c>
      <c r="P234" s="139" t="s">
        <v>212</v>
      </c>
      <c r="Q234" s="134" t="s">
        <v>233</v>
      </c>
      <c r="R234" s="134" t="s">
        <v>213</v>
      </c>
      <c r="S234" s="146" t="n">
        <v>502000</v>
      </c>
      <c r="T234" s="144" t="n">
        <v>1</v>
      </c>
      <c r="U234" s="144" t="n">
        <v>1</v>
      </c>
      <c r="V234" s="134" t="s">
        <v>103</v>
      </c>
      <c r="W234" s="134" t="n">
        <f aca="false">FALSE()</f>
        <v>0</v>
      </c>
    </row>
    <row r="235" customFormat="false" ht="14.25" hidden="false" customHeight="false" outlineLevel="0" collapsed="false">
      <c r="A235" s="124" t="str">
        <f aca="false">D235&amp;F235&amp;E235</f>
        <v>EforcersCanalIT-SW-03-04</v>
      </c>
      <c r="B235" s="124" t="str">
        <f aca="false">E235&amp;F235</f>
        <v>IT-SW-03-04Canal</v>
      </c>
      <c r="C235" s="134"/>
      <c r="D235" s="134" t="s">
        <v>294</v>
      </c>
      <c r="E235" s="143" t="s">
        <v>234</v>
      </c>
      <c r="F235" s="124" t="s">
        <v>206</v>
      </c>
      <c r="G235" s="124" t="str">
        <f aca="false">D235</f>
        <v>Eforcers</v>
      </c>
      <c r="H235" s="124" t="s">
        <v>103</v>
      </c>
      <c r="I235" s="144" t="s">
        <v>77</v>
      </c>
      <c r="J235" s="134" t="s">
        <v>231</v>
      </c>
      <c r="K235" s="134" t="s">
        <v>208</v>
      </c>
      <c r="L235" s="134" t="s">
        <v>101</v>
      </c>
      <c r="M235" s="134" t="s">
        <v>209</v>
      </c>
      <c r="N235" s="144" t="s">
        <v>217</v>
      </c>
      <c r="O235" s="144" t="s">
        <v>215</v>
      </c>
      <c r="P235" s="139" t="s">
        <v>212</v>
      </c>
      <c r="Q235" s="134" t="s">
        <v>234</v>
      </c>
      <c r="R235" s="134" t="s">
        <v>213</v>
      </c>
      <c r="S235" s="146" t="n">
        <v>1790000</v>
      </c>
      <c r="T235" s="144" t="n">
        <v>1</v>
      </c>
      <c r="U235" s="144" t="n">
        <v>1</v>
      </c>
      <c r="V235" s="134" t="s">
        <v>103</v>
      </c>
      <c r="W235" s="134" t="n">
        <f aca="false">FALSE()</f>
        <v>0</v>
      </c>
    </row>
    <row r="236" customFormat="false" ht="14.25" hidden="false" customHeight="false" outlineLevel="0" collapsed="false">
      <c r="A236" s="124" t="str">
        <f aca="false">D236&amp;F236&amp;E236</f>
        <v>EforcersCanalIT-SW-03-05</v>
      </c>
      <c r="B236" s="124" t="str">
        <f aca="false">E236&amp;F236</f>
        <v>IT-SW-03-05Canal</v>
      </c>
      <c r="C236" s="134"/>
      <c r="D236" s="134" t="s">
        <v>294</v>
      </c>
      <c r="E236" s="143" t="s">
        <v>235</v>
      </c>
      <c r="F236" s="124" t="s">
        <v>206</v>
      </c>
      <c r="G236" s="124" t="str">
        <f aca="false">D236</f>
        <v>Eforcers</v>
      </c>
      <c r="H236" s="124" t="s">
        <v>103</v>
      </c>
      <c r="I236" s="144" t="s">
        <v>77</v>
      </c>
      <c r="J236" s="134" t="s">
        <v>231</v>
      </c>
      <c r="K236" s="134" t="s">
        <v>208</v>
      </c>
      <c r="L236" s="134" t="s">
        <v>101</v>
      </c>
      <c r="M236" s="134" t="s">
        <v>209</v>
      </c>
      <c r="N236" s="144" t="s">
        <v>220</v>
      </c>
      <c r="O236" s="144" t="s">
        <v>211</v>
      </c>
      <c r="P236" s="139" t="s">
        <v>212</v>
      </c>
      <c r="Q236" s="134" t="s">
        <v>235</v>
      </c>
      <c r="R236" s="134" t="s">
        <v>213</v>
      </c>
      <c r="S236" s="146" t="n">
        <v>502000</v>
      </c>
      <c r="T236" s="144" t="n">
        <v>1</v>
      </c>
      <c r="U236" s="144" t="n">
        <v>1</v>
      </c>
      <c r="V236" s="134" t="s">
        <v>103</v>
      </c>
      <c r="W236" s="134" t="n">
        <f aca="false">FALSE()</f>
        <v>0</v>
      </c>
    </row>
    <row r="237" customFormat="false" ht="14.25" hidden="false" customHeight="false" outlineLevel="0" collapsed="false">
      <c r="A237" s="124" t="str">
        <f aca="false">D237&amp;F237&amp;E237</f>
        <v>EforcersCanalIT-SW-03-06</v>
      </c>
      <c r="B237" s="124" t="str">
        <f aca="false">E237&amp;F237</f>
        <v>IT-SW-03-06Canal</v>
      </c>
      <c r="C237" s="134"/>
      <c r="D237" s="134" t="s">
        <v>294</v>
      </c>
      <c r="E237" s="143" t="s">
        <v>236</v>
      </c>
      <c r="F237" s="124" t="s">
        <v>206</v>
      </c>
      <c r="G237" s="124" t="str">
        <f aca="false">D237</f>
        <v>Eforcers</v>
      </c>
      <c r="H237" s="124" t="s">
        <v>103</v>
      </c>
      <c r="I237" s="144" t="s">
        <v>77</v>
      </c>
      <c r="J237" s="134" t="s">
        <v>231</v>
      </c>
      <c r="K237" s="134" t="s">
        <v>208</v>
      </c>
      <c r="L237" s="134" t="s">
        <v>101</v>
      </c>
      <c r="M237" s="134" t="s">
        <v>209</v>
      </c>
      <c r="N237" s="144" t="s">
        <v>220</v>
      </c>
      <c r="O237" s="144" t="s">
        <v>215</v>
      </c>
      <c r="P237" s="139" t="s">
        <v>212</v>
      </c>
      <c r="Q237" s="134" t="s">
        <v>236</v>
      </c>
      <c r="R237" s="134" t="s">
        <v>213</v>
      </c>
      <c r="S237" s="146" t="n">
        <v>2150000</v>
      </c>
      <c r="T237" s="144" t="n">
        <v>1</v>
      </c>
      <c r="U237" s="144" t="n">
        <v>1</v>
      </c>
      <c r="V237" s="134" t="s">
        <v>103</v>
      </c>
      <c r="W237" s="134" t="n">
        <f aca="false">FALSE()</f>
        <v>0</v>
      </c>
    </row>
    <row r="238" customFormat="false" ht="14.25" hidden="false" customHeight="false" outlineLevel="0" collapsed="false">
      <c r="A238" s="124" t="str">
        <f aca="false">D238&amp;F238&amp;E238</f>
        <v>EforcersCanalIT-SW-04-01</v>
      </c>
      <c r="B238" s="124" t="str">
        <f aca="false">E238&amp;F238</f>
        <v>IT-SW-04-01Canal</v>
      </c>
      <c r="C238" s="134"/>
      <c r="D238" s="134" t="s">
        <v>294</v>
      </c>
      <c r="E238" s="143" t="s">
        <v>237</v>
      </c>
      <c r="F238" s="124" t="s">
        <v>206</v>
      </c>
      <c r="G238" s="124" t="str">
        <f aca="false">D238</f>
        <v>Eforcers</v>
      </c>
      <c r="H238" s="124" t="s">
        <v>103</v>
      </c>
      <c r="I238" s="144" t="s">
        <v>77</v>
      </c>
      <c r="J238" s="134" t="s">
        <v>238</v>
      </c>
      <c r="K238" s="134" t="s">
        <v>224</v>
      </c>
      <c r="L238" s="134" t="s">
        <v>101</v>
      </c>
      <c r="M238" s="134" t="s">
        <v>209</v>
      </c>
      <c r="N238" s="144" t="s">
        <v>210</v>
      </c>
      <c r="O238" s="144" t="s">
        <v>211</v>
      </c>
      <c r="P238" s="139" t="s">
        <v>212</v>
      </c>
      <c r="Q238" s="134" t="s">
        <v>237</v>
      </c>
      <c r="R238" s="134" t="s">
        <v>213</v>
      </c>
      <c r="S238" s="146" t="n">
        <v>502000</v>
      </c>
      <c r="T238" s="144" t="n">
        <v>1</v>
      </c>
      <c r="U238" s="144" t="n">
        <v>1</v>
      </c>
      <c r="V238" s="134" t="s">
        <v>103</v>
      </c>
      <c r="W238" s="134" t="n">
        <f aca="false">FALSE()</f>
        <v>0</v>
      </c>
    </row>
    <row r="239" customFormat="false" ht="14.25" hidden="false" customHeight="false" outlineLevel="0" collapsed="false">
      <c r="A239" s="124" t="str">
        <f aca="false">D239&amp;F239&amp;E239</f>
        <v>EforcersCanalIT-SW-04-02</v>
      </c>
      <c r="B239" s="124" t="str">
        <f aca="false">E239&amp;F239</f>
        <v>IT-SW-04-02Canal</v>
      </c>
      <c r="C239" s="134"/>
      <c r="D239" s="134" t="s">
        <v>294</v>
      </c>
      <c r="E239" s="143" t="s">
        <v>239</v>
      </c>
      <c r="F239" s="124" t="s">
        <v>206</v>
      </c>
      <c r="G239" s="124" t="str">
        <f aca="false">D239</f>
        <v>Eforcers</v>
      </c>
      <c r="H239" s="124" t="s">
        <v>103</v>
      </c>
      <c r="I239" s="144" t="s">
        <v>77</v>
      </c>
      <c r="J239" s="134" t="s">
        <v>238</v>
      </c>
      <c r="K239" s="134" t="s">
        <v>224</v>
      </c>
      <c r="L239" s="134" t="s">
        <v>101</v>
      </c>
      <c r="M239" s="134" t="s">
        <v>209</v>
      </c>
      <c r="N239" s="144" t="s">
        <v>210</v>
      </c>
      <c r="O239" s="144" t="s">
        <v>215</v>
      </c>
      <c r="P239" s="139" t="s">
        <v>212</v>
      </c>
      <c r="Q239" s="134" t="s">
        <v>239</v>
      </c>
      <c r="R239" s="134" t="s">
        <v>213</v>
      </c>
      <c r="S239" s="146" t="n">
        <v>750000</v>
      </c>
      <c r="T239" s="144" t="n">
        <v>1</v>
      </c>
      <c r="U239" s="144" t="n">
        <v>1</v>
      </c>
      <c r="V239" s="134" t="s">
        <v>103</v>
      </c>
      <c r="W239" s="134" t="n">
        <f aca="false">FALSE()</f>
        <v>0</v>
      </c>
    </row>
    <row r="240" customFormat="false" ht="14.25" hidden="false" customHeight="false" outlineLevel="0" collapsed="false">
      <c r="A240" s="124" t="str">
        <f aca="false">D240&amp;F240&amp;E240</f>
        <v>EforcersCanalIT-SW-04-03</v>
      </c>
      <c r="B240" s="124" t="str">
        <f aca="false">E240&amp;F240</f>
        <v>IT-SW-04-03Canal</v>
      </c>
      <c r="C240" s="134"/>
      <c r="D240" s="134" t="s">
        <v>294</v>
      </c>
      <c r="E240" s="143" t="s">
        <v>240</v>
      </c>
      <c r="F240" s="124" t="s">
        <v>206</v>
      </c>
      <c r="G240" s="124" t="str">
        <f aca="false">D240</f>
        <v>Eforcers</v>
      </c>
      <c r="H240" s="124" t="s">
        <v>103</v>
      </c>
      <c r="I240" s="144" t="s">
        <v>77</v>
      </c>
      <c r="J240" s="134" t="s">
        <v>238</v>
      </c>
      <c r="K240" s="134" t="s">
        <v>224</v>
      </c>
      <c r="L240" s="134" t="s">
        <v>101</v>
      </c>
      <c r="M240" s="134" t="s">
        <v>209</v>
      </c>
      <c r="N240" s="144" t="s">
        <v>217</v>
      </c>
      <c r="O240" s="144" t="s">
        <v>211</v>
      </c>
      <c r="P240" s="139" t="s">
        <v>212</v>
      </c>
      <c r="Q240" s="134" t="s">
        <v>240</v>
      </c>
      <c r="R240" s="134" t="s">
        <v>213</v>
      </c>
      <c r="S240" s="146" t="n">
        <v>502000</v>
      </c>
      <c r="T240" s="144" t="n">
        <v>1</v>
      </c>
      <c r="U240" s="144" t="n">
        <v>1</v>
      </c>
      <c r="V240" s="134" t="s">
        <v>103</v>
      </c>
      <c r="W240" s="134" t="n">
        <f aca="false">FALSE()</f>
        <v>0</v>
      </c>
    </row>
    <row r="241" customFormat="false" ht="14.25" hidden="false" customHeight="false" outlineLevel="0" collapsed="false">
      <c r="A241" s="124" t="str">
        <f aca="false">D241&amp;F241&amp;E241</f>
        <v>EforcersCanalIT-SW-04-04</v>
      </c>
      <c r="B241" s="124" t="str">
        <f aca="false">E241&amp;F241</f>
        <v>IT-SW-04-04Canal</v>
      </c>
      <c r="C241" s="134"/>
      <c r="D241" s="134" t="s">
        <v>294</v>
      </c>
      <c r="E241" s="143" t="s">
        <v>241</v>
      </c>
      <c r="F241" s="124" t="s">
        <v>206</v>
      </c>
      <c r="G241" s="124" t="str">
        <f aca="false">D241</f>
        <v>Eforcers</v>
      </c>
      <c r="H241" s="124" t="s">
        <v>103</v>
      </c>
      <c r="I241" s="144" t="s">
        <v>77</v>
      </c>
      <c r="J241" s="134" t="s">
        <v>238</v>
      </c>
      <c r="K241" s="134" t="s">
        <v>224</v>
      </c>
      <c r="L241" s="134" t="s">
        <v>101</v>
      </c>
      <c r="M241" s="134" t="s">
        <v>209</v>
      </c>
      <c r="N241" s="144" t="s">
        <v>217</v>
      </c>
      <c r="O241" s="144" t="s">
        <v>215</v>
      </c>
      <c r="P241" s="139" t="s">
        <v>212</v>
      </c>
      <c r="Q241" s="134" t="s">
        <v>241</v>
      </c>
      <c r="R241" s="134" t="s">
        <v>213</v>
      </c>
      <c r="S241" s="146" t="n">
        <v>1790000</v>
      </c>
      <c r="T241" s="144" t="n">
        <v>1</v>
      </c>
      <c r="U241" s="144" t="n">
        <v>1</v>
      </c>
      <c r="V241" s="134" t="s">
        <v>103</v>
      </c>
      <c r="W241" s="134" t="n">
        <f aca="false">FALSE()</f>
        <v>0</v>
      </c>
    </row>
    <row r="242" customFormat="false" ht="14.25" hidden="false" customHeight="false" outlineLevel="0" collapsed="false">
      <c r="A242" s="124" t="str">
        <f aca="false">D242&amp;F242&amp;E242</f>
        <v>EforcersCanalIT-SW-04-05</v>
      </c>
      <c r="B242" s="124" t="str">
        <f aca="false">E242&amp;F242</f>
        <v>IT-SW-04-05Canal</v>
      </c>
      <c r="C242" s="134"/>
      <c r="D242" s="134" t="s">
        <v>294</v>
      </c>
      <c r="E242" s="143" t="s">
        <v>242</v>
      </c>
      <c r="F242" s="124" t="s">
        <v>206</v>
      </c>
      <c r="G242" s="124" t="str">
        <f aca="false">D242</f>
        <v>Eforcers</v>
      </c>
      <c r="H242" s="124" t="s">
        <v>103</v>
      </c>
      <c r="I242" s="144" t="s">
        <v>77</v>
      </c>
      <c r="J242" s="134" t="s">
        <v>238</v>
      </c>
      <c r="K242" s="134" t="s">
        <v>224</v>
      </c>
      <c r="L242" s="134" t="s">
        <v>101</v>
      </c>
      <c r="M242" s="134" t="s">
        <v>209</v>
      </c>
      <c r="N242" s="144" t="s">
        <v>220</v>
      </c>
      <c r="O242" s="144" t="s">
        <v>211</v>
      </c>
      <c r="P242" s="139" t="s">
        <v>212</v>
      </c>
      <c r="Q242" s="134" t="s">
        <v>242</v>
      </c>
      <c r="R242" s="134" t="s">
        <v>213</v>
      </c>
      <c r="S242" s="146" t="n">
        <v>502000</v>
      </c>
      <c r="T242" s="144" t="n">
        <v>1</v>
      </c>
      <c r="U242" s="144" t="n">
        <v>1</v>
      </c>
      <c r="V242" s="134" t="s">
        <v>103</v>
      </c>
      <c r="W242" s="134" t="n">
        <f aca="false">FALSE()</f>
        <v>0</v>
      </c>
    </row>
    <row r="243" customFormat="false" ht="14.25" hidden="false" customHeight="false" outlineLevel="0" collapsed="false">
      <c r="A243" s="124" t="str">
        <f aca="false">D243&amp;F243&amp;E243</f>
        <v>EforcersCanalIT-SW-04-06</v>
      </c>
      <c r="B243" s="124" t="str">
        <f aca="false">E243&amp;F243</f>
        <v>IT-SW-04-06Canal</v>
      </c>
      <c r="C243" s="134"/>
      <c r="D243" s="134" t="s">
        <v>294</v>
      </c>
      <c r="E243" s="143" t="s">
        <v>243</v>
      </c>
      <c r="F243" s="124" t="s">
        <v>206</v>
      </c>
      <c r="G243" s="124" t="str">
        <f aca="false">D243</f>
        <v>Eforcers</v>
      </c>
      <c r="H243" s="124" t="s">
        <v>103</v>
      </c>
      <c r="I243" s="144" t="s">
        <v>77</v>
      </c>
      <c r="J243" s="134" t="s">
        <v>238</v>
      </c>
      <c r="K243" s="134" t="s">
        <v>224</v>
      </c>
      <c r="L243" s="134" t="s">
        <v>101</v>
      </c>
      <c r="M243" s="134" t="s">
        <v>209</v>
      </c>
      <c r="N243" s="144" t="s">
        <v>220</v>
      </c>
      <c r="O243" s="144" t="s">
        <v>215</v>
      </c>
      <c r="P243" s="139" t="s">
        <v>212</v>
      </c>
      <c r="Q243" s="134" t="s">
        <v>243</v>
      </c>
      <c r="R243" s="134" t="s">
        <v>213</v>
      </c>
      <c r="S243" s="146" t="n">
        <v>2150000</v>
      </c>
      <c r="T243" s="144" t="n">
        <v>1</v>
      </c>
      <c r="U243" s="144" t="n">
        <v>1</v>
      </c>
      <c r="V243" s="134" t="s">
        <v>103</v>
      </c>
      <c r="W243" s="134" t="n">
        <f aca="false">FALSE()</f>
        <v>0</v>
      </c>
    </row>
    <row r="244" customFormat="false" ht="14.25" hidden="false" customHeight="false" outlineLevel="0" collapsed="false">
      <c r="A244" s="124" t="str">
        <f aca="false">D244&amp;F244&amp;E244</f>
        <v>EforcersCanalIT-SW-05-01</v>
      </c>
      <c r="B244" s="124" t="str">
        <f aca="false">E244&amp;F244</f>
        <v>IT-SW-05-01Canal</v>
      </c>
      <c r="C244" s="134"/>
      <c r="D244" s="134" t="s">
        <v>294</v>
      </c>
      <c r="E244" s="143" t="s">
        <v>244</v>
      </c>
      <c r="F244" s="124" t="s">
        <v>206</v>
      </c>
      <c r="G244" s="124" t="str">
        <f aca="false">D244</f>
        <v>Eforcers</v>
      </c>
      <c r="H244" s="124" t="s">
        <v>103</v>
      </c>
      <c r="I244" s="144" t="s">
        <v>77</v>
      </c>
      <c r="J244" s="134" t="s">
        <v>245</v>
      </c>
      <c r="K244" s="134" t="s">
        <v>246</v>
      </c>
      <c r="L244" s="134" t="s">
        <v>101</v>
      </c>
      <c r="M244" s="134" t="s">
        <v>209</v>
      </c>
      <c r="N244" s="144" t="s">
        <v>210</v>
      </c>
      <c r="O244" s="144" t="s">
        <v>211</v>
      </c>
      <c r="P244" s="139" t="s">
        <v>247</v>
      </c>
      <c r="Q244" s="134" t="s">
        <v>244</v>
      </c>
      <c r="R244" s="134" t="s">
        <v>213</v>
      </c>
      <c r="S244" s="146" t="n">
        <v>100000</v>
      </c>
      <c r="T244" s="144" t="n">
        <v>1</v>
      </c>
      <c r="U244" s="144" t="n">
        <v>1</v>
      </c>
      <c r="V244" s="134" t="s">
        <v>103</v>
      </c>
      <c r="W244" s="134" t="n">
        <f aca="false">FALSE()</f>
        <v>0</v>
      </c>
    </row>
    <row r="245" customFormat="false" ht="14.25" hidden="false" customHeight="false" outlineLevel="0" collapsed="false">
      <c r="A245" s="124" t="str">
        <f aca="false">D245&amp;F245&amp;E245</f>
        <v>EforcersCanalIT-SW-05-02</v>
      </c>
      <c r="B245" s="124" t="str">
        <f aca="false">E245&amp;F245</f>
        <v>IT-SW-05-02Canal</v>
      </c>
      <c r="C245" s="134"/>
      <c r="D245" s="134" t="s">
        <v>294</v>
      </c>
      <c r="E245" s="143" t="s">
        <v>248</v>
      </c>
      <c r="F245" s="124" t="s">
        <v>206</v>
      </c>
      <c r="G245" s="124" t="str">
        <f aca="false">D245</f>
        <v>Eforcers</v>
      </c>
      <c r="H245" s="124" t="s">
        <v>103</v>
      </c>
      <c r="I245" s="144" t="s">
        <v>77</v>
      </c>
      <c r="J245" s="134" t="s">
        <v>245</v>
      </c>
      <c r="K245" s="134" t="s">
        <v>246</v>
      </c>
      <c r="L245" s="134" t="s">
        <v>101</v>
      </c>
      <c r="M245" s="134" t="s">
        <v>209</v>
      </c>
      <c r="N245" s="144" t="s">
        <v>210</v>
      </c>
      <c r="O245" s="144" t="s">
        <v>215</v>
      </c>
      <c r="P245" s="139" t="s">
        <v>247</v>
      </c>
      <c r="Q245" s="134" t="s">
        <v>248</v>
      </c>
      <c r="R245" s="134" t="s">
        <v>213</v>
      </c>
      <c r="S245" s="146" t="n">
        <v>165000</v>
      </c>
      <c r="T245" s="144" t="n">
        <v>1</v>
      </c>
      <c r="U245" s="144" t="n">
        <v>1</v>
      </c>
      <c r="V245" s="134" t="s">
        <v>103</v>
      </c>
      <c r="W245" s="134" t="n">
        <f aca="false">FALSE()</f>
        <v>0</v>
      </c>
    </row>
    <row r="246" customFormat="false" ht="14.25" hidden="false" customHeight="false" outlineLevel="0" collapsed="false">
      <c r="A246" s="124" t="str">
        <f aca="false">D246&amp;F246&amp;E246</f>
        <v>EforcersCanalIT-SW-05-03</v>
      </c>
      <c r="B246" s="124" t="str">
        <f aca="false">E246&amp;F246</f>
        <v>IT-SW-05-03Canal</v>
      </c>
      <c r="C246" s="134"/>
      <c r="D246" s="134" t="s">
        <v>294</v>
      </c>
      <c r="E246" s="143" t="s">
        <v>249</v>
      </c>
      <c r="F246" s="124" t="s">
        <v>206</v>
      </c>
      <c r="G246" s="124" t="str">
        <f aca="false">D246</f>
        <v>Eforcers</v>
      </c>
      <c r="H246" s="124" t="s">
        <v>103</v>
      </c>
      <c r="I246" s="144" t="s">
        <v>77</v>
      </c>
      <c r="J246" s="134" t="s">
        <v>245</v>
      </c>
      <c r="K246" s="134" t="s">
        <v>246</v>
      </c>
      <c r="L246" s="134" t="s">
        <v>101</v>
      </c>
      <c r="M246" s="134" t="s">
        <v>209</v>
      </c>
      <c r="N246" s="144" t="s">
        <v>217</v>
      </c>
      <c r="O246" s="144" t="s">
        <v>211</v>
      </c>
      <c r="P246" s="139" t="s">
        <v>247</v>
      </c>
      <c r="Q246" s="134" t="s">
        <v>249</v>
      </c>
      <c r="R246" s="134" t="s">
        <v>213</v>
      </c>
      <c r="S246" s="146" t="n">
        <v>100000</v>
      </c>
      <c r="T246" s="144" t="n">
        <v>1</v>
      </c>
      <c r="U246" s="144" t="n">
        <v>1</v>
      </c>
      <c r="V246" s="134" t="s">
        <v>103</v>
      </c>
      <c r="W246" s="134" t="n">
        <f aca="false">FALSE()</f>
        <v>0</v>
      </c>
    </row>
    <row r="247" customFormat="false" ht="14.25" hidden="false" customHeight="false" outlineLevel="0" collapsed="false">
      <c r="A247" s="124" t="str">
        <f aca="false">D247&amp;F247&amp;E247</f>
        <v>EforcersCanalIT-SW-05-04</v>
      </c>
      <c r="B247" s="124" t="str">
        <f aca="false">E247&amp;F247</f>
        <v>IT-SW-05-04Canal</v>
      </c>
      <c r="C247" s="134"/>
      <c r="D247" s="134" t="s">
        <v>294</v>
      </c>
      <c r="E247" s="143" t="s">
        <v>250</v>
      </c>
      <c r="F247" s="124" t="s">
        <v>206</v>
      </c>
      <c r="G247" s="124" t="str">
        <f aca="false">D247</f>
        <v>Eforcers</v>
      </c>
      <c r="H247" s="124" t="s">
        <v>103</v>
      </c>
      <c r="I247" s="144" t="s">
        <v>77</v>
      </c>
      <c r="J247" s="134" t="s">
        <v>245</v>
      </c>
      <c r="K247" s="134" t="s">
        <v>246</v>
      </c>
      <c r="L247" s="134" t="s">
        <v>101</v>
      </c>
      <c r="M247" s="134" t="s">
        <v>209</v>
      </c>
      <c r="N247" s="144" t="s">
        <v>217</v>
      </c>
      <c r="O247" s="144" t="s">
        <v>215</v>
      </c>
      <c r="P247" s="139" t="s">
        <v>247</v>
      </c>
      <c r="Q247" s="134" t="s">
        <v>250</v>
      </c>
      <c r="R247" s="134" t="s">
        <v>213</v>
      </c>
      <c r="S247" s="146" t="n">
        <v>165000</v>
      </c>
      <c r="T247" s="144" t="n">
        <v>1</v>
      </c>
      <c r="U247" s="144" t="n">
        <v>1</v>
      </c>
      <c r="V247" s="134" t="s">
        <v>103</v>
      </c>
      <c r="W247" s="134" t="n">
        <f aca="false">FALSE()</f>
        <v>0</v>
      </c>
    </row>
    <row r="248" customFormat="false" ht="14.25" hidden="false" customHeight="false" outlineLevel="0" collapsed="false">
      <c r="A248" s="124" t="str">
        <f aca="false">D248&amp;F248&amp;E248</f>
        <v>EforcersCanalIT-SW-05-05</v>
      </c>
      <c r="B248" s="124" t="str">
        <f aca="false">E248&amp;F248</f>
        <v>IT-SW-05-05Canal</v>
      </c>
      <c r="C248" s="134"/>
      <c r="D248" s="134" t="s">
        <v>294</v>
      </c>
      <c r="E248" s="143" t="s">
        <v>251</v>
      </c>
      <c r="F248" s="124" t="s">
        <v>206</v>
      </c>
      <c r="G248" s="124" t="str">
        <f aca="false">D248</f>
        <v>Eforcers</v>
      </c>
      <c r="H248" s="124" t="s">
        <v>103</v>
      </c>
      <c r="I248" s="144" t="s">
        <v>77</v>
      </c>
      <c r="J248" s="134" t="s">
        <v>245</v>
      </c>
      <c r="K248" s="134" t="s">
        <v>246</v>
      </c>
      <c r="L248" s="134" t="s">
        <v>101</v>
      </c>
      <c r="M248" s="134" t="s">
        <v>209</v>
      </c>
      <c r="N248" s="144" t="s">
        <v>220</v>
      </c>
      <c r="O248" s="144" t="s">
        <v>211</v>
      </c>
      <c r="P248" s="139" t="s">
        <v>247</v>
      </c>
      <c r="Q248" s="134" t="s">
        <v>251</v>
      </c>
      <c r="R248" s="134" t="s">
        <v>213</v>
      </c>
      <c r="S248" s="146" t="n">
        <v>100000</v>
      </c>
      <c r="T248" s="144" t="n">
        <v>1</v>
      </c>
      <c r="U248" s="144" t="n">
        <v>1</v>
      </c>
      <c r="V248" s="134" t="s">
        <v>103</v>
      </c>
      <c r="W248" s="134" t="n">
        <f aca="false">FALSE()</f>
        <v>0</v>
      </c>
    </row>
    <row r="249" customFormat="false" ht="14.25" hidden="false" customHeight="false" outlineLevel="0" collapsed="false">
      <c r="A249" s="124" t="str">
        <f aca="false">D249&amp;F249&amp;E249</f>
        <v>EforcersCanalIT-SW-05-06</v>
      </c>
      <c r="B249" s="124" t="str">
        <f aca="false">E249&amp;F249</f>
        <v>IT-SW-05-06Canal</v>
      </c>
      <c r="C249" s="134"/>
      <c r="D249" s="134" t="s">
        <v>294</v>
      </c>
      <c r="E249" s="143" t="s">
        <v>252</v>
      </c>
      <c r="F249" s="124" t="s">
        <v>206</v>
      </c>
      <c r="G249" s="124" t="str">
        <f aca="false">D249</f>
        <v>Eforcers</v>
      </c>
      <c r="H249" s="124" t="s">
        <v>103</v>
      </c>
      <c r="I249" s="144" t="s">
        <v>77</v>
      </c>
      <c r="J249" s="134" t="s">
        <v>245</v>
      </c>
      <c r="K249" s="134" t="s">
        <v>246</v>
      </c>
      <c r="L249" s="134" t="s">
        <v>101</v>
      </c>
      <c r="M249" s="134" t="s">
        <v>209</v>
      </c>
      <c r="N249" s="144" t="s">
        <v>220</v>
      </c>
      <c r="O249" s="144" t="s">
        <v>215</v>
      </c>
      <c r="P249" s="139" t="s">
        <v>247</v>
      </c>
      <c r="Q249" s="134" t="s">
        <v>252</v>
      </c>
      <c r="R249" s="134" t="s">
        <v>213</v>
      </c>
      <c r="S249" s="146" t="n">
        <v>165000</v>
      </c>
      <c r="T249" s="144" t="n">
        <v>1</v>
      </c>
      <c r="U249" s="144" t="n">
        <v>1</v>
      </c>
      <c r="V249" s="134" t="s">
        <v>103</v>
      </c>
      <c r="W249" s="134" t="n">
        <f aca="false">FALSE()</f>
        <v>0</v>
      </c>
    </row>
    <row r="250" customFormat="false" ht="14.25" hidden="false" customHeight="false" outlineLevel="0" collapsed="false">
      <c r="A250" s="124" t="str">
        <f aca="false">D250&amp;F250&amp;E250</f>
        <v>EforcersCanalIT-SW-06-01</v>
      </c>
      <c r="B250" s="124" t="str">
        <f aca="false">E250&amp;F250</f>
        <v>IT-SW-06-01Canal</v>
      </c>
      <c r="C250" s="134"/>
      <c r="D250" s="134" t="s">
        <v>294</v>
      </c>
      <c r="E250" s="143" t="s">
        <v>253</v>
      </c>
      <c r="F250" s="124" t="s">
        <v>206</v>
      </c>
      <c r="G250" s="124" t="str">
        <f aca="false">D250</f>
        <v>Eforcers</v>
      </c>
      <c r="H250" s="124" t="s">
        <v>103</v>
      </c>
      <c r="I250" s="144" t="s">
        <v>77</v>
      </c>
      <c r="J250" s="134" t="s">
        <v>254</v>
      </c>
      <c r="K250" s="134" t="s">
        <v>255</v>
      </c>
      <c r="L250" s="134" t="s">
        <v>101</v>
      </c>
      <c r="M250" s="134" t="s">
        <v>209</v>
      </c>
      <c r="N250" s="144" t="s">
        <v>210</v>
      </c>
      <c r="O250" s="144" t="s">
        <v>215</v>
      </c>
      <c r="P250" s="139" t="s">
        <v>247</v>
      </c>
      <c r="Q250" s="134" t="s">
        <v>253</v>
      </c>
      <c r="R250" s="134" t="s">
        <v>213</v>
      </c>
      <c r="S250" s="146" t="n">
        <v>24000000</v>
      </c>
      <c r="T250" s="144" t="n">
        <v>1</v>
      </c>
      <c r="U250" s="144" t="n">
        <v>1</v>
      </c>
      <c r="V250" s="134" t="s">
        <v>103</v>
      </c>
      <c r="W250" s="134" t="n">
        <f aca="false">FALSE()</f>
        <v>0</v>
      </c>
    </row>
    <row r="251" customFormat="false" ht="14.25" hidden="false" customHeight="false" outlineLevel="0" collapsed="false">
      <c r="A251" s="124" t="str">
        <f aca="false">D251&amp;F251&amp;E251</f>
        <v>EforcersCanalIT-SW-06-02</v>
      </c>
      <c r="B251" s="124" t="str">
        <f aca="false">E251&amp;F251</f>
        <v>IT-SW-06-02Canal</v>
      </c>
      <c r="C251" s="134"/>
      <c r="D251" s="134" t="s">
        <v>294</v>
      </c>
      <c r="E251" s="143" t="s">
        <v>256</v>
      </c>
      <c r="F251" s="124" t="s">
        <v>206</v>
      </c>
      <c r="G251" s="124" t="str">
        <f aca="false">D251</f>
        <v>Eforcers</v>
      </c>
      <c r="H251" s="124" t="s">
        <v>103</v>
      </c>
      <c r="I251" s="144" t="s">
        <v>77</v>
      </c>
      <c r="J251" s="134" t="s">
        <v>254</v>
      </c>
      <c r="K251" s="134" t="s">
        <v>255</v>
      </c>
      <c r="L251" s="134" t="s">
        <v>101</v>
      </c>
      <c r="M251" s="134" t="s">
        <v>209</v>
      </c>
      <c r="N251" s="144" t="s">
        <v>217</v>
      </c>
      <c r="O251" s="144" t="s">
        <v>215</v>
      </c>
      <c r="P251" s="139" t="s">
        <v>247</v>
      </c>
      <c r="Q251" s="134" t="s">
        <v>256</v>
      </c>
      <c r="R251" s="134" t="s">
        <v>213</v>
      </c>
      <c r="S251" s="146" t="n">
        <v>24000000</v>
      </c>
      <c r="T251" s="144" t="n">
        <v>1</v>
      </c>
      <c r="U251" s="144" t="n">
        <v>1</v>
      </c>
      <c r="V251" s="134" t="s">
        <v>103</v>
      </c>
      <c r="W251" s="134" t="n">
        <f aca="false">FALSE()</f>
        <v>0</v>
      </c>
    </row>
    <row r="252" customFormat="false" ht="14.25" hidden="false" customHeight="false" outlineLevel="0" collapsed="false">
      <c r="A252" s="124" t="str">
        <f aca="false">D252&amp;F252&amp;E252</f>
        <v>EforcersCanalIT-SW-06-03</v>
      </c>
      <c r="B252" s="124" t="str">
        <f aca="false">E252&amp;F252</f>
        <v>IT-SW-06-03Canal</v>
      </c>
      <c r="C252" s="134"/>
      <c r="D252" s="134" t="s">
        <v>294</v>
      </c>
      <c r="E252" s="143" t="s">
        <v>257</v>
      </c>
      <c r="F252" s="124" t="s">
        <v>206</v>
      </c>
      <c r="G252" s="124" t="str">
        <f aca="false">D252</f>
        <v>Eforcers</v>
      </c>
      <c r="H252" s="124" t="s">
        <v>103</v>
      </c>
      <c r="I252" s="144" t="s">
        <v>77</v>
      </c>
      <c r="J252" s="134" t="s">
        <v>254</v>
      </c>
      <c r="K252" s="134" t="s">
        <v>255</v>
      </c>
      <c r="L252" s="134" t="s">
        <v>101</v>
      </c>
      <c r="M252" s="134" t="s">
        <v>209</v>
      </c>
      <c r="N252" s="144" t="s">
        <v>220</v>
      </c>
      <c r="O252" s="144" t="s">
        <v>215</v>
      </c>
      <c r="P252" s="139" t="s">
        <v>247</v>
      </c>
      <c r="Q252" s="134" t="s">
        <v>257</v>
      </c>
      <c r="R252" s="134" t="s">
        <v>213</v>
      </c>
      <c r="S252" s="146" t="n">
        <v>24000000</v>
      </c>
      <c r="T252" s="144" t="n">
        <v>1</v>
      </c>
      <c r="U252" s="144" t="n">
        <v>1</v>
      </c>
      <c r="V252" s="134" t="s">
        <v>103</v>
      </c>
      <c r="W252" s="134" t="n">
        <f aca="false">FALSE()</f>
        <v>0</v>
      </c>
    </row>
    <row r="253" customFormat="false" ht="14.25" hidden="false" customHeight="false" outlineLevel="0" collapsed="false">
      <c r="A253" s="124" t="str">
        <f aca="false">D253&amp;F253&amp;E253</f>
        <v>EforcersCanalIT-SW-07-01</v>
      </c>
      <c r="B253" s="124" t="str">
        <f aca="false">E253&amp;F253</f>
        <v>IT-SW-07-01Canal</v>
      </c>
      <c r="C253" s="134"/>
      <c r="D253" s="134" t="s">
        <v>294</v>
      </c>
      <c r="E253" s="143" t="s">
        <v>258</v>
      </c>
      <c r="F253" s="124" t="s">
        <v>206</v>
      </c>
      <c r="G253" s="124" t="str">
        <f aca="false">D253</f>
        <v>Eforcers</v>
      </c>
      <c r="H253" s="124" t="s">
        <v>103</v>
      </c>
      <c r="I253" s="144" t="s">
        <v>77</v>
      </c>
      <c r="J253" s="134" t="s">
        <v>259</v>
      </c>
      <c r="K253" s="134" t="s">
        <v>30</v>
      </c>
      <c r="L253" s="134" t="s">
        <v>101</v>
      </c>
      <c r="M253" s="134" t="s">
        <v>209</v>
      </c>
      <c r="N253" s="144" t="s">
        <v>210</v>
      </c>
      <c r="O253" s="144" t="s">
        <v>211</v>
      </c>
      <c r="P253" s="139" t="s">
        <v>260</v>
      </c>
      <c r="Q253" s="134" t="s">
        <v>258</v>
      </c>
      <c r="R253" s="134" t="s">
        <v>213</v>
      </c>
      <c r="S253" s="146" t="n">
        <v>20000</v>
      </c>
      <c r="T253" s="144" t="n">
        <v>1</v>
      </c>
      <c r="U253" s="144" t="n">
        <v>1</v>
      </c>
      <c r="V253" s="134" t="s">
        <v>103</v>
      </c>
      <c r="W253" s="134" t="n">
        <f aca="false">FALSE()</f>
        <v>0</v>
      </c>
    </row>
    <row r="254" customFormat="false" ht="14.25" hidden="false" customHeight="false" outlineLevel="0" collapsed="false">
      <c r="A254" s="124" t="str">
        <f aca="false">D254&amp;F254&amp;E254</f>
        <v>EforcersCanalIT-SW-07-02</v>
      </c>
      <c r="B254" s="124" t="str">
        <f aca="false">E254&amp;F254</f>
        <v>IT-SW-07-02Canal</v>
      </c>
      <c r="C254" s="134"/>
      <c r="D254" s="134" t="s">
        <v>294</v>
      </c>
      <c r="E254" s="143" t="s">
        <v>261</v>
      </c>
      <c r="F254" s="124" t="s">
        <v>206</v>
      </c>
      <c r="G254" s="124" t="str">
        <f aca="false">D254</f>
        <v>Eforcers</v>
      </c>
      <c r="H254" s="124" t="s">
        <v>103</v>
      </c>
      <c r="I254" s="144" t="s">
        <v>77</v>
      </c>
      <c r="J254" s="134" t="s">
        <v>259</v>
      </c>
      <c r="K254" s="134" t="s">
        <v>30</v>
      </c>
      <c r="L254" s="134" t="s">
        <v>101</v>
      </c>
      <c r="M254" s="134" t="s">
        <v>209</v>
      </c>
      <c r="N254" s="144" t="s">
        <v>210</v>
      </c>
      <c r="O254" s="144" t="s">
        <v>215</v>
      </c>
      <c r="P254" s="139" t="s">
        <v>260</v>
      </c>
      <c r="Q254" s="134" t="s">
        <v>261</v>
      </c>
      <c r="R254" s="134" t="s">
        <v>213</v>
      </c>
      <c r="S254" s="146" t="n">
        <v>20000</v>
      </c>
      <c r="T254" s="144" t="n">
        <v>1</v>
      </c>
      <c r="U254" s="144" t="n">
        <v>1</v>
      </c>
      <c r="V254" s="134" t="s">
        <v>103</v>
      </c>
      <c r="W254" s="134" t="n">
        <f aca="false">FALSE()</f>
        <v>0</v>
      </c>
    </row>
    <row r="255" customFormat="false" ht="14.25" hidden="false" customHeight="false" outlineLevel="0" collapsed="false">
      <c r="A255" s="124" t="str">
        <f aca="false">D255&amp;F255&amp;E255</f>
        <v>EforcersCanalIT-SW-07-03</v>
      </c>
      <c r="B255" s="124" t="str">
        <f aca="false">E255&amp;F255</f>
        <v>IT-SW-07-03Canal</v>
      </c>
      <c r="C255" s="134"/>
      <c r="D255" s="134" t="s">
        <v>294</v>
      </c>
      <c r="E255" s="143" t="s">
        <v>262</v>
      </c>
      <c r="F255" s="124" t="s">
        <v>206</v>
      </c>
      <c r="G255" s="124" t="str">
        <f aca="false">D255</f>
        <v>Eforcers</v>
      </c>
      <c r="H255" s="124" t="s">
        <v>103</v>
      </c>
      <c r="I255" s="144" t="s">
        <v>77</v>
      </c>
      <c r="J255" s="134" t="s">
        <v>259</v>
      </c>
      <c r="K255" s="134" t="s">
        <v>30</v>
      </c>
      <c r="L255" s="134" t="s">
        <v>101</v>
      </c>
      <c r="M255" s="134" t="s">
        <v>209</v>
      </c>
      <c r="N255" s="144" t="s">
        <v>217</v>
      </c>
      <c r="O255" s="144" t="s">
        <v>211</v>
      </c>
      <c r="P255" s="139" t="s">
        <v>260</v>
      </c>
      <c r="Q255" s="134" t="s">
        <v>262</v>
      </c>
      <c r="R255" s="134" t="s">
        <v>213</v>
      </c>
      <c r="S255" s="146" t="n">
        <v>20000</v>
      </c>
      <c r="T255" s="144" t="n">
        <v>1</v>
      </c>
      <c r="U255" s="144" t="n">
        <v>1</v>
      </c>
      <c r="V255" s="134" t="s">
        <v>103</v>
      </c>
      <c r="W255" s="134" t="n">
        <f aca="false">FALSE()</f>
        <v>0</v>
      </c>
    </row>
    <row r="256" customFormat="false" ht="14.25" hidden="false" customHeight="false" outlineLevel="0" collapsed="false">
      <c r="A256" s="124" t="str">
        <f aca="false">D256&amp;F256&amp;E256</f>
        <v>EforcersCanalIT-SW-07-04</v>
      </c>
      <c r="B256" s="124" t="str">
        <f aca="false">E256&amp;F256</f>
        <v>IT-SW-07-04Canal</v>
      </c>
      <c r="C256" s="134"/>
      <c r="D256" s="134" t="s">
        <v>294</v>
      </c>
      <c r="E256" s="143" t="s">
        <v>263</v>
      </c>
      <c r="F256" s="124" t="s">
        <v>206</v>
      </c>
      <c r="G256" s="124" t="str">
        <f aca="false">D256</f>
        <v>Eforcers</v>
      </c>
      <c r="H256" s="124" t="s">
        <v>103</v>
      </c>
      <c r="I256" s="144" t="s">
        <v>77</v>
      </c>
      <c r="J256" s="134" t="s">
        <v>259</v>
      </c>
      <c r="K256" s="134" t="s">
        <v>30</v>
      </c>
      <c r="L256" s="134" t="s">
        <v>101</v>
      </c>
      <c r="M256" s="134" t="s">
        <v>209</v>
      </c>
      <c r="N256" s="144" t="s">
        <v>217</v>
      </c>
      <c r="O256" s="144" t="s">
        <v>215</v>
      </c>
      <c r="P256" s="139" t="s">
        <v>260</v>
      </c>
      <c r="Q256" s="134" t="s">
        <v>263</v>
      </c>
      <c r="R256" s="134" t="s">
        <v>213</v>
      </c>
      <c r="S256" s="146" t="n">
        <v>20000</v>
      </c>
      <c r="T256" s="144" t="n">
        <v>1</v>
      </c>
      <c r="U256" s="144" t="n">
        <v>1</v>
      </c>
      <c r="V256" s="134" t="s">
        <v>103</v>
      </c>
      <c r="W256" s="134" t="n">
        <f aca="false">FALSE()</f>
        <v>0</v>
      </c>
    </row>
    <row r="257" customFormat="false" ht="14.25" hidden="false" customHeight="false" outlineLevel="0" collapsed="false">
      <c r="A257" s="124" t="str">
        <f aca="false">D257&amp;F257&amp;E257</f>
        <v>EforcersCanalIT-SW-07-05</v>
      </c>
      <c r="B257" s="124" t="str">
        <f aca="false">E257&amp;F257</f>
        <v>IT-SW-07-05Canal</v>
      </c>
      <c r="C257" s="134"/>
      <c r="D257" s="134" t="s">
        <v>294</v>
      </c>
      <c r="E257" s="143" t="s">
        <v>264</v>
      </c>
      <c r="F257" s="124" t="s">
        <v>206</v>
      </c>
      <c r="G257" s="124" t="str">
        <f aca="false">D257</f>
        <v>Eforcers</v>
      </c>
      <c r="H257" s="124" t="s">
        <v>103</v>
      </c>
      <c r="I257" s="144" t="s">
        <v>77</v>
      </c>
      <c r="J257" s="134" t="s">
        <v>259</v>
      </c>
      <c r="K257" s="134" t="s">
        <v>30</v>
      </c>
      <c r="L257" s="134" t="s">
        <v>101</v>
      </c>
      <c r="M257" s="134" t="s">
        <v>209</v>
      </c>
      <c r="N257" s="144" t="s">
        <v>220</v>
      </c>
      <c r="O257" s="144" t="s">
        <v>211</v>
      </c>
      <c r="P257" s="139" t="s">
        <v>260</v>
      </c>
      <c r="Q257" s="134" t="s">
        <v>264</v>
      </c>
      <c r="R257" s="134" t="s">
        <v>213</v>
      </c>
      <c r="S257" s="146" t="n">
        <v>20000</v>
      </c>
      <c r="T257" s="144" t="n">
        <v>1</v>
      </c>
      <c r="U257" s="144" t="n">
        <v>1</v>
      </c>
      <c r="V257" s="134" t="s">
        <v>103</v>
      </c>
      <c r="W257" s="134" t="n">
        <f aca="false">FALSE()</f>
        <v>0</v>
      </c>
    </row>
    <row r="258" customFormat="false" ht="14.25" hidden="false" customHeight="false" outlineLevel="0" collapsed="false">
      <c r="A258" s="124" t="str">
        <f aca="false">D258&amp;F258&amp;E258</f>
        <v>EforcersCanalIT-SW-07-06</v>
      </c>
      <c r="B258" s="124" t="str">
        <f aca="false">E258&amp;F258</f>
        <v>IT-SW-07-06Canal</v>
      </c>
      <c r="C258" s="134"/>
      <c r="D258" s="134" t="s">
        <v>294</v>
      </c>
      <c r="E258" s="143" t="s">
        <v>265</v>
      </c>
      <c r="F258" s="124" t="s">
        <v>206</v>
      </c>
      <c r="G258" s="124" t="str">
        <f aca="false">D258</f>
        <v>Eforcers</v>
      </c>
      <c r="H258" s="124" t="s">
        <v>103</v>
      </c>
      <c r="I258" s="144" t="s">
        <v>77</v>
      </c>
      <c r="J258" s="134" t="s">
        <v>259</v>
      </c>
      <c r="K258" s="134" t="s">
        <v>30</v>
      </c>
      <c r="L258" s="134" t="s">
        <v>101</v>
      </c>
      <c r="M258" s="134" t="s">
        <v>209</v>
      </c>
      <c r="N258" s="144" t="s">
        <v>220</v>
      </c>
      <c r="O258" s="144" t="s">
        <v>215</v>
      </c>
      <c r="P258" s="139" t="s">
        <v>260</v>
      </c>
      <c r="Q258" s="134" t="s">
        <v>265</v>
      </c>
      <c r="R258" s="134" t="s">
        <v>213</v>
      </c>
      <c r="S258" s="146" t="n">
        <v>20000</v>
      </c>
      <c r="T258" s="144" t="n">
        <v>1</v>
      </c>
      <c r="U258" s="144" t="n">
        <v>1</v>
      </c>
      <c r="V258" s="134" t="s">
        <v>103</v>
      </c>
      <c r="W258" s="134" t="n">
        <f aca="false">FALSE()</f>
        <v>0</v>
      </c>
    </row>
    <row r="259" customFormat="false" ht="14.25" hidden="false" customHeight="false" outlineLevel="0" collapsed="false">
      <c r="A259" s="124" t="str">
        <f aca="false">D259&amp;F259&amp;E259</f>
        <v>EforcersCanalIT-SW-08-01</v>
      </c>
      <c r="B259" s="124" t="str">
        <f aca="false">E259&amp;F259</f>
        <v>IT-SW-08-01Canal</v>
      </c>
      <c r="C259" s="134"/>
      <c r="D259" s="134" t="s">
        <v>294</v>
      </c>
      <c r="E259" s="143" t="s">
        <v>266</v>
      </c>
      <c r="F259" s="124" t="s">
        <v>206</v>
      </c>
      <c r="G259" s="124" t="str">
        <f aca="false">D259</f>
        <v>Eforcers</v>
      </c>
      <c r="H259" s="124" t="s">
        <v>103</v>
      </c>
      <c r="I259" s="144" t="s">
        <v>77</v>
      </c>
      <c r="J259" s="134" t="s">
        <v>267</v>
      </c>
      <c r="K259" s="134" t="s">
        <v>268</v>
      </c>
      <c r="L259" s="134" t="s">
        <v>101</v>
      </c>
      <c r="M259" s="134" t="s">
        <v>209</v>
      </c>
      <c r="N259" s="144" t="s">
        <v>210</v>
      </c>
      <c r="O259" s="144" t="s">
        <v>211</v>
      </c>
      <c r="P259" s="139" t="s">
        <v>247</v>
      </c>
      <c r="Q259" s="134" t="s">
        <v>266</v>
      </c>
      <c r="R259" s="134" t="s">
        <v>213</v>
      </c>
      <c r="S259" s="146" t="n">
        <v>30000</v>
      </c>
      <c r="T259" s="144" t="n">
        <v>1</v>
      </c>
      <c r="U259" s="144" t="n">
        <v>1</v>
      </c>
      <c r="V259" s="134" t="s">
        <v>103</v>
      </c>
      <c r="W259" s="134" t="n">
        <f aca="false">FALSE()</f>
        <v>0</v>
      </c>
    </row>
    <row r="260" customFormat="false" ht="14.25" hidden="false" customHeight="false" outlineLevel="0" collapsed="false">
      <c r="A260" s="124" t="str">
        <f aca="false">D260&amp;F260&amp;E260</f>
        <v>EforcersCanalIT-SW-08-02</v>
      </c>
      <c r="B260" s="124" t="str">
        <f aca="false">E260&amp;F260</f>
        <v>IT-SW-08-02Canal</v>
      </c>
      <c r="C260" s="134"/>
      <c r="D260" s="134" t="s">
        <v>294</v>
      </c>
      <c r="E260" s="143" t="s">
        <v>269</v>
      </c>
      <c r="F260" s="124" t="s">
        <v>206</v>
      </c>
      <c r="G260" s="124" t="str">
        <f aca="false">D260</f>
        <v>Eforcers</v>
      </c>
      <c r="H260" s="124" t="s">
        <v>103</v>
      </c>
      <c r="I260" s="144" t="s">
        <v>77</v>
      </c>
      <c r="J260" s="134" t="s">
        <v>267</v>
      </c>
      <c r="K260" s="134" t="s">
        <v>268</v>
      </c>
      <c r="L260" s="134" t="s">
        <v>101</v>
      </c>
      <c r="M260" s="134" t="s">
        <v>209</v>
      </c>
      <c r="N260" s="144" t="s">
        <v>210</v>
      </c>
      <c r="O260" s="144" t="s">
        <v>215</v>
      </c>
      <c r="P260" s="139" t="s">
        <v>247</v>
      </c>
      <c r="Q260" s="134" t="s">
        <v>269</v>
      </c>
      <c r="R260" s="134" t="s">
        <v>213</v>
      </c>
      <c r="S260" s="146" t="n">
        <v>40000</v>
      </c>
      <c r="T260" s="144" t="n">
        <v>1</v>
      </c>
      <c r="U260" s="144" t="n">
        <v>1</v>
      </c>
      <c r="V260" s="134" t="s">
        <v>103</v>
      </c>
      <c r="W260" s="134" t="n">
        <f aca="false">FALSE()</f>
        <v>0</v>
      </c>
    </row>
    <row r="261" customFormat="false" ht="14.25" hidden="false" customHeight="false" outlineLevel="0" collapsed="false">
      <c r="A261" s="124" t="str">
        <f aca="false">D261&amp;F261&amp;E261</f>
        <v>EforcersCanalIT-SW-08-03</v>
      </c>
      <c r="B261" s="124" t="str">
        <f aca="false">E261&amp;F261</f>
        <v>IT-SW-08-03Canal</v>
      </c>
      <c r="C261" s="134"/>
      <c r="D261" s="134" t="s">
        <v>294</v>
      </c>
      <c r="E261" s="143" t="s">
        <v>270</v>
      </c>
      <c r="F261" s="124" t="s">
        <v>206</v>
      </c>
      <c r="G261" s="124" t="str">
        <f aca="false">D261</f>
        <v>Eforcers</v>
      </c>
      <c r="H261" s="124" t="s">
        <v>103</v>
      </c>
      <c r="I261" s="144" t="s">
        <v>77</v>
      </c>
      <c r="J261" s="134" t="s">
        <v>267</v>
      </c>
      <c r="K261" s="134" t="s">
        <v>268</v>
      </c>
      <c r="L261" s="134" t="s">
        <v>101</v>
      </c>
      <c r="M261" s="134" t="s">
        <v>209</v>
      </c>
      <c r="N261" s="144" t="s">
        <v>217</v>
      </c>
      <c r="O261" s="144" t="s">
        <v>211</v>
      </c>
      <c r="P261" s="139" t="s">
        <v>247</v>
      </c>
      <c r="Q261" s="134" t="s">
        <v>270</v>
      </c>
      <c r="R261" s="134" t="s">
        <v>213</v>
      </c>
      <c r="S261" s="146" t="n">
        <v>30000</v>
      </c>
      <c r="T261" s="144" t="n">
        <v>1</v>
      </c>
      <c r="U261" s="144" t="n">
        <v>1</v>
      </c>
      <c r="V261" s="134" t="s">
        <v>103</v>
      </c>
      <c r="W261" s="134" t="n">
        <f aca="false">FALSE()</f>
        <v>0</v>
      </c>
    </row>
    <row r="262" customFormat="false" ht="14.25" hidden="false" customHeight="false" outlineLevel="0" collapsed="false">
      <c r="A262" s="124" t="str">
        <f aca="false">D262&amp;F262&amp;E262</f>
        <v>EforcersCanalIT-SW-08-04</v>
      </c>
      <c r="B262" s="124" t="str">
        <f aca="false">E262&amp;F262</f>
        <v>IT-SW-08-04Canal</v>
      </c>
      <c r="C262" s="134"/>
      <c r="D262" s="134" t="s">
        <v>294</v>
      </c>
      <c r="E262" s="143" t="s">
        <v>271</v>
      </c>
      <c r="F262" s="124" t="s">
        <v>206</v>
      </c>
      <c r="G262" s="124" t="str">
        <f aca="false">D262</f>
        <v>Eforcers</v>
      </c>
      <c r="H262" s="124" t="s">
        <v>103</v>
      </c>
      <c r="I262" s="144" t="s">
        <v>77</v>
      </c>
      <c r="J262" s="134" t="s">
        <v>267</v>
      </c>
      <c r="K262" s="134" t="s">
        <v>268</v>
      </c>
      <c r="L262" s="134" t="s">
        <v>101</v>
      </c>
      <c r="M262" s="134" t="s">
        <v>209</v>
      </c>
      <c r="N262" s="144" t="s">
        <v>217</v>
      </c>
      <c r="O262" s="144" t="s">
        <v>215</v>
      </c>
      <c r="P262" s="139" t="s">
        <v>247</v>
      </c>
      <c r="Q262" s="134" t="s">
        <v>271</v>
      </c>
      <c r="R262" s="134" t="s">
        <v>213</v>
      </c>
      <c r="S262" s="146" t="n">
        <v>40000</v>
      </c>
      <c r="T262" s="144" t="n">
        <v>1</v>
      </c>
      <c r="U262" s="144" t="n">
        <v>1</v>
      </c>
      <c r="V262" s="134" t="s">
        <v>103</v>
      </c>
      <c r="W262" s="134" t="n">
        <f aca="false">FALSE()</f>
        <v>0</v>
      </c>
    </row>
    <row r="263" customFormat="false" ht="14.25" hidden="false" customHeight="false" outlineLevel="0" collapsed="false">
      <c r="A263" s="124" t="str">
        <f aca="false">D263&amp;F263&amp;E263</f>
        <v>EforcersCanalIT-SW-08-05</v>
      </c>
      <c r="B263" s="124" t="str">
        <f aca="false">E263&amp;F263</f>
        <v>IT-SW-08-05Canal</v>
      </c>
      <c r="C263" s="134"/>
      <c r="D263" s="134" t="s">
        <v>294</v>
      </c>
      <c r="E263" s="143" t="s">
        <v>272</v>
      </c>
      <c r="F263" s="124" t="s">
        <v>206</v>
      </c>
      <c r="G263" s="124" t="str">
        <f aca="false">D263</f>
        <v>Eforcers</v>
      </c>
      <c r="H263" s="124" t="s">
        <v>103</v>
      </c>
      <c r="I263" s="144" t="s">
        <v>77</v>
      </c>
      <c r="J263" s="134" t="s">
        <v>267</v>
      </c>
      <c r="K263" s="134" t="s">
        <v>268</v>
      </c>
      <c r="L263" s="134" t="s">
        <v>101</v>
      </c>
      <c r="M263" s="134" t="s">
        <v>209</v>
      </c>
      <c r="N263" s="144" t="s">
        <v>220</v>
      </c>
      <c r="O263" s="144" t="s">
        <v>211</v>
      </c>
      <c r="P263" s="139" t="s">
        <v>247</v>
      </c>
      <c r="Q263" s="134" t="s">
        <v>272</v>
      </c>
      <c r="R263" s="134" t="s">
        <v>213</v>
      </c>
      <c r="S263" s="146" t="n">
        <v>30000</v>
      </c>
      <c r="T263" s="144" t="n">
        <v>1</v>
      </c>
      <c r="U263" s="144" t="n">
        <v>1</v>
      </c>
      <c r="V263" s="134" t="s">
        <v>103</v>
      </c>
      <c r="W263" s="134" t="n">
        <f aca="false">FALSE()</f>
        <v>0</v>
      </c>
    </row>
    <row r="264" customFormat="false" ht="14.25" hidden="false" customHeight="false" outlineLevel="0" collapsed="false">
      <c r="A264" s="124" t="str">
        <f aca="false">D264&amp;F264&amp;E264</f>
        <v>EforcersCanalIT-SW-08-06</v>
      </c>
      <c r="B264" s="124" t="str">
        <f aca="false">E264&amp;F264</f>
        <v>IT-SW-08-06Canal</v>
      </c>
      <c r="C264" s="134"/>
      <c r="D264" s="134" t="s">
        <v>294</v>
      </c>
      <c r="E264" s="143" t="s">
        <v>273</v>
      </c>
      <c r="F264" s="124" t="s">
        <v>206</v>
      </c>
      <c r="G264" s="124" t="str">
        <f aca="false">D264</f>
        <v>Eforcers</v>
      </c>
      <c r="H264" s="124" t="s">
        <v>103</v>
      </c>
      <c r="I264" s="144" t="s">
        <v>77</v>
      </c>
      <c r="J264" s="134" t="s">
        <v>267</v>
      </c>
      <c r="K264" s="134" t="s">
        <v>268</v>
      </c>
      <c r="L264" s="134" t="s">
        <v>101</v>
      </c>
      <c r="M264" s="134" t="s">
        <v>209</v>
      </c>
      <c r="N264" s="144" t="s">
        <v>220</v>
      </c>
      <c r="O264" s="144" t="s">
        <v>215</v>
      </c>
      <c r="P264" s="139" t="s">
        <v>247</v>
      </c>
      <c r="Q264" s="134" t="s">
        <v>273</v>
      </c>
      <c r="R264" s="134" t="s">
        <v>213</v>
      </c>
      <c r="S264" s="146" t="n">
        <v>40000</v>
      </c>
      <c r="T264" s="144" t="n">
        <v>1</v>
      </c>
      <c r="U264" s="144" t="n">
        <v>1</v>
      </c>
      <c r="V264" s="134" t="s">
        <v>103</v>
      </c>
      <c r="W264" s="134" t="n">
        <f aca="false">FALSE()</f>
        <v>0</v>
      </c>
    </row>
    <row r="265" customFormat="false" ht="14.25" hidden="false" customHeight="false" outlineLevel="0" collapsed="false">
      <c r="A265" s="124" t="str">
        <f aca="false">D265&amp;F265&amp;E265</f>
        <v>EforcersCanalIT-SW-09-01</v>
      </c>
      <c r="B265" s="124" t="str">
        <f aca="false">E265&amp;F265</f>
        <v>IT-SW-09-01Canal</v>
      </c>
      <c r="C265" s="134"/>
      <c r="D265" s="134" t="s">
        <v>294</v>
      </c>
      <c r="E265" s="143" t="s">
        <v>274</v>
      </c>
      <c r="F265" s="124" t="s">
        <v>206</v>
      </c>
      <c r="G265" s="124" t="str">
        <f aca="false">D265</f>
        <v>Eforcers</v>
      </c>
      <c r="H265" s="124" t="s">
        <v>103</v>
      </c>
      <c r="I265" s="144" t="s">
        <v>77</v>
      </c>
      <c r="J265" s="134" t="s">
        <v>275</v>
      </c>
      <c r="K265" s="134" t="s">
        <v>255</v>
      </c>
      <c r="L265" s="134" t="s">
        <v>101</v>
      </c>
      <c r="M265" s="134" t="s">
        <v>209</v>
      </c>
      <c r="N265" s="144" t="s">
        <v>210</v>
      </c>
      <c r="O265" s="144" t="s">
        <v>215</v>
      </c>
      <c r="P265" s="139" t="s">
        <v>260</v>
      </c>
      <c r="Q265" s="134" t="s">
        <v>274</v>
      </c>
      <c r="R265" s="134" t="s">
        <v>213</v>
      </c>
      <c r="S265" s="146" t="n">
        <v>20592000</v>
      </c>
      <c r="T265" s="144" t="n">
        <v>1</v>
      </c>
      <c r="U265" s="144" t="n">
        <v>1</v>
      </c>
      <c r="V265" s="134" t="s">
        <v>103</v>
      </c>
      <c r="W265" s="134" t="n">
        <f aca="false">FALSE()</f>
        <v>0</v>
      </c>
    </row>
    <row r="266" customFormat="false" ht="14.25" hidden="false" customHeight="false" outlineLevel="0" collapsed="false">
      <c r="A266" s="124" t="str">
        <f aca="false">D266&amp;F266&amp;E266</f>
        <v>EforcersCanalIT-SW-09-02</v>
      </c>
      <c r="B266" s="124" t="str">
        <f aca="false">E266&amp;F266</f>
        <v>IT-SW-09-02Canal</v>
      </c>
      <c r="C266" s="134"/>
      <c r="D266" s="134" t="s">
        <v>294</v>
      </c>
      <c r="E266" s="143" t="s">
        <v>276</v>
      </c>
      <c r="F266" s="124" t="s">
        <v>206</v>
      </c>
      <c r="G266" s="124" t="str">
        <f aca="false">D266</f>
        <v>Eforcers</v>
      </c>
      <c r="H266" s="124" t="s">
        <v>103</v>
      </c>
      <c r="I266" s="144" t="s">
        <v>77</v>
      </c>
      <c r="J266" s="134" t="s">
        <v>275</v>
      </c>
      <c r="K266" s="134" t="s">
        <v>255</v>
      </c>
      <c r="L266" s="134" t="s">
        <v>101</v>
      </c>
      <c r="M266" s="134" t="s">
        <v>209</v>
      </c>
      <c r="N266" s="144" t="s">
        <v>217</v>
      </c>
      <c r="O266" s="144" t="s">
        <v>215</v>
      </c>
      <c r="P266" s="139" t="s">
        <v>260</v>
      </c>
      <c r="Q266" s="134" t="s">
        <v>276</v>
      </c>
      <c r="R266" s="134" t="s">
        <v>213</v>
      </c>
      <c r="S266" s="146" t="n">
        <v>31152000</v>
      </c>
      <c r="T266" s="144" t="n">
        <v>1</v>
      </c>
      <c r="U266" s="144" t="n">
        <v>1</v>
      </c>
      <c r="V266" s="134" t="s">
        <v>103</v>
      </c>
      <c r="W266" s="134" t="n">
        <f aca="false">FALSE()</f>
        <v>0</v>
      </c>
    </row>
    <row r="267" customFormat="false" ht="14.25" hidden="false" customHeight="false" outlineLevel="0" collapsed="false">
      <c r="A267" s="124" t="str">
        <f aca="false">D267&amp;F267&amp;E267</f>
        <v>EforcersCanalIT-SW-09-03</v>
      </c>
      <c r="B267" s="124" t="str">
        <f aca="false">E267&amp;F267</f>
        <v>IT-SW-09-03Canal</v>
      </c>
      <c r="C267" s="134"/>
      <c r="D267" s="134" t="s">
        <v>294</v>
      </c>
      <c r="E267" s="143" t="s">
        <v>277</v>
      </c>
      <c r="F267" s="124" t="s">
        <v>206</v>
      </c>
      <c r="G267" s="124" t="str">
        <f aca="false">D267</f>
        <v>Eforcers</v>
      </c>
      <c r="H267" s="124" t="s">
        <v>103</v>
      </c>
      <c r="I267" s="144" t="s">
        <v>77</v>
      </c>
      <c r="J267" s="134" t="s">
        <v>275</v>
      </c>
      <c r="K267" s="134" t="s">
        <v>255</v>
      </c>
      <c r="L267" s="134" t="s">
        <v>101</v>
      </c>
      <c r="M267" s="134" t="s">
        <v>209</v>
      </c>
      <c r="N267" s="144" t="s">
        <v>220</v>
      </c>
      <c r="O267" s="144" t="s">
        <v>215</v>
      </c>
      <c r="P267" s="139" t="s">
        <v>260</v>
      </c>
      <c r="Q267" s="134" t="s">
        <v>277</v>
      </c>
      <c r="R267" s="134" t="s">
        <v>213</v>
      </c>
      <c r="S267" s="146" t="n">
        <v>36960000</v>
      </c>
      <c r="T267" s="144" t="n">
        <v>1</v>
      </c>
      <c r="U267" s="144" t="n">
        <v>1</v>
      </c>
      <c r="V267" s="134" t="s">
        <v>103</v>
      </c>
      <c r="W267" s="134" t="n">
        <f aca="false">FALSE()</f>
        <v>0</v>
      </c>
    </row>
    <row r="268" customFormat="false" ht="14.25" hidden="false" customHeight="false" outlineLevel="0" collapsed="false">
      <c r="A268" s="124" t="str">
        <f aca="false">D268&amp;F268&amp;E268</f>
        <v>EforcersCanalIT-SW-10-01</v>
      </c>
      <c r="B268" s="124" t="str">
        <f aca="false">E268&amp;F268</f>
        <v>IT-SW-10-01Canal</v>
      </c>
      <c r="C268" s="134"/>
      <c r="D268" s="134" t="s">
        <v>294</v>
      </c>
      <c r="E268" s="143" t="s">
        <v>278</v>
      </c>
      <c r="F268" s="124" t="s">
        <v>206</v>
      </c>
      <c r="G268" s="124" t="str">
        <f aca="false">D268</f>
        <v>Eforcers</v>
      </c>
      <c r="H268" s="124" t="s">
        <v>103</v>
      </c>
      <c r="I268" s="144" t="s">
        <v>77</v>
      </c>
      <c r="J268" s="134" t="s">
        <v>279</v>
      </c>
      <c r="K268" s="134" t="s">
        <v>246</v>
      </c>
      <c r="L268" s="134" t="s">
        <v>101</v>
      </c>
      <c r="M268" s="134" t="s">
        <v>209</v>
      </c>
      <c r="N268" s="144" t="s">
        <v>217</v>
      </c>
      <c r="O268" s="144" t="s">
        <v>211</v>
      </c>
      <c r="P268" s="139" t="s">
        <v>260</v>
      </c>
      <c r="Q268" s="134" t="s">
        <v>278</v>
      </c>
      <c r="R268" s="134" t="s">
        <v>213</v>
      </c>
      <c r="S268" s="146" t="n">
        <v>128700</v>
      </c>
      <c r="T268" s="144" t="n">
        <v>1</v>
      </c>
      <c r="U268" s="144" t="n">
        <v>1</v>
      </c>
      <c r="V268" s="134" t="s">
        <v>103</v>
      </c>
      <c r="W268" s="134" t="n">
        <f aca="false">FALSE()</f>
        <v>0</v>
      </c>
    </row>
    <row r="269" customFormat="false" ht="14.25" hidden="false" customHeight="false" outlineLevel="0" collapsed="false">
      <c r="A269" s="124" t="str">
        <f aca="false">D269&amp;F269&amp;E269</f>
        <v>EforcersCanalIT-SW-10-02</v>
      </c>
      <c r="B269" s="124" t="str">
        <f aca="false">E269&amp;F269</f>
        <v>IT-SW-10-02Canal</v>
      </c>
      <c r="C269" s="134"/>
      <c r="D269" s="134" t="s">
        <v>294</v>
      </c>
      <c r="E269" s="143" t="s">
        <v>280</v>
      </c>
      <c r="F269" s="124" t="s">
        <v>206</v>
      </c>
      <c r="G269" s="124" t="str">
        <f aca="false">D269</f>
        <v>Eforcers</v>
      </c>
      <c r="H269" s="124" t="s">
        <v>103</v>
      </c>
      <c r="I269" s="144" t="s">
        <v>77</v>
      </c>
      <c r="J269" s="134" t="s">
        <v>279</v>
      </c>
      <c r="K269" s="134" t="s">
        <v>246</v>
      </c>
      <c r="L269" s="134" t="s">
        <v>101</v>
      </c>
      <c r="M269" s="134" t="s">
        <v>209</v>
      </c>
      <c r="N269" s="144" t="s">
        <v>217</v>
      </c>
      <c r="O269" s="144" t="s">
        <v>215</v>
      </c>
      <c r="P269" s="139" t="s">
        <v>260</v>
      </c>
      <c r="Q269" s="134" t="s">
        <v>280</v>
      </c>
      <c r="R269" s="134" t="s">
        <v>213</v>
      </c>
      <c r="S269" s="146" t="n">
        <v>194700</v>
      </c>
      <c r="T269" s="144" t="n">
        <v>1</v>
      </c>
      <c r="U269" s="144" t="n">
        <v>1</v>
      </c>
      <c r="V269" s="134" t="s">
        <v>103</v>
      </c>
      <c r="W269" s="134" t="n">
        <f aca="false">FALSE()</f>
        <v>0</v>
      </c>
    </row>
    <row r="270" customFormat="false" ht="14.25" hidden="false" customHeight="false" outlineLevel="0" collapsed="false">
      <c r="A270" s="124" t="str">
        <f aca="false">D270&amp;F270&amp;E270</f>
        <v>EforcersCanalIT-SW-10-03</v>
      </c>
      <c r="B270" s="124" t="str">
        <f aca="false">E270&amp;F270</f>
        <v>IT-SW-10-03Canal</v>
      </c>
      <c r="C270" s="134"/>
      <c r="D270" s="134" t="s">
        <v>294</v>
      </c>
      <c r="E270" s="143" t="s">
        <v>281</v>
      </c>
      <c r="F270" s="124" t="s">
        <v>206</v>
      </c>
      <c r="G270" s="124" t="str">
        <f aca="false">D270</f>
        <v>Eforcers</v>
      </c>
      <c r="H270" s="124" t="s">
        <v>103</v>
      </c>
      <c r="I270" s="144" t="s">
        <v>77</v>
      </c>
      <c r="J270" s="134" t="s">
        <v>279</v>
      </c>
      <c r="K270" s="134" t="s">
        <v>246</v>
      </c>
      <c r="L270" s="134" t="s">
        <v>101</v>
      </c>
      <c r="M270" s="134" t="s">
        <v>209</v>
      </c>
      <c r="N270" s="144" t="s">
        <v>210</v>
      </c>
      <c r="O270" s="144" t="s">
        <v>211</v>
      </c>
      <c r="P270" s="139" t="s">
        <v>260</v>
      </c>
      <c r="Q270" s="134" t="s">
        <v>281</v>
      </c>
      <c r="R270" s="134" t="s">
        <v>213</v>
      </c>
      <c r="S270" s="146" t="n">
        <v>128700</v>
      </c>
      <c r="T270" s="144" t="n">
        <v>1</v>
      </c>
      <c r="U270" s="144" t="n">
        <v>1</v>
      </c>
      <c r="V270" s="134" t="s">
        <v>103</v>
      </c>
      <c r="W270" s="134" t="n">
        <f aca="false">FALSE()</f>
        <v>0</v>
      </c>
    </row>
    <row r="271" customFormat="false" ht="14.25" hidden="false" customHeight="false" outlineLevel="0" collapsed="false">
      <c r="A271" s="124" t="str">
        <f aca="false">D271&amp;F271&amp;E271</f>
        <v>EforcersCanalIT-SW-10-04</v>
      </c>
      <c r="B271" s="124" t="str">
        <f aca="false">E271&amp;F271</f>
        <v>IT-SW-10-04Canal</v>
      </c>
      <c r="C271" s="134"/>
      <c r="D271" s="134" t="s">
        <v>294</v>
      </c>
      <c r="E271" s="143" t="s">
        <v>282</v>
      </c>
      <c r="F271" s="124" t="s">
        <v>206</v>
      </c>
      <c r="G271" s="124" t="str">
        <f aca="false">D271</f>
        <v>Eforcers</v>
      </c>
      <c r="H271" s="124" t="s">
        <v>103</v>
      </c>
      <c r="I271" s="144" t="s">
        <v>77</v>
      </c>
      <c r="J271" s="134" t="s">
        <v>279</v>
      </c>
      <c r="K271" s="134" t="s">
        <v>246</v>
      </c>
      <c r="L271" s="134" t="s">
        <v>101</v>
      </c>
      <c r="M271" s="134" t="s">
        <v>209</v>
      </c>
      <c r="N271" s="144" t="s">
        <v>220</v>
      </c>
      <c r="O271" s="144" t="s">
        <v>211</v>
      </c>
      <c r="P271" s="139" t="s">
        <v>260</v>
      </c>
      <c r="Q271" s="134" t="s">
        <v>282</v>
      </c>
      <c r="R271" s="134" t="s">
        <v>213</v>
      </c>
      <c r="S271" s="146" t="n">
        <v>128700</v>
      </c>
      <c r="T271" s="144" t="n">
        <v>1</v>
      </c>
      <c r="U271" s="144" t="n">
        <v>1</v>
      </c>
      <c r="V271" s="134" t="s">
        <v>103</v>
      </c>
      <c r="W271" s="134" t="n">
        <f aca="false">FALSE()</f>
        <v>0</v>
      </c>
    </row>
    <row r="272" customFormat="false" ht="14.25" hidden="false" customHeight="false" outlineLevel="0" collapsed="false">
      <c r="A272" s="124" t="str">
        <f aca="false">D272&amp;F272&amp;E272</f>
        <v>EforcersCanalIT-SW-10-05</v>
      </c>
      <c r="B272" s="124" t="str">
        <f aca="false">E272&amp;F272</f>
        <v>IT-SW-10-05Canal</v>
      </c>
      <c r="C272" s="134"/>
      <c r="D272" s="134" t="s">
        <v>294</v>
      </c>
      <c r="E272" s="143" t="s">
        <v>283</v>
      </c>
      <c r="F272" s="124" t="s">
        <v>206</v>
      </c>
      <c r="G272" s="124" t="str">
        <f aca="false">D272</f>
        <v>Eforcers</v>
      </c>
      <c r="H272" s="124" t="s">
        <v>103</v>
      </c>
      <c r="I272" s="144" t="s">
        <v>77</v>
      </c>
      <c r="J272" s="134" t="s">
        <v>279</v>
      </c>
      <c r="K272" s="134" t="s">
        <v>246</v>
      </c>
      <c r="L272" s="134" t="s">
        <v>101</v>
      </c>
      <c r="M272" s="134" t="s">
        <v>209</v>
      </c>
      <c r="N272" s="144" t="s">
        <v>220</v>
      </c>
      <c r="O272" s="144" t="s">
        <v>215</v>
      </c>
      <c r="P272" s="139" t="s">
        <v>260</v>
      </c>
      <c r="Q272" s="134" t="s">
        <v>283</v>
      </c>
      <c r="R272" s="134" t="s">
        <v>213</v>
      </c>
      <c r="S272" s="146" t="n">
        <v>231000</v>
      </c>
      <c r="T272" s="144" t="n">
        <v>1</v>
      </c>
      <c r="U272" s="144" t="n">
        <v>1</v>
      </c>
      <c r="V272" s="134" t="s">
        <v>103</v>
      </c>
      <c r="W272" s="134" t="n">
        <f aca="false">FALSE()</f>
        <v>0</v>
      </c>
    </row>
    <row r="273" customFormat="false" ht="14.25" hidden="false" customHeight="false" outlineLevel="0" collapsed="false">
      <c r="A273" s="124" t="str">
        <f aca="false">D273&amp;F273&amp;E273</f>
        <v>EforcersCanalIT-SW-10-06</v>
      </c>
      <c r="B273" s="124" t="str">
        <f aca="false">E273&amp;F273</f>
        <v>IT-SW-10-06Canal</v>
      </c>
      <c r="C273" s="134"/>
      <c r="D273" s="134" t="s">
        <v>294</v>
      </c>
      <c r="E273" s="143" t="s">
        <v>284</v>
      </c>
      <c r="F273" s="124" t="s">
        <v>206</v>
      </c>
      <c r="G273" s="124" t="str">
        <f aca="false">D273</f>
        <v>Eforcers</v>
      </c>
      <c r="H273" s="124" t="s">
        <v>103</v>
      </c>
      <c r="I273" s="144" t="s">
        <v>77</v>
      </c>
      <c r="J273" s="134" t="s">
        <v>279</v>
      </c>
      <c r="K273" s="134" t="s">
        <v>246</v>
      </c>
      <c r="L273" s="134" t="s">
        <v>101</v>
      </c>
      <c r="M273" s="134" t="s">
        <v>209</v>
      </c>
      <c r="N273" s="144" t="s">
        <v>210</v>
      </c>
      <c r="O273" s="144" t="s">
        <v>215</v>
      </c>
      <c r="P273" s="139" t="s">
        <v>260</v>
      </c>
      <c r="Q273" s="134" t="s">
        <v>284</v>
      </c>
      <c r="R273" s="134" t="s">
        <v>213</v>
      </c>
      <c r="S273" s="146" t="n">
        <v>128700</v>
      </c>
      <c r="T273" s="144" t="n">
        <v>1</v>
      </c>
      <c r="U273" s="144" t="n">
        <v>1</v>
      </c>
      <c r="V273" s="134" t="s">
        <v>103</v>
      </c>
      <c r="W273" s="134" t="n">
        <f aca="false">FALSE()</f>
        <v>0</v>
      </c>
    </row>
    <row r="274" customFormat="false" ht="14.25" hidden="false" customHeight="false" outlineLevel="0" collapsed="false">
      <c r="A274" s="124" t="str">
        <f aca="false">D274&amp;F274&amp;E274</f>
        <v>EforcersCanalIT-SW-11-01</v>
      </c>
      <c r="B274" s="124" t="str">
        <f aca="false">E274&amp;F274</f>
        <v>IT-SW-11-01Canal</v>
      </c>
      <c r="C274" s="134"/>
      <c r="D274" s="134" t="s">
        <v>294</v>
      </c>
      <c r="E274" s="143" t="s">
        <v>285</v>
      </c>
      <c r="F274" s="124" t="s">
        <v>206</v>
      </c>
      <c r="G274" s="124" t="str">
        <f aca="false">D274</f>
        <v>Eforcers</v>
      </c>
      <c r="H274" s="124" t="s">
        <v>103</v>
      </c>
      <c r="I274" s="144" t="s">
        <v>77</v>
      </c>
      <c r="J274" s="134" t="s">
        <v>286</v>
      </c>
      <c r="K274" s="134" t="s">
        <v>246</v>
      </c>
      <c r="L274" s="134" t="s">
        <v>101</v>
      </c>
      <c r="M274" s="134" t="s">
        <v>209</v>
      </c>
      <c r="N274" s="144" t="s">
        <v>210</v>
      </c>
      <c r="O274" s="144" t="s">
        <v>215</v>
      </c>
      <c r="P274" s="139" t="s">
        <v>260</v>
      </c>
      <c r="Q274" s="134" t="s">
        <v>285</v>
      </c>
      <c r="R274" s="134" t="s">
        <v>213</v>
      </c>
      <c r="S274" s="146" t="n">
        <v>128700</v>
      </c>
      <c r="T274" s="144" t="n">
        <v>1</v>
      </c>
      <c r="U274" s="144" t="n">
        <v>1</v>
      </c>
      <c r="V274" s="134" t="s">
        <v>103</v>
      </c>
      <c r="W274" s="134" t="n">
        <f aca="false">FALSE()</f>
        <v>0</v>
      </c>
    </row>
    <row r="275" customFormat="false" ht="14.25" hidden="false" customHeight="false" outlineLevel="0" collapsed="false">
      <c r="A275" s="124" t="str">
        <f aca="false">D275&amp;F275&amp;E275</f>
        <v>EforcersCanalIT-SW-11-02</v>
      </c>
      <c r="B275" s="124" t="str">
        <f aca="false">E275&amp;F275</f>
        <v>IT-SW-11-02Canal</v>
      </c>
      <c r="C275" s="134"/>
      <c r="D275" s="134" t="s">
        <v>294</v>
      </c>
      <c r="E275" s="143" t="s">
        <v>287</v>
      </c>
      <c r="F275" s="124" t="s">
        <v>206</v>
      </c>
      <c r="G275" s="124" t="str">
        <f aca="false">D275</f>
        <v>Eforcers</v>
      </c>
      <c r="H275" s="124" t="s">
        <v>103</v>
      </c>
      <c r="I275" s="144" t="s">
        <v>77</v>
      </c>
      <c r="J275" s="134" t="s">
        <v>286</v>
      </c>
      <c r="K275" s="134" t="s">
        <v>246</v>
      </c>
      <c r="L275" s="134" t="s">
        <v>101</v>
      </c>
      <c r="M275" s="134" t="s">
        <v>209</v>
      </c>
      <c r="N275" s="144" t="s">
        <v>217</v>
      </c>
      <c r="O275" s="144" t="s">
        <v>211</v>
      </c>
      <c r="P275" s="139" t="s">
        <v>260</v>
      </c>
      <c r="Q275" s="134" t="s">
        <v>287</v>
      </c>
      <c r="R275" s="134" t="s">
        <v>213</v>
      </c>
      <c r="S275" s="146" t="n">
        <v>128700</v>
      </c>
      <c r="T275" s="144" t="n">
        <v>1</v>
      </c>
      <c r="U275" s="144" t="n">
        <v>1</v>
      </c>
      <c r="V275" s="134" t="s">
        <v>103</v>
      </c>
      <c r="W275" s="134" t="n">
        <f aca="false">FALSE()</f>
        <v>0</v>
      </c>
    </row>
    <row r="276" customFormat="false" ht="14.25" hidden="false" customHeight="false" outlineLevel="0" collapsed="false">
      <c r="A276" s="124" t="str">
        <f aca="false">D276&amp;F276&amp;E276</f>
        <v>EforcersCanalIT-SW-11-03</v>
      </c>
      <c r="B276" s="124" t="str">
        <f aca="false">E276&amp;F276</f>
        <v>IT-SW-11-03Canal</v>
      </c>
      <c r="C276" s="134"/>
      <c r="D276" s="134" t="s">
        <v>294</v>
      </c>
      <c r="E276" s="143" t="s">
        <v>288</v>
      </c>
      <c r="F276" s="124" t="s">
        <v>206</v>
      </c>
      <c r="G276" s="124" t="str">
        <f aca="false">D276</f>
        <v>Eforcers</v>
      </c>
      <c r="H276" s="124" t="s">
        <v>103</v>
      </c>
      <c r="I276" s="144" t="s">
        <v>77</v>
      </c>
      <c r="J276" s="134" t="s">
        <v>286</v>
      </c>
      <c r="K276" s="134" t="s">
        <v>246</v>
      </c>
      <c r="L276" s="134" t="s">
        <v>101</v>
      </c>
      <c r="M276" s="134" t="s">
        <v>209</v>
      </c>
      <c r="N276" s="144" t="s">
        <v>217</v>
      </c>
      <c r="O276" s="144" t="s">
        <v>215</v>
      </c>
      <c r="P276" s="139" t="s">
        <v>260</v>
      </c>
      <c r="Q276" s="134" t="s">
        <v>288</v>
      </c>
      <c r="R276" s="134" t="s">
        <v>213</v>
      </c>
      <c r="S276" s="146" t="n">
        <v>194700</v>
      </c>
      <c r="T276" s="144" t="n">
        <v>1</v>
      </c>
      <c r="U276" s="144" t="n">
        <v>1</v>
      </c>
      <c r="V276" s="134" t="s">
        <v>103</v>
      </c>
      <c r="W276" s="134" t="n">
        <f aca="false">FALSE()</f>
        <v>0</v>
      </c>
    </row>
    <row r="277" customFormat="false" ht="14.25" hidden="false" customHeight="false" outlineLevel="0" collapsed="false">
      <c r="A277" s="124" t="str">
        <f aca="false">D277&amp;F277&amp;E277</f>
        <v>EforcersCanalIT-SW-11-04</v>
      </c>
      <c r="B277" s="124" t="str">
        <f aca="false">E277&amp;F277</f>
        <v>IT-SW-11-04Canal</v>
      </c>
      <c r="C277" s="134"/>
      <c r="D277" s="134" t="s">
        <v>294</v>
      </c>
      <c r="E277" s="143" t="s">
        <v>289</v>
      </c>
      <c r="F277" s="124" t="s">
        <v>206</v>
      </c>
      <c r="G277" s="124" t="str">
        <f aca="false">D277</f>
        <v>Eforcers</v>
      </c>
      <c r="H277" s="124" t="s">
        <v>103</v>
      </c>
      <c r="I277" s="144" t="s">
        <v>77</v>
      </c>
      <c r="J277" s="134" t="s">
        <v>286</v>
      </c>
      <c r="K277" s="134" t="s">
        <v>246</v>
      </c>
      <c r="L277" s="134" t="s">
        <v>101</v>
      </c>
      <c r="M277" s="134" t="s">
        <v>209</v>
      </c>
      <c r="N277" s="144" t="s">
        <v>220</v>
      </c>
      <c r="O277" s="144" t="s">
        <v>211</v>
      </c>
      <c r="P277" s="139" t="s">
        <v>260</v>
      </c>
      <c r="Q277" s="134" t="s">
        <v>289</v>
      </c>
      <c r="R277" s="134" t="s">
        <v>213</v>
      </c>
      <c r="S277" s="146" t="n">
        <v>128700</v>
      </c>
      <c r="T277" s="144" t="n">
        <v>1</v>
      </c>
      <c r="U277" s="144" t="n">
        <v>1</v>
      </c>
      <c r="V277" s="134" t="s">
        <v>103</v>
      </c>
      <c r="W277" s="134" t="n">
        <f aca="false">FALSE()</f>
        <v>0</v>
      </c>
    </row>
    <row r="278" customFormat="false" ht="14.25" hidden="false" customHeight="false" outlineLevel="0" collapsed="false">
      <c r="A278" s="124" t="str">
        <f aca="false">D278&amp;F278&amp;E278</f>
        <v>EforcersCanalIT-SW-11-05</v>
      </c>
      <c r="B278" s="124" t="str">
        <f aca="false">E278&amp;F278</f>
        <v>IT-SW-11-05Canal</v>
      </c>
      <c r="C278" s="134"/>
      <c r="D278" s="134" t="s">
        <v>294</v>
      </c>
      <c r="E278" s="143" t="s">
        <v>290</v>
      </c>
      <c r="F278" s="124" t="s">
        <v>206</v>
      </c>
      <c r="G278" s="124" t="str">
        <f aca="false">D278</f>
        <v>Eforcers</v>
      </c>
      <c r="H278" s="124" t="s">
        <v>103</v>
      </c>
      <c r="I278" s="144" t="s">
        <v>77</v>
      </c>
      <c r="J278" s="134" t="s">
        <v>286</v>
      </c>
      <c r="K278" s="134" t="s">
        <v>246</v>
      </c>
      <c r="L278" s="134" t="s">
        <v>101</v>
      </c>
      <c r="M278" s="134" t="s">
        <v>209</v>
      </c>
      <c r="N278" s="144" t="s">
        <v>220</v>
      </c>
      <c r="O278" s="144" t="s">
        <v>215</v>
      </c>
      <c r="P278" s="139" t="s">
        <v>260</v>
      </c>
      <c r="Q278" s="134" t="s">
        <v>290</v>
      </c>
      <c r="R278" s="134" t="s">
        <v>213</v>
      </c>
      <c r="S278" s="146" t="n">
        <v>231000</v>
      </c>
      <c r="T278" s="144" t="n">
        <v>1</v>
      </c>
      <c r="U278" s="144" t="n">
        <v>1</v>
      </c>
      <c r="V278" s="134" t="s">
        <v>103</v>
      </c>
      <c r="W278" s="134" t="n">
        <f aca="false">FALSE()</f>
        <v>0</v>
      </c>
    </row>
    <row r="279" customFormat="false" ht="14.25" hidden="false" customHeight="false" outlineLevel="0" collapsed="false">
      <c r="A279" s="124" t="str">
        <f aca="false">D279&amp;F279&amp;E279</f>
        <v>EforcersCanalIT-SW-11-06</v>
      </c>
      <c r="B279" s="124" t="str">
        <f aca="false">E279&amp;F279</f>
        <v>IT-SW-11-06Canal</v>
      </c>
      <c r="C279" s="134"/>
      <c r="D279" s="134" t="s">
        <v>294</v>
      </c>
      <c r="E279" s="143" t="s">
        <v>291</v>
      </c>
      <c r="F279" s="124" t="s">
        <v>206</v>
      </c>
      <c r="G279" s="124" t="str">
        <f aca="false">D279</f>
        <v>Eforcers</v>
      </c>
      <c r="H279" s="124" t="s">
        <v>103</v>
      </c>
      <c r="I279" s="144" t="s">
        <v>77</v>
      </c>
      <c r="J279" s="134" t="s">
        <v>286</v>
      </c>
      <c r="K279" s="134" t="s">
        <v>246</v>
      </c>
      <c r="L279" s="134" t="s">
        <v>101</v>
      </c>
      <c r="M279" s="134" t="s">
        <v>209</v>
      </c>
      <c r="N279" s="144" t="s">
        <v>210</v>
      </c>
      <c r="O279" s="144" t="s">
        <v>211</v>
      </c>
      <c r="P279" s="139" t="s">
        <v>260</v>
      </c>
      <c r="Q279" s="134" t="s">
        <v>291</v>
      </c>
      <c r="R279" s="134" t="s">
        <v>213</v>
      </c>
      <c r="S279" s="146" t="n">
        <v>128700</v>
      </c>
      <c r="T279" s="144" t="n">
        <v>1</v>
      </c>
      <c r="U279" s="144" t="n">
        <v>1</v>
      </c>
      <c r="V279" s="134" t="s">
        <v>103</v>
      </c>
      <c r="W279" s="134" t="n">
        <f aca="false">FALSE()</f>
        <v>0</v>
      </c>
    </row>
  </sheetData>
  <autoFilter ref="A1:U1"/>
  <conditionalFormatting sqref="E41:E159 E1:E39 E280:E1048576">
    <cfRule type="duplicateValues" priority="2" aboveAverage="0" equalAverage="0" bottom="0" percent="0" rank="0" text="" dxfId="25"/>
  </conditionalFormatting>
  <conditionalFormatting sqref="E41:E159 E1:E39 E280:E1048576">
    <cfRule type="duplicateValues" priority="3" aboveAverage="0" equalAverage="0" bottom="0" percent="0" rank="0" text="" dxfId="26"/>
    <cfRule type="duplicateValues" priority="4" aboveAverage="0" equalAverage="0" bottom="0" percent="0" rank="0" text="" dxfId="27"/>
  </conditionalFormatting>
  <conditionalFormatting sqref="E40">
    <cfRule type="duplicateValues" priority="5" aboveAverage="0" equalAverage="0" bottom="0" percent="0" rank="0" text="" dxfId="28"/>
  </conditionalFormatting>
  <conditionalFormatting sqref="E40">
    <cfRule type="duplicateValues" priority="6" aboveAverage="0" equalAverage="0" bottom="0" percent="0" rank="0" text="" dxfId="29"/>
    <cfRule type="duplicateValues" priority="7" aboveAverage="0" equalAverage="0" bottom="0" percent="0" rank="0" text="" dxfId="30"/>
  </conditionalFormatting>
  <conditionalFormatting sqref="E160:E219">
    <cfRule type="duplicateValues" priority="8" aboveAverage="0" equalAverage="0" bottom="0" percent="0" rank="0" text="" dxfId="31"/>
  </conditionalFormatting>
  <conditionalFormatting sqref="E160:E219">
    <cfRule type="duplicateValues" priority="9" aboveAverage="0" equalAverage="0" bottom="0" percent="0" rank="0" text="" dxfId="32"/>
    <cfRule type="duplicateValues" priority="10" aboveAverage="0" equalAverage="0" bottom="0" percent="0" rank="0" text="" dxfId="33"/>
  </conditionalFormatting>
  <conditionalFormatting sqref="E220:E279">
    <cfRule type="duplicateValues" priority="11" aboveAverage="0" equalAverage="0" bottom="0" percent="0" rank="0" text="" dxfId="34"/>
  </conditionalFormatting>
  <conditionalFormatting sqref="E220:E279">
    <cfRule type="duplicateValues" priority="12" aboveAverage="0" equalAverage="0" bottom="0" percent="0" rank="0" text="" dxfId="35"/>
    <cfRule type="duplicateValues" priority="13" aboveAverage="0" equalAverage="0" bottom="0" percent="0" rank="0" text="" dxfId="36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A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9921875" defaultRowHeight="14.25" zeroHeight="false" outlineLevelRow="0" outlineLevelCol="0"/>
  <cols>
    <col collapsed="false" customWidth="true" hidden="false" outlineLevel="0" max="1" min="1" style="0" width="33.51"/>
  </cols>
  <sheetData>
    <row r="3" customFormat="false" ht="14.25" hidden="false" customHeight="false" outlineLevel="0" collapsed="false">
      <c r="A3" s="0" t="s">
        <v>295</v>
      </c>
    </row>
    <row r="4" customFormat="false" ht="14.25" hidden="false" customHeight="false" outlineLevel="0" collapsed="false">
      <c r="A4" s="0" t="n">
        <v>1</v>
      </c>
    </row>
    <row r="5" customFormat="false" ht="14.25" hidden="false" customHeight="false" outlineLevel="0" collapsed="false">
      <c r="A5" s="0" t="s">
        <v>296</v>
      </c>
    </row>
    <row r="6" customFormat="false" ht="14.25" hidden="false" customHeight="false" outlineLevel="0" collapsed="false">
      <c r="A6" s="0" t="s">
        <v>297</v>
      </c>
    </row>
    <row r="7" customFormat="false" ht="14.25" hidden="false" customHeight="false" outlineLevel="0" collapsed="false">
      <c r="A7" s="0" t="s">
        <v>298</v>
      </c>
    </row>
    <row r="8" customFormat="false" ht="14.25" hidden="false" customHeight="false" outlineLevel="0" collapsed="false">
      <c r="A8" s="0" t="s">
        <v>299</v>
      </c>
    </row>
    <row r="9" customFormat="false" ht="14.25" hidden="false" customHeight="false" outlineLevel="0" collapsed="false">
      <c r="A9" s="0" t="s">
        <v>300</v>
      </c>
    </row>
    <row r="10" customFormat="false" ht="14.25" hidden="false" customHeight="false" outlineLevel="0" collapsed="false">
      <c r="A10" s="0" t="n">
        <v>2</v>
      </c>
    </row>
    <row r="11" customFormat="false" ht="14.25" hidden="false" customHeight="false" outlineLevel="0" collapsed="false">
      <c r="A11" s="0" t="s">
        <v>296</v>
      </c>
    </row>
    <row r="12" customFormat="false" ht="14.25" hidden="false" customHeight="false" outlineLevel="0" collapsed="false">
      <c r="A12" s="0" t="s">
        <v>301</v>
      </c>
    </row>
    <row r="13" customFormat="false" ht="14.25" hidden="false" customHeight="false" outlineLevel="0" collapsed="false">
      <c r="A13" s="0" t="s">
        <v>297</v>
      </c>
    </row>
    <row r="14" customFormat="false" ht="14.25" hidden="false" customHeight="false" outlineLevel="0" collapsed="false">
      <c r="A14" s="0" t="s">
        <v>298</v>
      </c>
    </row>
    <row r="15" customFormat="false" ht="14.25" hidden="false" customHeight="false" outlineLevel="0" collapsed="false">
      <c r="A15" s="0" t="s">
        <v>299</v>
      </c>
    </row>
    <row r="16" customFormat="false" ht="14.25" hidden="false" customHeight="false" outlineLevel="0" collapsed="false">
      <c r="A16" s="0" t="s">
        <v>302</v>
      </c>
    </row>
    <row r="17" customFormat="false" ht="14.25" hidden="false" customHeight="false" outlineLevel="0" collapsed="false">
      <c r="A17" s="0" t="n">
        <v>3</v>
      </c>
    </row>
    <row r="18" customFormat="false" ht="14.25" hidden="false" customHeight="false" outlineLevel="0" collapsed="false">
      <c r="A18" s="0" t="s">
        <v>296</v>
      </c>
    </row>
    <row r="19" customFormat="false" ht="14.25" hidden="false" customHeight="false" outlineLevel="0" collapsed="false">
      <c r="A19" s="0" t="s">
        <v>298</v>
      </c>
    </row>
    <row r="20" customFormat="false" ht="14.25" hidden="false" customHeight="false" outlineLevel="0" collapsed="false">
      <c r="A20" s="0" t="s">
        <v>299</v>
      </c>
    </row>
    <row r="21" customFormat="false" ht="14.25" hidden="false" customHeight="false" outlineLevel="0" collapsed="false">
      <c r="A21" s="0" t="s">
        <v>303</v>
      </c>
    </row>
    <row r="22" customFormat="false" ht="14.25" hidden="false" customHeight="false" outlineLevel="0" collapsed="false">
      <c r="A22" s="0" t="n">
        <v>4</v>
      </c>
    </row>
    <row r="23" customFormat="false" ht="14.25" hidden="false" customHeight="false" outlineLevel="0" collapsed="false">
      <c r="A23" s="0" t="s">
        <v>296</v>
      </c>
    </row>
    <row r="24" customFormat="false" ht="14.25" hidden="false" customHeight="false" outlineLevel="0" collapsed="false">
      <c r="A24" s="0" t="s">
        <v>298</v>
      </c>
    </row>
    <row r="25" customFormat="false" ht="14.25" hidden="false" customHeight="false" outlineLevel="0" collapsed="false">
      <c r="A25" s="0" t="s">
        <v>304</v>
      </c>
    </row>
    <row r="26" customFormat="false" ht="14.25" hidden="false" customHeight="false" outlineLevel="0" collapsed="false">
      <c r="A26" s="0" t="n">
        <v>5</v>
      </c>
    </row>
    <row r="27" customFormat="false" ht="14.25" hidden="false" customHeight="false" outlineLevel="0" collapsed="false">
      <c r="A27" s="0" t="s">
        <v>296</v>
      </c>
    </row>
    <row r="28" customFormat="false" ht="14.25" hidden="false" customHeight="false" outlineLevel="0" collapsed="false">
      <c r="A28" s="0" t="s">
        <v>298</v>
      </c>
    </row>
    <row r="29" customFormat="false" ht="14.25" hidden="false" customHeight="false" outlineLevel="0" collapsed="false">
      <c r="A29" s="0" t="s">
        <v>305</v>
      </c>
    </row>
    <row r="30" customFormat="false" ht="14.25" hidden="false" customHeight="false" outlineLevel="0" collapsed="false">
      <c r="A30" s="0" t="s">
        <v>306</v>
      </c>
    </row>
    <row r="31" customFormat="false" ht="14.25" hidden="false" customHeight="false" outlineLevel="0" collapsed="false">
      <c r="A31" s="0" t="n">
        <v>6</v>
      </c>
    </row>
    <row r="32" customFormat="false" ht="14.25" hidden="false" customHeight="false" outlineLevel="0" collapsed="false">
      <c r="A32" s="0" t="s">
        <v>296</v>
      </c>
    </row>
    <row r="33" customFormat="false" ht="14.25" hidden="false" customHeight="false" outlineLevel="0" collapsed="false">
      <c r="A33" s="0" t="s">
        <v>297</v>
      </c>
    </row>
    <row r="34" customFormat="false" ht="14.25" hidden="false" customHeight="false" outlineLevel="0" collapsed="false">
      <c r="A34" s="0" t="s">
        <v>298</v>
      </c>
    </row>
    <row r="35" customFormat="false" ht="14.25" hidden="false" customHeight="false" outlineLevel="0" collapsed="false">
      <c r="A35" s="0" t="s">
        <v>299</v>
      </c>
    </row>
    <row r="36" customFormat="false" ht="14.25" hidden="false" customHeight="false" outlineLevel="0" collapsed="false">
      <c r="A36" s="0" t="s">
        <v>307</v>
      </c>
    </row>
    <row r="37" customFormat="false" ht="14.25" hidden="false" customHeight="false" outlineLevel="0" collapsed="false">
      <c r="A37" s="0" t="n">
        <v>7</v>
      </c>
    </row>
    <row r="38" customFormat="false" ht="14.25" hidden="false" customHeight="false" outlineLevel="0" collapsed="false">
      <c r="A38" s="0" t="s">
        <v>296</v>
      </c>
    </row>
    <row r="39" customFormat="false" ht="14.25" hidden="false" customHeight="false" outlineLevel="0" collapsed="false">
      <c r="A39" s="0" t="s">
        <v>297</v>
      </c>
    </row>
    <row r="40" customFormat="false" ht="14.25" hidden="false" customHeight="false" outlineLevel="0" collapsed="false">
      <c r="A40" s="0" t="s">
        <v>298</v>
      </c>
    </row>
    <row r="41" customFormat="false" ht="14.25" hidden="false" customHeight="false" outlineLevel="0" collapsed="false">
      <c r="A41" s="0" t="s">
        <v>299</v>
      </c>
    </row>
    <row r="42" customFormat="false" ht="14.25" hidden="false" customHeight="false" outlineLevel="0" collapsed="false">
      <c r="A42" s="0" t="s">
        <v>305</v>
      </c>
    </row>
    <row r="43" customFormat="false" ht="14.25" hidden="false" customHeight="false" outlineLevel="0" collapsed="false">
      <c r="A43" s="0" t="s">
        <v>308</v>
      </c>
    </row>
    <row r="44" customFormat="false" ht="14.25" hidden="false" customHeight="false" outlineLevel="0" collapsed="false">
      <c r="A44" s="0" t="s">
        <v>309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9921875" defaultRowHeight="14.25" zeroHeight="false" outlineLevelRow="0" outlineLevelCol="0"/>
  <cols>
    <col collapsed="false" customWidth="true" hidden="false" outlineLevel="0" max="1" min="1" style="0" width="23.37"/>
    <col collapsed="false" customWidth="true" hidden="false" outlineLevel="0" max="2" min="2" style="0" width="30.75"/>
    <col collapsed="false" customWidth="true" hidden="false" outlineLevel="0" max="3" min="3" style="0" width="33.87"/>
    <col collapsed="false" customWidth="true" hidden="false" outlineLevel="0" max="4" min="4" style="0" width="25.62"/>
    <col collapsed="false" customWidth="true" hidden="false" outlineLevel="0" max="5" min="5" style="0" width="23.75"/>
    <col collapsed="false" customWidth="true" hidden="false" outlineLevel="0" max="6" min="6" style="0" width="15.75"/>
    <col collapsed="false" customWidth="true" hidden="false" outlineLevel="0" max="7" min="7" style="0" width="23.37"/>
  </cols>
  <sheetData>
    <row r="1" customFormat="false" ht="32.25" hidden="false" customHeight="true" outlineLevel="0" collapsed="false">
      <c r="A1" s="73" t="s">
        <v>68</v>
      </c>
      <c r="B1" s="73" t="s">
        <v>69</v>
      </c>
      <c r="C1" s="73" t="s">
        <v>70</v>
      </c>
      <c r="D1" s="73" t="s">
        <v>71</v>
      </c>
      <c r="E1" s="73" t="s">
        <v>72</v>
      </c>
      <c r="F1" s="49"/>
    </row>
    <row r="2" customFormat="false" ht="16.5" hidden="false" customHeight="true" outlineLevel="0" collapsed="false">
      <c r="A2" s="76"/>
      <c r="B2" s="76"/>
      <c r="C2" s="76"/>
      <c r="D2" s="76"/>
      <c r="E2" s="76"/>
      <c r="F2" s="49"/>
    </row>
    <row r="3" customFormat="false" ht="14.25" hidden="false" customHeight="true" outlineLevel="0" collapsed="false">
      <c r="A3" s="78"/>
      <c r="B3" s="47"/>
      <c r="C3" s="47"/>
      <c r="D3" s="73" t="s">
        <v>86</v>
      </c>
      <c r="E3" s="79" t="n">
        <f aca="false">SUM(E2)</f>
        <v>0</v>
      </c>
      <c r="F3" s="49"/>
    </row>
    <row r="4" customFormat="false" ht="14.25" hidden="false" customHeight="true" outlineLevel="0" collapsed="false">
      <c r="A4" s="78"/>
      <c r="B4" s="47"/>
      <c r="C4" s="47"/>
      <c r="D4" s="47"/>
      <c r="E4" s="47"/>
      <c r="F4" s="49"/>
    </row>
    <row r="5" customFormat="false" ht="14.25" hidden="false" customHeight="true" outlineLevel="0" collapsed="false">
      <c r="A5" s="78"/>
      <c r="B5" s="47"/>
      <c r="C5" s="47"/>
      <c r="D5" s="47"/>
      <c r="E5" s="47"/>
      <c r="F5" s="47"/>
    </row>
    <row r="6" customFormat="false" ht="16.5" hidden="false" customHeight="true" outlineLevel="0" collapsed="false">
      <c r="A6" s="47"/>
      <c r="B6" s="47"/>
      <c r="C6" s="47"/>
      <c r="D6" s="47"/>
      <c r="E6" s="47"/>
      <c r="F6" s="0" t="s">
        <v>310</v>
      </c>
    </row>
    <row r="7" customFormat="false" ht="36.75" hidden="false" customHeight="true" outlineLevel="0" collapsed="false"/>
    <row r="8" customFormat="false" ht="45" hidden="false" customHeight="true" outlineLevel="0" collapsed="false">
      <c r="A8" s="73" t="s">
        <v>68</v>
      </c>
      <c r="B8" s="73" t="s">
        <v>69</v>
      </c>
      <c r="C8" s="73" t="s">
        <v>90</v>
      </c>
      <c r="D8" s="73" t="s">
        <v>91</v>
      </c>
      <c r="E8" s="73" t="s">
        <v>70</v>
      </c>
      <c r="F8" s="73" t="s">
        <v>71</v>
      </c>
      <c r="G8" s="73" t="s">
        <v>92</v>
      </c>
      <c r="H8" s="73" t="s">
        <v>72</v>
      </c>
      <c r="I8" s="147"/>
    </row>
    <row r="9" customFormat="false" ht="16.5" hidden="false" customHeight="true" outlineLevel="0" collapsed="false">
      <c r="A9" s="76"/>
      <c r="B9" s="76"/>
      <c r="C9" s="111"/>
      <c r="D9" s="76"/>
      <c r="E9" s="76"/>
      <c r="F9" s="111"/>
      <c r="G9" s="76"/>
      <c r="H9" s="76"/>
      <c r="I9" s="147"/>
    </row>
    <row r="10" customFormat="false" ht="16.5" hidden="false" customHeight="true" outlineLevel="0" collapsed="false">
      <c r="A10" s="47"/>
      <c r="B10" s="47"/>
      <c r="C10" s="47"/>
      <c r="G10" s="73" t="s">
        <v>86</v>
      </c>
      <c r="H10" s="79" t="n">
        <f aca="false">SUM(H9)</f>
        <v>0</v>
      </c>
      <c r="I10" s="147"/>
    </row>
    <row r="11" customFormat="false" ht="16.5" hidden="false" customHeight="true" outlineLevel="0" collapsed="false">
      <c r="A11" s="47"/>
      <c r="B11" s="47"/>
      <c r="C11" s="47"/>
      <c r="G11" s="148"/>
      <c r="H11" s="149"/>
      <c r="I11" s="147"/>
    </row>
    <row r="12" customFormat="false" ht="16.5" hidden="false" customHeight="true" outlineLevel="0" collapsed="false">
      <c r="A12" s="47"/>
      <c r="B12" s="47"/>
      <c r="C12" s="47"/>
    </row>
    <row r="13" customFormat="false" ht="16.5" hidden="false" customHeight="true" outlineLevel="0" collapsed="false">
      <c r="A13" s="150"/>
      <c r="B13" s="151"/>
      <c r="C13" s="151"/>
      <c r="D13" s="147"/>
    </row>
    <row r="14" customFormat="false" ht="15" hidden="false" customHeight="false" outlineLevel="0" collapsed="false">
      <c r="A14" s="152"/>
      <c r="B14" s="152"/>
      <c r="C14" s="152"/>
      <c r="D14" s="147"/>
    </row>
    <row r="15" customFormat="false" ht="14.25" hidden="false" customHeight="false" outlineLevel="0" collapsed="false">
      <c r="A15" s="76"/>
      <c r="B15" s="76"/>
      <c r="C15" s="76"/>
      <c r="D15" s="147"/>
    </row>
    <row r="16" customFormat="false" ht="14.25" hidden="false" customHeight="false" outlineLevel="0" collapsed="false">
      <c r="D16" s="147"/>
    </row>
  </sheetData>
  <sheetProtection algorithmName="SHA-512" hashValue="u/1ReOMrrmCTCoxrewCwZby+HqOSlUeQWyjbVMnFQtNuAOW6KcmVH7yCPt9mD6/+JC5oZAZTY3jDxbbHOae41Q==" saltValue="p2NRNlWutqWzsh5pJLAC3Q==" spinCount="100000" sheet="true" objects="true" scenarios="true"/>
  <conditionalFormatting sqref="A9 E9 G9">
    <cfRule type="expression" priority="2" aboveAverage="0" equalAverage="0" bottom="0" percent="0" rank="0" text="" dxfId="37">
      <formula>ISERROR(A9)</formula>
    </cfRule>
  </conditionalFormatting>
  <conditionalFormatting sqref="B9">
    <cfRule type="expression" priority="3" aboveAverage="0" equalAverage="0" bottom="0" percent="0" rank="0" text="" dxfId="38">
      <formula>ISERROR(B9)</formula>
    </cfRule>
  </conditionalFormatting>
  <conditionalFormatting sqref="D9">
    <cfRule type="expression" priority="4" aboveAverage="0" equalAverage="0" bottom="0" percent="0" rank="0" text="" dxfId="39">
      <formula>ISERROR(D9)</formula>
    </cfRule>
  </conditionalFormatting>
  <conditionalFormatting sqref="H9">
    <cfRule type="expression" priority="5" aboveAverage="0" equalAverage="0" bottom="0" percent="0" rank="0" text="" dxfId="40">
      <formula>ISERROR(H9)</formula>
    </cfRule>
  </conditionalFormatting>
  <conditionalFormatting sqref="H10:H11">
    <cfRule type="expression" priority="6" aboveAverage="0" equalAverage="0" bottom="0" percent="0" rank="0" text="" dxfId="41">
      <formula>ISERROR(H10)</formula>
    </cfRule>
  </conditionalFormatting>
  <dataValidations count="1">
    <dataValidation allowBlank="true" operator="between" showDropDown="false" showErrorMessage="true" showInputMessage="true" sqref="F9" type="list">
      <formula1>"No,Si"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6AAD643DE7A7459019B957E0E986B5" ma:contentTypeVersion="15" ma:contentTypeDescription="Create a new document." ma:contentTypeScope="" ma:versionID="b1dc443d35b27b81f5e1b6cc6895af85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c13c09050e51e319ab69d6488b74ae61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F0C819-A5E3-4841-9DBA-4B6188464B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99EC12-4B1E-4971-98B7-1239590B11C4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697c4dee-e7ec-4d95-9444-4931b2058c5c"/>
    <ds:schemaRef ds:uri="http://purl.org/dc/elements/1.1/"/>
    <ds:schemaRef ds:uri="http://schemas.openxmlformats.org/package/2006/metadata/core-properties"/>
    <ds:schemaRef ds:uri="100d7df5-0e9a-4fca-984e-da1804d5950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C2C948E-2A48-45C3-AA0C-8E9FA7160E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2016-10-03T21:07:09Z</dcterms:created>
  <dc:creator>Michel Leonardo López Avendaño</dc:creator>
  <dc:description/>
  <dc:language>en-US</dc:language>
  <cp:lastModifiedBy>javier_forero</cp:lastModifiedBy>
  <dcterms:modified xsi:type="dcterms:W3CDTF">2020-12-01T14:48:00Z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0x0101002F6AAD643DE7A7459019B957E0E986B5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SIP_Label_f42aa342-8706-4288-bd11-ebb85995028c_ActionId">
    <vt:lpwstr>4008ab2f-0ed3-44e5-8726-87d656f739d1</vt:lpwstr>
  </property>
  <property fmtid="{D5CDD505-2E9C-101B-9397-08002B2CF9AE}" pid="8" name="MSIP_Label_f42aa342-8706-4288-bd11-ebb85995028c_Application">
    <vt:lpwstr>Microsoft Azure Information Protection</vt:lpwstr>
  </property>
  <property fmtid="{D5CDD505-2E9C-101B-9397-08002B2CF9AE}" pid="9" name="MSIP_Label_f42aa342-8706-4288-bd11-ebb85995028c_Enabled">
    <vt:lpwstr>True</vt:lpwstr>
  </property>
  <property fmtid="{D5CDD505-2E9C-101B-9397-08002B2CF9AE}" pid="10" name="MSIP_Label_f42aa342-8706-4288-bd11-ebb85995028c_Extended_MSFT_Method">
    <vt:lpwstr>Automatic</vt:lpwstr>
  </property>
  <property fmtid="{D5CDD505-2E9C-101B-9397-08002B2CF9AE}" pid="11" name="MSIP_Label_f42aa342-8706-4288-bd11-ebb85995028c_Name">
    <vt:lpwstr>General</vt:lpwstr>
  </property>
  <property fmtid="{D5CDD505-2E9C-101B-9397-08002B2CF9AE}" pid="12" name="MSIP_Label_f42aa342-8706-4288-bd11-ebb85995028c_Owner">
    <vt:lpwstr>clperez@microsoft.com</vt:lpwstr>
  </property>
  <property fmtid="{D5CDD505-2E9C-101B-9397-08002B2CF9AE}" pid="13" name="MSIP_Label_f42aa342-8706-4288-bd11-ebb85995028c_SetDate">
    <vt:lpwstr>2019-05-27T15:53:00.8212889Z</vt:lpwstr>
  </property>
  <property fmtid="{D5CDD505-2E9C-101B-9397-08002B2CF9AE}" pid="14" name="MSIP_Label_f42aa342-8706-4288-bd11-ebb85995028c_SiteId">
    <vt:lpwstr>72f988bf-86f1-41af-91ab-2d7cd011db47</vt:lpwstr>
  </property>
  <property fmtid="{D5CDD505-2E9C-101B-9397-08002B2CF9AE}" pid="15" name="ScaleCrop">
    <vt:bool>0</vt:bool>
  </property>
  <property fmtid="{D5CDD505-2E9C-101B-9397-08002B2CF9AE}" pid="16" name="Sensitivity">
    <vt:lpwstr>General</vt:lpwstr>
  </property>
  <property fmtid="{D5CDD505-2E9C-101B-9397-08002B2CF9AE}" pid="17" name="ShareDoc">
    <vt:bool>0</vt:bool>
  </property>
</Properties>
</file>