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contratacionmtr_cendoj_ramajudicial_gov_co/Documents/Escritorio/CONTRATACION 2024/CONTRATOS 2024/ASEO 2023-2024 TIENDA VIRTUAL/ADICION REAJUSTE SALARIAL/"/>
    </mc:Choice>
  </mc:AlternateContent>
  <xr:revisionPtr revIDLastSave="0" documentId="8_{DE1D5A87-B644-4AE7-BE18-47482DF2254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tizacion AÑO 2024" sheetId="1" state="hidden" r:id="rId1"/>
    <sheet name="Ajuste Incremento Precios 2024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3" i="2" l="1"/>
  <c r="R72" i="2"/>
  <c r="R71" i="2"/>
  <c r="R70" i="2"/>
  <c r="R8" i="2"/>
  <c r="O8" i="2"/>
  <c r="R63" i="2"/>
  <c r="R73" i="1"/>
  <c r="O11" i="1"/>
  <c r="O10" i="1"/>
  <c r="O9" i="1"/>
  <c r="O8" i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4" i="2"/>
  <c r="R65" i="2"/>
  <c r="R66" i="2"/>
  <c r="R67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D3" i="2"/>
  <c r="R72" i="1"/>
  <c r="R71" i="1"/>
  <c r="R70" i="1"/>
  <c r="O51" i="1"/>
  <c r="O50" i="1"/>
  <c r="O16" i="1"/>
  <c r="O15" i="1"/>
  <c r="O14" i="1"/>
  <c r="O13" i="1"/>
  <c r="O1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8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50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8" i="1"/>
  <c r="D3" i="1"/>
</calcChain>
</file>

<file path=xl/sharedStrings.xml><?xml version="1.0" encoding="utf-8"?>
<sst xmlns="http://schemas.openxmlformats.org/spreadsheetml/2006/main" count="640" uniqueCount="65">
  <si>
    <t>Porcentaje</t>
  </si>
  <si>
    <t>Descuento %</t>
  </si>
  <si>
    <t>Precio Unitario con Descuento</t>
  </si>
  <si>
    <t>Total</t>
  </si>
  <si>
    <t>Jabón para loza 2 (Compra)</t>
  </si>
  <si>
    <t>Limpiador desinfectante para pisos (Compra)</t>
  </si>
  <si>
    <t>Detergente multiusos en polvo (Compra)</t>
  </si>
  <si>
    <t>Líquido para limpiar vidrios 3 (Compra)</t>
  </si>
  <si>
    <t>Blanqueador o hipoclorito 1 (Compra)</t>
  </si>
  <si>
    <t>Varsol  ecológico 1 (Compra)</t>
  </si>
  <si>
    <t>Unidad</t>
  </si>
  <si>
    <t>Bayetilla 1 (Compra)</t>
  </si>
  <si>
    <t>Esponjilla 1 (Compra)</t>
  </si>
  <si>
    <t>Escoba 2 (Compra)</t>
  </si>
  <si>
    <t>Cepillos 1 (Compra)</t>
  </si>
  <si>
    <t>Cepillos 2 (Compra)</t>
  </si>
  <si>
    <t>Trapero 1 (Compra)</t>
  </si>
  <si>
    <t>Bolsas plásticas 15 (Compra)</t>
  </si>
  <si>
    <t>Recogedor de basura 1 (Compra)</t>
  </si>
  <si>
    <t>Balde (Compra)</t>
  </si>
  <si>
    <t>Señales peatonales de prevención y atención 3 (Compra)</t>
  </si>
  <si>
    <t>Aspiradora 1 (Arrendamiento)</t>
  </si>
  <si>
    <t>Brilladora de alta revolución (Arrendamiento)</t>
  </si>
  <si>
    <t>COTIZACIÓN ASEO Y CAFETERIA</t>
  </si>
  <si>
    <t>Versión: 36 ---- 31/07/2023</t>
  </si>
  <si>
    <t xml:space="preserve">Región de Cobertura: </t>
  </si>
  <si>
    <t xml:space="preserve">Nombre del Proveedor: </t>
  </si>
  <si>
    <t>UNION TEMPORAL ECOLIMPIEZA 4G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</si>
  <si>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</si>
  <si>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</si>
  <si>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</si>
  <si>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</si>
  <si>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</si>
  <si>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</si>
  <si>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</si>
  <si>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</si>
  <si>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Vigencia / Unidad</t>
  </si>
  <si>
    <t>Valor unitario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</si>
  <si>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</si>
  <si>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</si>
  <si>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</si>
  <si>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</si>
  <si>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</si>
  <si>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</si>
  <si>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</si>
  <si>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</si>
  <si>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</si>
  <si>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Coordinador de tiempo completo</t>
  </si>
  <si>
    <t>Operario de aseo y cafetería MT</t>
  </si>
  <si>
    <t>Medio Tiempo</t>
  </si>
  <si>
    <t>Bienes de Aseo y Cafetería</t>
  </si>
  <si>
    <t>Und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</si>
  <si>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</si>
  <si>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</si>
  <si>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</si>
  <si>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</si>
  <si>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</si>
  <si>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</si>
  <si>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</si>
  <si>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</si>
  <si>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Total porcentaje:</t>
  </si>
  <si>
    <t>IVA 19%</t>
  </si>
  <si>
    <t>Precios 2024</t>
  </si>
  <si>
    <t>Cotizacion de un año 2024 (12 meses) de servicio conforme a lo contratado en la orden inicial</t>
  </si>
  <si>
    <t>Ajuste adicion por concepto de incremento precios 2024 conforme a lo contratado en la orden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</si>
</sst>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0.0000%"/>
    <numFmt numFmtId="166" formatCode="_(&quot;$&quot;* #,##0.00_);_(&quot;$&quot;* \(#,##0.00\);_(&quot;$&quot;* &quot;-&quot;??_);_(@_)"/>
    <numFmt numFmtId="167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22"/>
      <color rgb="FF1C4F9E"/>
      <name val="Arial"/>
      <family val="2"/>
    </font>
    <font>
      <b/>
      <sz val="11"/>
      <color theme="0" tint="-0.499984740745262"/>
      <name val="Arial"/>
      <family val="2"/>
    </font>
    <font>
      <b/>
      <sz val="14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8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164" fontId="5" fillId="0" borderId="0" xfId="1" applyFont="1" applyFill="1" applyProtection="1">
      <protection hidden="1"/>
    </xf>
    <xf numFmtId="0" fontId="8" fillId="0" borderId="0" xfId="0" applyFont="1" applyProtection="1">
      <protection hidden="1"/>
    </xf>
    <xf numFmtId="14" fontId="10" fillId="0" borderId="7" xfId="0" applyNumberFormat="1" applyFont="1" applyBorder="1" applyProtection="1"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3" fillId="5" borderId="8" xfId="0" applyFont="1" applyFill="1" applyBorder="1" applyAlignment="1" applyProtection="1">
      <alignment horizontal="left" vertical="center"/>
      <protection hidden="1"/>
    </xf>
    <xf numFmtId="0" fontId="3" fillId="5" borderId="9" xfId="0" applyFont="1" applyFill="1" applyBorder="1" applyAlignment="1" applyProtection="1">
      <alignment horizontal="left" vertical="center"/>
      <protection hidden="1"/>
    </xf>
    <xf numFmtId="0" fontId="14" fillId="5" borderId="4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 wrapText="1"/>
      <protection hidden="1"/>
    </xf>
    <xf numFmtId="167" fontId="15" fillId="0" borderId="4" xfId="0" applyNumberFormat="1" applyFont="1" applyBorder="1" applyAlignment="1" applyProtection="1">
      <alignment horizontal="center" vertical="center" wrapText="1"/>
      <protection hidden="1"/>
    </xf>
    <xf numFmtId="165" fontId="15" fillId="3" borderId="4" xfId="2" applyNumberFormat="1" applyFont="1" applyFill="1" applyBorder="1" applyAlignment="1" applyProtection="1">
      <alignment horizontal="center" vertical="center" wrapText="1"/>
      <protection locked="0"/>
    </xf>
    <xf numFmtId="167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167" fontId="15" fillId="0" borderId="4" xfId="0" applyNumberFormat="1" applyFont="1" applyBorder="1" applyAlignment="1">
      <alignment horizontal="center" vertical="center" wrapText="1"/>
    </xf>
    <xf numFmtId="0" fontId="4" fillId="0" borderId="0" xfId="0" applyFont="1" applyProtection="1">
      <protection hidden="1"/>
    </xf>
    <xf numFmtId="164" fontId="4" fillId="0" borderId="0" xfId="1" applyFont="1" applyFill="1" applyProtection="1">
      <protection hidden="1"/>
    </xf>
    <xf numFmtId="165" fontId="15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167" fontId="18" fillId="4" borderId="6" xfId="1" applyNumberFormat="1" applyFont="1" applyFill="1" applyBorder="1" applyAlignment="1" applyProtection="1">
      <alignment horizontal="right" vertical="center"/>
      <protection hidden="1"/>
    </xf>
    <xf numFmtId="0" fontId="19" fillId="6" borderId="12" xfId="3" applyFont="1" applyFill="1" applyBorder="1" applyAlignment="1" applyProtection="1">
      <alignment horizontal="left" vertical="center"/>
      <protection hidden="1"/>
    </xf>
    <xf numFmtId="0" fontId="19" fillId="6" borderId="0" xfId="3" applyFont="1" applyFill="1" applyAlignment="1" applyProtection="1">
      <alignment horizontal="center" vertical="center"/>
      <protection hidden="1"/>
    </xf>
    <xf numFmtId="0" fontId="4" fillId="0" borderId="0" xfId="3" applyAlignment="1" applyProtection="1">
      <alignment vertical="center"/>
      <protection hidden="1"/>
    </xf>
    <xf numFmtId="0" fontId="17" fillId="4" borderId="4" xfId="0" applyFont="1" applyFill="1" applyBorder="1" applyAlignment="1" applyProtection="1">
      <alignment horizontal="left" vertical="center" wrapText="1"/>
      <protection hidden="1"/>
    </xf>
    <xf numFmtId="167" fontId="18" fillId="4" borderId="4" xfId="1" applyNumberFormat="1" applyFont="1" applyFill="1" applyBorder="1" applyAlignment="1" applyProtection="1">
      <alignment horizontal="right" vertical="center"/>
      <protection hidden="1"/>
    </xf>
    <xf numFmtId="0" fontId="19" fillId="6" borderId="13" xfId="3" applyFont="1" applyFill="1" applyBorder="1" applyAlignment="1" applyProtection="1">
      <alignment horizontal="left" vertical="center"/>
      <protection hidden="1"/>
    </xf>
    <xf numFmtId="0" fontId="19" fillId="6" borderId="7" xfId="3" applyFont="1" applyFill="1" applyBorder="1" applyAlignment="1" applyProtection="1">
      <alignment horizontal="center" vertical="center"/>
      <protection hidden="1"/>
    </xf>
    <xf numFmtId="9" fontId="7" fillId="4" borderId="6" xfId="2" applyFont="1" applyFill="1" applyBorder="1" applyAlignment="1" applyProtection="1">
      <alignment horizontal="right" vertical="center"/>
      <protection hidden="1"/>
    </xf>
    <xf numFmtId="0" fontId="2" fillId="7" borderId="5" xfId="3" applyFont="1" applyFill="1" applyBorder="1" applyAlignment="1" applyProtection="1">
      <alignment horizontal="center" vertical="center" wrapText="1"/>
      <protection hidden="1"/>
    </xf>
    <xf numFmtId="167" fontId="20" fillId="4" borderId="4" xfId="1" applyNumberFormat="1" applyFont="1" applyFill="1" applyBorder="1" applyAlignment="1" applyProtection="1">
      <alignment horizontal="right" vertical="center"/>
      <protection hidden="1"/>
    </xf>
    <xf numFmtId="0" fontId="6" fillId="0" borderId="4" xfId="3" applyFont="1" applyBorder="1" applyAlignment="1" applyProtection="1">
      <alignment horizontal="center" vertical="center" wrapText="1"/>
      <protection hidden="1"/>
    </xf>
    <xf numFmtId="10" fontId="4" fillId="0" borderId="4" xfId="4" applyNumberFormat="1" applyFont="1" applyFill="1" applyBorder="1" applyAlignment="1" applyProtection="1">
      <alignment horizontal="center" vertical="center" wrapText="1"/>
      <protection hidden="1"/>
    </xf>
    <xf numFmtId="10" fontId="6" fillId="0" borderId="4" xfId="4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167" fontId="7" fillId="4" borderId="4" xfId="1" applyNumberFormat="1" applyFont="1" applyFill="1" applyBorder="1" applyAlignment="1" applyProtection="1">
      <alignment horizontal="right" vertical="center"/>
      <protection hidden="1"/>
    </xf>
    <xf numFmtId="0" fontId="12" fillId="3" borderId="0" xfId="0" applyFont="1" applyFill="1" applyAlignment="1" applyProtection="1">
      <alignment horizontal="center" vertical="center" wrapText="1"/>
      <protection locked="0" hidden="1"/>
    </xf>
    <xf numFmtId="167" fontId="15" fillId="8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3" applyFont="1" applyBorder="1" applyAlignment="1" applyProtection="1">
      <alignment horizontal="right" vertical="center"/>
      <protection hidden="1"/>
    </xf>
    <xf numFmtId="0" fontId="6" fillId="0" borderId="3" xfId="3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horizontal="left" vertical="center" wrapText="1"/>
      <protection hidden="1"/>
    </xf>
    <xf numFmtId="0" fontId="17" fillId="4" borderId="3" xfId="0" applyFont="1" applyFill="1" applyBorder="1" applyAlignment="1" applyProtection="1">
      <alignment horizontal="left" vertical="center" wrapText="1"/>
      <protection hidden="1"/>
    </xf>
    <xf numFmtId="0" fontId="17" fillId="4" borderId="4" xfId="0" applyFont="1" applyFill="1" applyBorder="1" applyAlignment="1" applyProtection="1">
      <alignment horizontal="left" vertical="center" wrapText="1"/>
      <protection hidden="1"/>
    </xf>
    <xf numFmtId="0" fontId="2" fillId="7" borderId="1" xfId="3" applyFont="1" applyFill="1" applyBorder="1" applyAlignment="1" applyProtection="1">
      <alignment horizontal="center" vertical="center" wrapText="1"/>
      <protection hidden="1"/>
    </xf>
    <xf numFmtId="0" fontId="2" fillId="7" borderId="2" xfId="3" applyFont="1" applyFill="1" applyBorder="1" applyAlignment="1" applyProtection="1">
      <alignment horizontal="center" vertical="center" wrapText="1"/>
      <protection hidden="1"/>
    </xf>
    <xf numFmtId="0" fontId="2" fillId="7" borderId="3" xfId="3" applyFont="1" applyFill="1" applyBorder="1" applyAlignment="1" applyProtection="1">
      <alignment horizontal="center" vertical="center" wrapText="1"/>
      <protection hidden="1"/>
    </xf>
    <xf numFmtId="49" fontId="4" fillId="0" borderId="1" xfId="4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4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3" fillId="5" borderId="8" xfId="0" applyFont="1" applyFill="1" applyBorder="1" applyAlignment="1" applyProtection="1">
      <alignment horizontal="left" vertical="center"/>
      <protection hidden="1"/>
    </xf>
    <xf numFmtId="0" fontId="3" fillId="5" borderId="9" xfId="0" applyFont="1" applyFill="1" applyBorder="1" applyAlignment="1" applyProtection="1">
      <alignment horizontal="left" vertical="center"/>
      <protection hidden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  <protection locked="0" hidden="1"/>
    </xf>
    <xf numFmtId="0" fontId="12" fillId="3" borderId="10" xfId="0" applyFont="1" applyFill="1" applyBorder="1" applyAlignment="1" applyProtection="1">
      <alignment horizontal="center" vertical="center" wrapText="1"/>
      <protection locked="0" hidden="1"/>
    </xf>
    <xf numFmtId="0" fontId="12" fillId="3" borderId="9" xfId="0" applyFont="1" applyFill="1" applyBorder="1" applyAlignment="1" applyProtection="1">
      <alignment horizontal="center" vertical="center" wrapText="1"/>
      <protection locked="0"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3" fillId="6" borderId="11" xfId="0" applyFont="1" applyFill="1" applyBorder="1" applyAlignment="1" applyProtection="1">
      <alignment horizontal="center" vertical="center"/>
      <protection hidden="1"/>
    </xf>
    <xf numFmtId="0" fontId="13" fillId="6" borderId="12" xfId="0" applyFont="1" applyFill="1" applyBorder="1" applyAlignment="1" applyProtection="1">
      <alignment horizontal="center" vertical="center"/>
      <protection hidden="1"/>
    </xf>
  </cellXfs>
  <cellStyles count="5">
    <cellStyle name="Moneda" xfId="1" builtinId="4"/>
    <cellStyle name="Normal" xfId="0" builtinId="0"/>
    <cellStyle name="Normal 2" xfId="3" xr:uid="{EDE63D0B-80AE-4DAB-B6F8-200781B58E80}"/>
    <cellStyle name="Porcentaje" xfId="2" builtinId="5"/>
    <cellStyle name="Porcentaje 2" xfId="4" xr:uid="{9F92911A-F42C-4A6C-8148-C70EA8587439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anus\Documents\1.%20EVENTOS%20DE%20COTIZADOS%204G\2.%20REG%202%20BARRANQUILLA-CARTAGENA-SINCELEJO-MONTERIA\80.%20157473-RAMA%20JUDICIAL%20-%20DIRECCION%20EJECUTIVA%20SECCIONAL%20DE%20ADMINISTRACION%20JUDICIAL%20DE%20MONTERIA\amp_aseo_y_cafeteria_g4-v36-31_07_2023_(1)157473.xlsm?0D94EFF6" TargetMode="External"/><Relationship Id="rId1" Type="http://schemas.openxmlformats.org/officeDocument/2006/relationships/externalLinkPath" Target="file:///\\0D94EFF6\amp_aseo_y_cafeteria_g4-v36-31_07_2023_(1)15747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2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opLeftCell="F1" zoomScale="80" zoomScaleNormal="80" workbookViewId="0">
      <selection activeCell="N60" sqref="N60"/>
    </sheetView>
  </sheetViews>
  <sheetFormatPr baseColWidth="10" defaultColWidth="11.42578125" defaultRowHeight="35.25" customHeight="1" x14ac:dyDescent="0.2"/>
  <cols>
    <col min="1" max="1" width="4.42578125" style="4" customWidth="1"/>
    <col min="2" max="2" width="6.42578125" style="2" customWidth="1"/>
    <col min="3" max="3" width="28.5703125" style="2" customWidth="1"/>
    <col min="4" max="4" width="29" style="2" customWidth="1"/>
    <col min="5" max="5" width="39.42578125" style="2" customWidth="1"/>
    <col min="6" max="6" width="20.140625" style="2" customWidth="1"/>
    <col min="7" max="7" width="17.42578125" style="2" customWidth="1"/>
    <col min="8" max="8" width="10.42578125" style="2" customWidth="1"/>
    <col min="9" max="9" width="17.42578125" style="2" customWidth="1"/>
    <col min="10" max="10" width="24.42578125" style="2" customWidth="1"/>
    <col min="11" max="11" width="13.85546875" style="2" customWidth="1"/>
    <col min="12" max="12" width="25.42578125" style="2" customWidth="1"/>
    <col min="13" max="14" width="28.5703125" style="2" customWidth="1"/>
    <col min="15" max="15" width="27.5703125" style="2" customWidth="1"/>
    <col min="16" max="16" width="31.85546875" style="2" customWidth="1"/>
    <col min="17" max="17" width="28.42578125" style="2" customWidth="1"/>
    <col min="18" max="18" width="39.42578125" style="2" customWidth="1"/>
    <col min="19" max="19" width="15.140625" style="3" bestFit="1" customWidth="1"/>
    <col min="20" max="20" width="15.85546875" style="2" bestFit="1" customWidth="1"/>
    <col min="21" max="22" width="15.42578125" style="2" bestFit="1" customWidth="1"/>
    <col min="23" max="23" width="16.42578125" style="2" bestFit="1" customWidth="1"/>
    <col min="24" max="24" width="15.85546875" style="2" bestFit="1" customWidth="1"/>
    <col min="25" max="16384" width="11.42578125" style="2"/>
  </cols>
  <sheetData>
    <row r="1" spans="1:19" ht="68.849999999999994" customHeight="1" x14ac:dyDescent="0.2">
      <c r="A1" s="1"/>
      <c r="B1" s="50" t="s">
        <v>23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9" ht="22.15" customHeight="1" x14ac:dyDescent="0.25">
      <c r="B2" s="5" t="s">
        <v>24</v>
      </c>
      <c r="F2" s="6"/>
    </row>
    <row r="3" spans="1:19" ht="35.25" customHeight="1" x14ac:dyDescent="0.25">
      <c r="B3" s="51" t="s">
        <v>25</v>
      </c>
      <c r="C3" s="52"/>
      <c r="D3" s="53">
        <f>'[1]Solicitud de Cotización General'!H9</f>
        <v>2</v>
      </c>
      <c r="E3" s="54"/>
      <c r="F3"/>
      <c r="G3"/>
      <c r="H3"/>
      <c r="I3"/>
      <c r="J3"/>
      <c r="K3"/>
      <c r="L3"/>
      <c r="M3"/>
      <c r="N3"/>
      <c r="O3"/>
      <c r="P3"/>
      <c r="Q3"/>
      <c r="R3"/>
    </row>
    <row r="4" spans="1:19" ht="35.25" customHeight="1" x14ac:dyDescent="0.2">
      <c r="B4" s="7" t="s">
        <v>26</v>
      </c>
      <c r="C4" s="8"/>
      <c r="D4" s="55" t="s">
        <v>27</v>
      </c>
      <c r="E4" s="56"/>
      <c r="F4" s="56"/>
      <c r="G4" s="56"/>
      <c r="H4" s="56"/>
      <c r="I4" s="56"/>
      <c r="J4" s="56"/>
      <c r="K4" s="56"/>
      <c r="L4" s="56"/>
      <c r="M4" s="57"/>
      <c r="N4" s="36"/>
      <c r="O4" s="40" t="s">
        <v>63</v>
      </c>
      <c r="P4" s="40"/>
      <c r="Q4" s="40"/>
      <c r="R4" s="40"/>
    </row>
    <row r="5" spans="1:19" ht="12.75" customHeight="1" x14ac:dyDescent="0.2"/>
    <row r="6" spans="1:19" ht="35.25" customHeight="1" x14ac:dyDescent="0.2">
      <c r="B6" s="58" t="s">
        <v>28</v>
      </c>
      <c r="C6" s="58"/>
      <c r="D6" s="58"/>
      <c r="E6" s="58"/>
      <c r="F6" s="58"/>
      <c r="G6" s="58"/>
      <c r="H6" s="58"/>
      <c r="I6" s="59"/>
      <c r="J6" s="60" t="s">
        <v>29</v>
      </c>
      <c r="K6" s="58"/>
      <c r="L6" s="58"/>
      <c r="M6" s="58"/>
      <c r="N6" s="58"/>
      <c r="O6" s="58"/>
      <c r="P6" s="58"/>
      <c r="Q6" s="58"/>
      <c r="R6" s="58"/>
    </row>
    <row r="7" spans="1:19" ht="47.25" customHeight="1" x14ac:dyDescent="0.2"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10</v>
      </c>
      <c r="I7" s="9" t="s">
        <v>36</v>
      </c>
      <c r="J7" s="9" t="s">
        <v>37</v>
      </c>
      <c r="K7" s="9" t="s">
        <v>1</v>
      </c>
      <c r="L7" s="9" t="s">
        <v>2</v>
      </c>
      <c r="M7" s="9" t="s">
        <v>38</v>
      </c>
      <c r="N7" s="9" t="s">
        <v>62</v>
      </c>
      <c r="O7" s="9" t="s">
        <v>39</v>
      </c>
      <c r="P7" s="9" t="s">
        <v>40</v>
      </c>
      <c r="Q7" s="9" t="s">
        <v>41</v>
      </c>
      <c r="R7" s="9" t="s">
        <v>42</v>
      </c>
    </row>
    <row r="8" spans="1:19" s="15" customFormat="1" ht="35.25" customHeight="1" x14ac:dyDescent="0.2">
      <c r="A8" s="4" t="b">
        <v>1</v>
      </c>
      <c r="B8" s="10">
        <v>1</v>
      </c>
      <c r="C8" s="10" t="s">
        <v>43</v>
      </c>
      <c r="D8" s="10" t="s">
        <v>44</v>
      </c>
      <c r="E8" s="10" t="s">
        <v>44</v>
      </c>
      <c r="F8" s="10" t="s">
        <v>45</v>
      </c>
      <c r="G8" s="10">
        <v>7</v>
      </c>
      <c r="H8" s="10" t="s">
        <v>46</v>
      </c>
      <c r="I8" s="10">
        <v>12</v>
      </c>
      <c r="J8" s="11">
        <v>2200293</v>
      </c>
      <c r="K8" s="12"/>
      <c r="L8" s="11">
        <v>2200293</v>
      </c>
      <c r="M8" s="11">
        <v>2200293</v>
      </c>
      <c r="N8" s="37">
        <f>+(M8*12.07%)+M8</f>
        <v>2465868.3651000001</v>
      </c>
      <c r="O8" s="11">
        <f t="shared" ref="O8:O16" si="0">+N8*G8</f>
        <v>17261078.5557</v>
      </c>
      <c r="P8" s="13"/>
      <c r="Q8" s="11"/>
      <c r="R8" s="14">
        <f>I8*O8</f>
        <v>207132942.66839999</v>
      </c>
      <c r="S8" s="16"/>
    </row>
    <row r="9" spans="1:19" s="15" customFormat="1" ht="35.25" customHeight="1" x14ac:dyDescent="0.2">
      <c r="A9" s="4" t="b">
        <v>1</v>
      </c>
      <c r="B9" s="10">
        <v>2</v>
      </c>
      <c r="C9" s="10" t="s">
        <v>43</v>
      </c>
      <c r="D9" s="10" t="s">
        <v>44</v>
      </c>
      <c r="E9" s="10" t="s">
        <v>44</v>
      </c>
      <c r="F9" s="10" t="s">
        <v>45</v>
      </c>
      <c r="G9" s="10">
        <v>14</v>
      </c>
      <c r="H9" s="10" t="s">
        <v>46</v>
      </c>
      <c r="I9" s="10">
        <v>12</v>
      </c>
      <c r="J9" s="11">
        <v>2200293</v>
      </c>
      <c r="K9" s="12"/>
      <c r="L9" s="11">
        <v>2200293</v>
      </c>
      <c r="M9" s="11">
        <v>2200293</v>
      </c>
      <c r="N9" s="37">
        <f t="shared" ref="N9:N49" si="1">+(M9*12.07%)+M9</f>
        <v>2465868.3651000001</v>
      </c>
      <c r="O9" s="11">
        <f t="shared" si="0"/>
        <v>34522157.111400001</v>
      </c>
      <c r="P9" s="13"/>
      <c r="Q9" s="11"/>
      <c r="R9" s="14">
        <f t="shared" ref="R9:R67" si="2">I9*O9</f>
        <v>414265885.33679998</v>
      </c>
      <c r="S9" s="16"/>
    </row>
    <row r="10" spans="1:19" s="15" customFormat="1" ht="35.25" customHeight="1" x14ac:dyDescent="0.2">
      <c r="A10" s="4" t="b">
        <v>1</v>
      </c>
      <c r="B10" s="10">
        <v>3</v>
      </c>
      <c r="C10" s="10" t="s">
        <v>43</v>
      </c>
      <c r="D10" s="10" t="s">
        <v>44</v>
      </c>
      <c r="E10" s="10" t="s">
        <v>44</v>
      </c>
      <c r="F10" s="10" t="s">
        <v>45</v>
      </c>
      <c r="G10" s="10">
        <v>4</v>
      </c>
      <c r="H10" s="10" t="s">
        <v>46</v>
      </c>
      <c r="I10" s="10">
        <v>12</v>
      </c>
      <c r="J10" s="11">
        <v>2200293</v>
      </c>
      <c r="K10" s="12"/>
      <c r="L10" s="11">
        <v>2200293</v>
      </c>
      <c r="M10" s="11">
        <v>2200293</v>
      </c>
      <c r="N10" s="37">
        <f t="shared" si="1"/>
        <v>2465868.3651000001</v>
      </c>
      <c r="O10" s="11">
        <f t="shared" si="0"/>
        <v>9863473.4604000002</v>
      </c>
      <c r="P10" s="13"/>
      <c r="Q10" s="11"/>
      <c r="R10" s="14">
        <f t="shared" si="2"/>
        <v>118361681.5248</v>
      </c>
      <c r="S10" s="16"/>
    </row>
    <row r="11" spans="1:19" s="15" customFormat="1" ht="35.25" customHeight="1" x14ac:dyDescent="0.2">
      <c r="A11" s="4" t="b">
        <v>1</v>
      </c>
      <c r="B11" s="10">
        <v>4</v>
      </c>
      <c r="C11" s="10" t="s">
        <v>43</v>
      </c>
      <c r="D11" s="10" t="s">
        <v>44</v>
      </c>
      <c r="E11" s="10" t="s">
        <v>44</v>
      </c>
      <c r="F11" s="10" t="s">
        <v>45</v>
      </c>
      <c r="G11" s="10">
        <v>2</v>
      </c>
      <c r="H11" s="10" t="s">
        <v>46</v>
      </c>
      <c r="I11" s="10">
        <v>12</v>
      </c>
      <c r="J11" s="11">
        <v>2200293</v>
      </c>
      <c r="K11" s="12"/>
      <c r="L11" s="11">
        <v>2200293</v>
      </c>
      <c r="M11" s="11">
        <v>2200293</v>
      </c>
      <c r="N11" s="37">
        <f t="shared" si="1"/>
        <v>2465868.3651000001</v>
      </c>
      <c r="O11" s="11">
        <f t="shared" si="0"/>
        <v>4931736.7302000001</v>
      </c>
      <c r="P11" s="13"/>
      <c r="Q11" s="11"/>
      <c r="R11" s="14">
        <f t="shared" si="2"/>
        <v>59180840.762400001</v>
      </c>
      <c r="S11" s="16"/>
    </row>
    <row r="12" spans="1:19" s="15" customFormat="1" ht="35.25" customHeight="1" x14ac:dyDescent="0.2">
      <c r="A12" s="4" t="b">
        <v>1</v>
      </c>
      <c r="B12" s="10">
        <v>5</v>
      </c>
      <c r="C12" s="10" t="s">
        <v>43</v>
      </c>
      <c r="D12" s="10" t="s">
        <v>44</v>
      </c>
      <c r="E12" s="10" t="s">
        <v>44</v>
      </c>
      <c r="F12" s="10" t="s">
        <v>45</v>
      </c>
      <c r="G12" s="10">
        <v>1</v>
      </c>
      <c r="H12" s="10" t="s">
        <v>46</v>
      </c>
      <c r="I12" s="10">
        <v>12</v>
      </c>
      <c r="J12" s="11">
        <v>2200293</v>
      </c>
      <c r="K12" s="12"/>
      <c r="L12" s="11">
        <v>2200293</v>
      </c>
      <c r="M12" s="11">
        <v>2200293</v>
      </c>
      <c r="N12" s="37">
        <f t="shared" si="1"/>
        <v>2465868.3651000001</v>
      </c>
      <c r="O12" s="11">
        <f t="shared" si="0"/>
        <v>2465868.3651000001</v>
      </c>
      <c r="P12" s="13"/>
      <c r="Q12" s="11"/>
      <c r="R12" s="14">
        <f t="shared" si="2"/>
        <v>29590420.381200001</v>
      </c>
      <c r="S12" s="16"/>
    </row>
    <row r="13" spans="1:19" s="15" customFormat="1" ht="35.25" customHeight="1" x14ac:dyDescent="0.2">
      <c r="A13" s="4" t="b">
        <v>1</v>
      </c>
      <c r="B13" s="10">
        <v>6</v>
      </c>
      <c r="C13" s="10" t="s">
        <v>43</v>
      </c>
      <c r="D13" s="10" t="s">
        <v>44</v>
      </c>
      <c r="E13" s="10" t="s">
        <v>44</v>
      </c>
      <c r="F13" s="10" t="s">
        <v>45</v>
      </c>
      <c r="G13" s="10">
        <v>2</v>
      </c>
      <c r="H13" s="10" t="s">
        <v>46</v>
      </c>
      <c r="I13" s="10">
        <v>12</v>
      </c>
      <c r="J13" s="11">
        <v>2200293</v>
      </c>
      <c r="K13" s="12"/>
      <c r="L13" s="11">
        <v>2200293</v>
      </c>
      <c r="M13" s="11">
        <v>2200293</v>
      </c>
      <c r="N13" s="37">
        <f t="shared" si="1"/>
        <v>2465868.3651000001</v>
      </c>
      <c r="O13" s="11">
        <f t="shared" si="0"/>
        <v>4931736.7302000001</v>
      </c>
      <c r="P13" s="13"/>
      <c r="Q13" s="11"/>
      <c r="R13" s="14">
        <f t="shared" si="2"/>
        <v>59180840.762400001</v>
      </c>
      <c r="S13" s="16"/>
    </row>
    <row r="14" spans="1:19" s="15" customFormat="1" ht="35.25" customHeight="1" x14ac:dyDescent="0.2">
      <c r="A14" s="4" t="b">
        <v>1</v>
      </c>
      <c r="B14" s="10">
        <v>7</v>
      </c>
      <c r="C14" s="10" t="s">
        <v>43</v>
      </c>
      <c r="D14" s="10" t="s">
        <v>44</v>
      </c>
      <c r="E14" s="10" t="s">
        <v>44</v>
      </c>
      <c r="F14" s="10" t="s">
        <v>45</v>
      </c>
      <c r="G14" s="10">
        <v>3</v>
      </c>
      <c r="H14" s="10" t="s">
        <v>46</v>
      </c>
      <c r="I14" s="10">
        <v>12</v>
      </c>
      <c r="J14" s="11">
        <v>2200293</v>
      </c>
      <c r="K14" s="12"/>
      <c r="L14" s="11">
        <v>2200293</v>
      </c>
      <c r="M14" s="11">
        <v>2200293</v>
      </c>
      <c r="N14" s="37">
        <f t="shared" si="1"/>
        <v>2465868.3651000001</v>
      </c>
      <c r="O14" s="11">
        <f t="shared" si="0"/>
        <v>7397605.0953000002</v>
      </c>
      <c r="P14" s="13"/>
      <c r="Q14" s="11"/>
      <c r="R14" s="14">
        <f t="shared" si="2"/>
        <v>88771261.143600002</v>
      </c>
      <c r="S14" s="16"/>
    </row>
    <row r="15" spans="1:19" s="15" customFormat="1" ht="35.25" customHeight="1" x14ac:dyDescent="0.2">
      <c r="A15" s="4" t="b">
        <v>1</v>
      </c>
      <c r="B15" s="10">
        <v>8</v>
      </c>
      <c r="C15" s="10" t="s">
        <v>43</v>
      </c>
      <c r="D15" s="10" t="s">
        <v>44</v>
      </c>
      <c r="E15" s="10" t="s">
        <v>44</v>
      </c>
      <c r="F15" s="10" t="s">
        <v>45</v>
      </c>
      <c r="G15" s="10">
        <v>1</v>
      </c>
      <c r="H15" s="10" t="s">
        <v>46</v>
      </c>
      <c r="I15" s="10">
        <v>12</v>
      </c>
      <c r="J15" s="11">
        <v>2200293</v>
      </c>
      <c r="K15" s="12"/>
      <c r="L15" s="11">
        <v>2200293</v>
      </c>
      <c r="M15" s="11">
        <v>2200293</v>
      </c>
      <c r="N15" s="37">
        <f t="shared" si="1"/>
        <v>2465868.3651000001</v>
      </c>
      <c r="O15" s="11">
        <f t="shared" si="0"/>
        <v>2465868.3651000001</v>
      </c>
      <c r="P15" s="13"/>
      <c r="Q15" s="11"/>
      <c r="R15" s="14">
        <f t="shared" si="2"/>
        <v>29590420.381200001</v>
      </c>
      <c r="S15" s="16"/>
    </row>
    <row r="16" spans="1:19" s="15" customFormat="1" ht="35.25" customHeight="1" x14ac:dyDescent="0.2">
      <c r="A16" s="4" t="b">
        <v>1</v>
      </c>
      <c r="B16" s="10">
        <v>9</v>
      </c>
      <c r="C16" s="10" t="s">
        <v>43</v>
      </c>
      <c r="D16" s="10" t="s">
        <v>44</v>
      </c>
      <c r="E16" s="10" t="s">
        <v>44</v>
      </c>
      <c r="F16" s="10" t="s">
        <v>45</v>
      </c>
      <c r="G16" s="10">
        <v>2</v>
      </c>
      <c r="H16" s="10" t="s">
        <v>46</v>
      </c>
      <c r="I16" s="10">
        <v>12</v>
      </c>
      <c r="J16" s="11">
        <v>2200293</v>
      </c>
      <c r="K16" s="12"/>
      <c r="L16" s="11">
        <v>2200293</v>
      </c>
      <c r="M16" s="11">
        <v>2200293</v>
      </c>
      <c r="N16" s="37">
        <f t="shared" si="1"/>
        <v>2465868.3651000001</v>
      </c>
      <c r="O16" s="11">
        <f t="shared" si="0"/>
        <v>4931736.7302000001</v>
      </c>
      <c r="P16" s="13"/>
      <c r="Q16" s="11"/>
      <c r="R16" s="14">
        <f t="shared" si="2"/>
        <v>59180840.762400001</v>
      </c>
      <c r="S16" s="16"/>
    </row>
    <row r="17" spans="1:19" s="15" customFormat="1" ht="35.25" customHeight="1" x14ac:dyDescent="0.2">
      <c r="A17" s="4" t="b">
        <v>1</v>
      </c>
      <c r="B17" s="10">
        <v>10</v>
      </c>
      <c r="C17" s="10" t="s">
        <v>43</v>
      </c>
      <c r="D17" s="10" t="s">
        <v>44</v>
      </c>
      <c r="E17" s="10" t="s">
        <v>44</v>
      </c>
      <c r="F17" s="10" t="s">
        <v>45</v>
      </c>
      <c r="G17" s="10">
        <v>2</v>
      </c>
      <c r="H17" s="10" t="s">
        <v>46</v>
      </c>
      <c r="I17" s="10">
        <v>12</v>
      </c>
      <c r="J17" s="11">
        <v>2200293</v>
      </c>
      <c r="K17" s="12"/>
      <c r="L17" s="11">
        <v>2200293</v>
      </c>
      <c r="M17" s="11">
        <v>2200293</v>
      </c>
      <c r="N17" s="37">
        <f t="shared" si="1"/>
        <v>2465868.3651000001</v>
      </c>
      <c r="O17" s="11">
        <f t="shared" ref="O17:O67" si="3">+N17*G17</f>
        <v>4931736.7302000001</v>
      </c>
      <c r="P17" s="13"/>
      <c r="Q17" s="11"/>
      <c r="R17" s="14">
        <f t="shared" si="2"/>
        <v>59180840.762400001</v>
      </c>
      <c r="S17" s="16"/>
    </row>
    <row r="18" spans="1:19" s="15" customFormat="1" ht="35.25" customHeight="1" x14ac:dyDescent="0.2">
      <c r="A18" s="4" t="b">
        <v>1</v>
      </c>
      <c r="B18" s="10">
        <v>11</v>
      </c>
      <c r="C18" s="10" t="s">
        <v>43</v>
      </c>
      <c r="D18" s="10" t="s">
        <v>44</v>
      </c>
      <c r="E18" s="10" t="s">
        <v>44</v>
      </c>
      <c r="F18" s="10" t="s">
        <v>45</v>
      </c>
      <c r="G18" s="10">
        <v>3</v>
      </c>
      <c r="H18" s="10" t="s">
        <v>46</v>
      </c>
      <c r="I18" s="10">
        <v>12</v>
      </c>
      <c r="J18" s="11">
        <v>2200293</v>
      </c>
      <c r="K18" s="12"/>
      <c r="L18" s="11">
        <v>2200293</v>
      </c>
      <c r="M18" s="11">
        <v>2200293</v>
      </c>
      <c r="N18" s="37">
        <f t="shared" si="1"/>
        <v>2465868.3651000001</v>
      </c>
      <c r="O18" s="11">
        <f t="shared" si="3"/>
        <v>7397605.0953000002</v>
      </c>
      <c r="P18" s="13"/>
      <c r="Q18" s="11"/>
      <c r="R18" s="14">
        <f t="shared" si="2"/>
        <v>88771261.143600002</v>
      </c>
      <c r="S18" s="16"/>
    </row>
    <row r="19" spans="1:19" s="15" customFormat="1" ht="35.25" customHeight="1" x14ac:dyDescent="0.2">
      <c r="A19" s="4" t="b">
        <v>1</v>
      </c>
      <c r="B19" s="10">
        <v>12</v>
      </c>
      <c r="C19" s="10" t="s">
        <v>43</v>
      </c>
      <c r="D19" s="10" t="s">
        <v>44</v>
      </c>
      <c r="E19" s="10" t="s">
        <v>44</v>
      </c>
      <c r="F19" s="10" t="s">
        <v>45</v>
      </c>
      <c r="G19" s="10">
        <v>1</v>
      </c>
      <c r="H19" s="10" t="s">
        <v>46</v>
      </c>
      <c r="I19" s="10">
        <v>12</v>
      </c>
      <c r="J19" s="11">
        <v>2200293</v>
      </c>
      <c r="K19" s="12"/>
      <c r="L19" s="11">
        <v>2200293</v>
      </c>
      <c r="M19" s="11">
        <v>2200293</v>
      </c>
      <c r="N19" s="37">
        <f t="shared" si="1"/>
        <v>2465868.3651000001</v>
      </c>
      <c r="O19" s="11">
        <f t="shared" si="3"/>
        <v>2465868.3651000001</v>
      </c>
      <c r="P19" s="13"/>
      <c r="Q19" s="11"/>
      <c r="R19" s="14">
        <f t="shared" si="2"/>
        <v>29590420.381200001</v>
      </c>
      <c r="S19" s="16"/>
    </row>
    <row r="20" spans="1:19" s="15" customFormat="1" ht="35.25" customHeight="1" x14ac:dyDescent="0.2">
      <c r="A20" s="4" t="b">
        <v>1</v>
      </c>
      <c r="B20" s="10">
        <v>13</v>
      </c>
      <c r="C20" s="10" t="s">
        <v>43</v>
      </c>
      <c r="D20" s="10" t="s">
        <v>44</v>
      </c>
      <c r="E20" s="10" t="s">
        <v>44</v>
      </c>
      <c r="F20" s="10" t="s">
        <v>45</v>
      </c>
      <c r="G20" s="10">
        <v>2</v>
      </c>
      <c r="H20" s="10" t="s">
        <v>46</v>
      </c>
      <c r="I20" s="10">
        <v>12</v>
      </c>
      <c r="J20" s="11">
        <v>2200293</v>
      </c>
      <c r="K20" s="12"/>
      <c r="L20" s="11">
        <v>2200293</v>
      </c>
      <c r="M20" s="11">
        <v>2200293</v>
      </c>
      <c r="N20" s="37">
        <f t="shared" si="1"/>
        <v>2465868.3651000001</v>
      </c>
      <c r="O20" s="11">
        <f t="shared" si="3"/>
        <v>4931736.7302000001</v>
      </c>
      <c r="P20" s="13"/>
      <c r="Q20" s="11"/>
      <c r="R20" s="14">
        <f t="shared" si="2"/>
        <v>59180840.762400001</v>
      </c>
      <c r="S20" s="16"/>
    </row>
    <row r="21" spans="1:19" s="15" customFormat="1" ht="35.25" customHeight="1" x14ac:dyDescent="0.2">
      <c r="A21" s="4" t="b">
        <v>1</v>
      </c>
      <c r="B21" s="10">
        <v>14</v>
      </c>
      <c r="C21" s="10" t="s">
        <v>43</v>
      </c>
      <c r="D21" s="10" t="s">
        <v>44</v>
      </c>
      <c r="E21" s="10" t="s">
        <v>44</v>
      </c>
      <c r="F21" s="10" t="s">
        <v>45</v>
      </c>
      <c r="G21" s="10">
        <v>1</v>
      </c>
      <c r="H21" s="10" t="s">
        <v>46</v>
      </c>
      <c r="I21" s="10">
        <v>12</v>
      </c>
      <c r="J21" s="11">
        <v>2200293</v>
      </c>
      <c r="K21" s="12"/>
      <c r="L21" s="11">
        <v>2200293</v>
      </c>
      <c r="M21" s="11">
        <v>2200293</v>
      </c>
      <c r="N21" s="37">
        <f t="shared" si="1"/>
        <v>2465868.3651000001</v>
      </c>
      <c r="O21" s="11">
        <f t="shared" si="3"/>
        <v>2465868.3651000001</v>
      </c>
      <c r="P21" s="13"/>
      <c r="Q21" s="11"/>
      <c r="R21" s="14">
        <f t="shared" si="2"/>
        <v>29590420.381200001</v>
      </c>
      <c r="S21" s="16"/>
    </row>
    <row r="22" spans="1:19" s="15" customFormat="1" ht="35.25" customHeight="1" x14ac:dyDescent="0.2">
      <c r="A22" s="4" t="b">
        <v>1</v>
      </c>
      <c r="B22" s="10">
        <v>15</v>
      </c>
      <c r="C22" s="10" t="s">
        <v>43</v>
      </c>
      <c r="D22" s="10" t="s">
        <v>47</v>
      </c>
      <c r="E22" s="10" t="s">
        <v>47</v>
      </c>
      <c r="F22" s="10" t="s">
        <v>45</v>
      </c>
      <c r="G22" s="10">
        <v>1</v>
      </c>
      <c r="H22" s="10" t="s">
        <v>46</v>
      </c>
      <c r="I22" s="10">
        <v>12</v>
      </c>
      <c r="J22" s="11">
        <v>2200293</v>
      </c>
      <c r="K22" s="12"/>
      <c r="L22" s="11">
        <v>2200293</v>
      </c>
      <c r="M22" s="11">
        <v>2200293</v>
      </c>
      <c r="N22" s="37">
        <f t="shared" si="1"/>
        <v>2465868.3651000001</v>
      </c>
      <c r="O22" s="11">
        <f t="shared" si="3"/>
        <v>2465868.3651000001</v>
      </c>
      <c r="P22" s="13"/>
      <c r="Q22" s="11"/>
      <c r="R22" s="14">
        <f t="shared" si="2"/>
        <v>29590420.381200001</v>
      </c>
      <c r="S22" s="16"/>
    </row>
    <row r="23" spans="1:19" s="15" customFormat="1" ht="35.25" customHeight="1" x14ac:dyDescent="0.2">
      <c r="A23" s="4" t="b">
        <v>1</v>
      </c>
      <c r="B23" s="10">
        <v>16</v>
      </c>
      <c r="C23" s="10" t="s">
        <v>43</v>
      </c>
      <c r="D23" s="10" t="s">
        <v>48</v>
      </c>
      <c r="E23" s="10" t="s">
        <v>48</v>
      </c>
      <c r="F23" s="10" t="s">
        <v>49</v>
      </c>
      <c r="G23" s="10">
        <v>1</v>
      </c>
      <c r="H23" s="10" t="s">
        <v>46</v>
      </c>
      <c r="I23" s="10">
        <v>12</v>
      </c>
      <c r="J23" s="11">
        <v>1408187</v>
      </c>
      <c r="K23" s="12"/>
      <c r="L23" s="11">
        <v>1408187</v>
      </c>
      <c r="M23" s="11">
        <v>1408187</v>
      </c>
      <c r="N23" s="37">
        <f t="shared" si="1"/>
        <v>1578155.1709</v>
      </c>
      <c r="O23" s="11">
        <f t="shared" si="3"/>
        <v>1578155.1709</v>
      </c>
      <c r="P23" s="13"/>
      <c r="Q23" s="11"/>
      <c r="R23" s="14">
        <f t="shared" si="2"/>
        <v>18937862.050799999</v>
      </c>
      <c r="S23" s="16"/>
    </row>
    <row r="24" spans="1:19" s="15" customFormat="1" ht="35.25" customHeight="1" x14ac:dyDescent="0.2">
      <c r="A24" s="4" t="b">
        <v>1</v>
      </c>
      <c r="B24" s="10">
        <v>17</v>
      </c>
      <c r="C24" s="10" t="s">
        <v>43</v>
      </c>
      <c r="D24" s="10" t="s">
        <v>48</v>
      </c>
      <c r="E24" s="10" t="s">
        <v>48</v>
      </c>
      <c r="F24" s="10" t="s">
        <v>49</v>
      </c>
      <c r="G24" s="10">
        <v>1</v>
      </c>
      <c r="H24" s="10" t="s">
        <v>46</v>
      </c>
      <c r="I24" s="10">
        <v>12</v>
      </c>
      <c r="J24" s="11">
        <v>1408187</v>
      </c>
      <c r="K24" s="12"/>
      <c r="L24" s="11">
        <v>1408187</v>
      </c>
      <c r="M24" s="11">
        <v>1408187</v>
      </c>
      <c r="N24" s="37">
        <f t="shared" si="1"/>
        <v>1578155.1709</v>
      </c>
      <c r="O24" s="11">
        <f t="shared" si="3"/>
        <v>1578155.1709</v>
      </c>
      <c r="P24" s="13"/>
      <c r="Q24" s="11"/>
      <c r="R24" s="14">
        <f t="shared" si="2"/>
        <v>18937862.050799999</v>
      </c>
      <c r="S24" s="16"/>
    </row>
    <row r="25" spans="1:19" s="15" customFormat="1" ht="35.25" customHeight="1" x14ac:dyDescent="0.2">
      <c r="A25" s="4" t="b">
        <v>1</v>
      </c>
      <c r="B25" s="10">
        <v>18</v>
      </c>
      <c r="C25" s="10" t="s">
        <v>43</v>
      </c>
      <c r="D25" s="10" t="s">
        <v>48</v>
      </c>
      <c r="E25" s="10" t="s">
        <v>48</v>
      </c>
      <c r="F25" s="10" t="s">
        <v>49</v>
      </c>
      <c r="G25" s="10">
        <v>1</v>
      </c>
      <c r="H25" s="10" t="s">
        <v>46</v>
      </c>
      <c r="I25" s="10">
        <v>12</v>
      </c>
      <c r="J25" s="11">
        <v>1408187</v>
      </c>
      <c r="K25" s="12"/>
      <c r="L25" s="11">
        <v>1408187</v>
      </c>
      <c r="M25" s="11">
        <v>1408187</v>
      </c>
      <c r="N25" s="37">
        <f t="shared" si="1"/>
        <v>1578155.1709</v>
      </c>
      <c r="O25" s="11">
        <f t="shared" si="3"/>
        <v>1578155.1709</v>
      </c>
      <c r="P25" s="13"/>
      <c r="Q25" s="11"/>
      <c r="R25" s="14">
        <f t="shared" si="2"/>
        <v>18937862.050799999</v>
      </c>
      <c r="S25" s="16"/>
    </row>
    <row r="26" spans="1:19" s="15" customFormat="1" ht="35.25" customHeight="1" x14ac:dyDescent="0.2">
      <c r="A26" s="4" t="b">
        <v>1</v>
      </c>
      <c r="B26" s="10">
        <v>19</v>
      </c>
      <c r="C26" s="10" t="s">
        <v>43</v>
      </c>
      <c r="D26" s="10" t="s">
        <v>48</v>
      </c>
      <c r="E26" s="10" t="s">
        <v>48</v>
      </c>
      <c r="F26" s="10" t="s">
        <v>49</v>
      </c>
      <c r="G26" s="10">
        <v>1</v>
      </c>
      <c r="H26" s="10" t="s">
        <v>46</v>
      </c>
      <c r="I26" s="10">
        <v>12</v>
      </c>
      <c r="J26" s="11">
        <v>1408187</v>
      </c>
      <c r="K26" s="12"/>
      <c r="L26" s="11">
        <v>1408187</v>
      </c>
      <c r="M26" s="11">
        <v>1408187</v>
      </c>
      <c r="N26" s="37">
        <f t="shared" si="1"/>
        <v>1578155.1709</v>
      </c>
      <c r="O26" s="11">
        <f t="shared" si="3"/>
        <v>1578155.1709</v>
      </c>
      <c r="P26" s="13"/>
      <c r="Q26" s="11"/>
      <c r="R26" s="14">
        <f t="shared" si="2"/>
        <v>18937862.050799999</v>
      </c>
      <c r="S26" s="16"/>
    </row>
    <row r="27" spans="1:19" s="15" customFormat="1" ht="35.25" customHeight="1" x14ac:dyDescent="0.2">
      <c r="A27" s="4" t="b">
        <v>1</v>
      </c>
      <c r="B27" s="10">
        <v>20</v>
      </c>
      <c r="C27" s="10" t="s">
        <v>43</v>
      </c>
      <c r="D27" s="10" t="s">
        <v>48</v>
      </c>
      <c r="E27" s="10" t="s">
        <v>48</v>
      </c>
      <c r="F27" s="10" t="s">
        <v>49</v>
      </c>
      <c r="G27" s="10">
        <v>1</v>
      </c>
      <c r="H27" s="10" t="s">
        <v>46</v>
      </c>
      <c r="I27" s="10">
        <v>12</v>
      </c>
      <c r="J27" s="11">
        <v>1408187</v>
      </c>
      <c r="K27" s="12"/>
      <c r="L27" s="11">
        <v>1408187</v>
      </c>
      <c r="M27" s="11">
        <v>1408187</v>
      </c>
      <c r="N27" s="37">
        <f t="shared" si="1"/>
        <v>1578155.1709</v>
      </c>
      <c r="O27" s="11">
        <f t="shared" si="3"/>
        <v>1578155.1709</v>
      </c>
      <c r="P27" s="13"/>
      <c r="Q27" s="11"/>
      <c r="R27" s="14">
        <f t="shared" si="2"/>
        <v>18937862.050799999</v>
      </c>
      <c r="S27" s="16"/>
    </row>
    <row r="28" spans="1:19" s="15" customFormat="1" ht="35.25" customHeight="1" x14ac:dyDescent="0.2">
      <c r="A28" s="4" t="b">
        <v>1</v>
      </c>
      <c r="B28" s="10">
        <v>21</v>
      </c>
      <c r="C28" s="10" t="s">
        <v>43</v>
      </c>
      <c r="D28" s="10" t="s">
        <v>48</v>
      </c>
      <c r="E28" s="10" t="s">
        <v>48</v>
      </c>
      <c r="F28" s="10" t="s">
        <v>49</v>
      </c>
      <c r="G28" s="10">
        <v>1</v>
      </c>
      <c r="H28" s="10" t="s">
        <v>46</v>
      </c>
      <c r="I28" s="10">
        <v>12</v>
      </c>
      <c r="J28" s="11">
        <v>1408187</v>
      </c>
      <c r="K28" s="12"/>
      <c r="L28" s="11">
        <v>1408187</v>
      </c>
      <c r="M28" s="11">
        <v>1408187</v>
      </c>
      <c r="N28" s="37">
        <f t="shared" si="1"/>
        <v>1578155.1709</v>
      </c>
      <c r="O28" s="11">
        <f t="shared" si="3"/>
        <v>1578155.1709</v>
      </c>
      <c r="P28" s="13"/>
      <c r="Q28" s="11"/>
      <c r="R28" s="14">
        <f t="shared" si="2"/>
        <v>18937862.050799999</v>
      </c>
      <c r="S28" s="16"/>
    </row>
    <row r="29" spans="1:19" s="15" customFormat="1" ht="35.25" customHeight="1" x14ac:dyDescent="0.2">
      <c r="A29" s="4" t="b">
        <v>1</v>
      </c>
      <c r="B29" s="10">
        <v>22</v>
      </c>
      <c r="C29" s="10" t="s">
        <v>43</v>
      </c>
      <c r="D29" s="10" t="s">
        <v>48</v>
      </c>
      <c r="E29" s="10" t="s">
        <v>48</v>
      </c>
      <c r="F29" s="10" t="s">
        <v>49</v>
      </c>
      <c r="G29" s="10">
        <v>1</v>
      </c>
      <c r="H29" s="10" t="s">
        <v>46</v>
      </c>
      <c r="I29" s="10">
        <v>12</v>
      </c>
      <c r="J29" s="11">
        <v>1408187</v>
      </c>
      <c r="K29" s="12"/>
      <c r="L29" s="11">
        <v>1408187</v>
      </c>
      <c r="M29" s="11">
        <v>1408187</v>
      </c>
      <c r="N29" s="37">
        <f t="shared" si="1"/>
        <v>1578155.1709</v>
      </c>
      <c r="O29" s="11">
        <f t="shared" si="3"/>
        <v>1578155.1709</v>
      </c>
      <c r="P29" s="13"/>
      <c r="Q29" s="11"/>
      <c r="R29" s="14">
        <f t="shared" si="2"/>
        <v>18937862.050799999</v>
      </c>
      <c r="S29" s="16"/>
    </row>
    <row r="30" spans="1:19" s="15" customFormat="1" ht="35.25" customHeight="1" x14ac:dyDescent="0.2">
      <c r="A30" s="4" t="b">
        <v>1</v>
      </c>
      <c r="B30" s="10">
        <v>23</v>
      </c>
      <c r="C30" s="10" t="s">
        <v>43</v>
      </c>
      <c r="D30" s="10" t="s">
        <v>48</v>
      </c>
      <c r="E30" s="10" t="s">
        <v>48</v>
      </c>
      <c r="F30" s="10" t="s">
        <v>49</v>
      </c>
      <c r="G30" s="10">
        <v>1</v>
      </c>
      <c r="H30" s="10" t="s">
        <v>46</v>
      </c>
      <c r="I30" s="10">
        <v>12</v>
      </c>
      <c r="J30" s="11">
        <v>1408187</v>
      </c>
      <c r="K30" s="12"/>
      <c r="L30" s="11">
        <v>1408187</v>
      </c>
      <c r="M30" s="11">
        <v>1408187</v>
      </c>
      <c r="N30" s="37">
        <f t="shared" si="1"/>
        <v>1578155.1709</v>
      </c>
      <c r="O30" s="11">
        <f t="shared" si="3"/>
        <v>1578155.1709</v>
      </c>
      <c r="P30" s="13"/>
      <c r="Q30" s="11"/>
      <c r="R30" s="14">
        <f t="shared" si="2"/>
        <v>18937862.050799999</v>
      </c>
      <c r="S30" s="16"/>
    </row>
    <row r="31" spans="1:19" s="15" customFormat="1" ht="35.25" customHeight="1" x14ac:dyDescent="0.2">
      <c r="A31" s="4" t="b">
        <v>1</v>
      </c>
      <c r="B31" s="10">
        <v>24</v>
      </c>
      <c r="C31" s="10" t="s">
        <v>43</v>
      </c>
      <c r="D31" s="10" t="s">
        <v>48</v>
      </c>
      <c r="E31" s="10" t="s">
        <v>48</v>
      </c>
      <c r="F31" s="10" t="s">
        <v>49</v>
      </c>
      <c r="G31" s="10">
        <v>1</v>
      </c>
      <c r="H31" s="10" t="s">
        <v>46</v>
      </c>
      <c r="I31" s="10">
        <v>12</v>
      </c>
      <c r="J31" s="11">
        <v>1408187</v>
      </c>
      <c r="K31" s="12"/>
      <c r="L31" s="11">
        <v>1408187</v>
      </c>
      <c r="M31" s="11">
        <v>1408187</v>
      </c>
      <c r="N31" s="37">
        <f t="shared" si="1"/>
        <v>1578155.1709</v>
      </c>
      <c r="O31" s="11">
        <f t="shared" si="3"/>
        <v>1578155.1709</v>
      </c>
      <c r="P31" s="13"/>
      <c r="Q31" s="11"/>
      <c r="R31" s="14">
        <f t="shared" si="2"/>
        <v>18937862.050799999</v>
      </c>
      <c r="S31" s="16"/>
    </row>
    <row r="32" spans="1:19" s="15" customFormat="1" ht="35.25" customHeight="1" x14ac:dyDescent="0.2">
      <c r="A32" s="4" t="b">
        <v>1</v>
      </c>
      <c r="B32" s="10">
        <v>25</v>
      </c>
      <c r="C32" s="10" t="s">
        <v>43</v>
      </c>
      <c r="D32" s="10" t="s">
        <v>48</v>
      </c>
      <c r="E32" s="10" t="s">
        <v>48</v>
      </c>
      <c r="F32" s="10" t="s">
        <v>49</v>
      </c>
      <c r="G32" s="10">
        <v>1</v>
      </c>
      <c r="H32" s="10" t="s">
        <v>46</v>
      </c>
      <c r="I32" s="10">
        <v>12</v>
      </c>
      <c r="J32" s="11">
        <v>1408187</v>
      </c>
      <c r="K32" s="12"/>
      <c r="L32" s="11">
        <v>1408187</v>
      </c>
      <c r="M32" s="11">
        <v>1408187</v>
      </c>
      <c r="N32" s="37">
        <f t="shared" si="1"/>
        <v>1578155.1709</v>
      </c>
      <c r="O32" s="11">
        <f t="shared" si="3"/>
        <v>1578155.1709</v>
      </c>
      <c r="P32" s="13"/>
      <c r="Q32" s="11"/>
      <c r="R32" s="14">
        <f t="shared" si="2"/>
        <v>18937862.050799999</v>
      </c>
      <c r="S32" s="16"/>
    </row>
    <row r="33" spans="1:19" s="15" customFormat="1" ht="35.25" customHeight="1" x14ac:dyDescent="0.2">
      <c r="A33" s="4" t="b">
        <v>1</v>
      </c>
      <c r="B33" s="10">
        <v>26</v>
      </c>
      <c r="C33" s="10" t="s">
        <v>43</v>
      </c>
      <c r="D33" s="10" t="s">
        <v>48</v>
      </c>
      <c r="E33" s="10" t="s">
        <v>48</v>
      </c>
      <c r="F33" s="10" t="s">
        <v>49</v>
      </c>
      <c r="G33" s="10">
        <v>1</v>
      </c>
      <c r="H33" s="10" t="s">
        <v>46</v>
      </c>
      <c r="I33" s="10">
        <v>12</v>
      </c>
      <c r="J33" s="11">
        <v>1408187</v>
      </c>
      <c r="K33" s="12"/>
      <c r="L33" s="11">
        <v>1408187</v>
      </c>
      <c r="M33" s="11">
        <v>1408187</v>
      </c>
      <c r="N33" s="37">
        <f t="shared" si="1"/>
        <v>1578155.1709</v>
      </c>
      <c r="O33" s="11">
        <f t="shared" si="3"/>
        <v>1578155.1709</v>
      </c>
      <c r="P33" s="13"/>
      <c r="Q33" s="11"/>
      <c r="R33" s="14">
        <f t="shared" si="2"/>
        <v>18937862.050799999</v>
      </c>
      <c r="S33" s="16"/>
    </row>
    <row r="34" spans="1:19" s="15" customFormat="1" ht="35.25" customHeight="1" x14ac:dyDescent="0.2">
      <c r="A34" s="4" t="b">
        <v>1</v>
      </c>
      <c r="B34" s="10">
        <v>27</v>
      </c>
      <c r="C34" s="10" t="s">
        <v>43</v>
      </c>
      <c r="D34" s="10" t="s">
        <v>48</v>
      </c>
      <c r="E34" s="10" t="s">
        <v>48</v>
      </c>
      <c r="F34" s="10" t="s">
        <v>49</v>
      </c>
      <c r="G34" s="10">
        <v>1</v>
      </c>
      <c r="H34" s="10" t="s">
        <v>46</v>
      </c>
      <c r="I34" s="10">
        <v>12</v>
      </c>
      <c r="J34" s="11">
        <v>1408187</v>
      </c>
      <c r="K34" s="12"/>
      <c r="L34" s="11">
        <v>1408187</v>
      </c>
      <c r="M34" s="11">
        <v>1408187</v>
      </c>
      <c r="N34" s="37">
        <f t="shared" si="1"/>
        <v>1578155.1709</v>
      </c>
      <c r="O34" s="11">
        <f t="shared" si="3"/>
        <v>1578155.1709</v>
      </c>
      <c r="P34" s="13"/>
      <c r="Q34" s="11"/>
      <c r="R34" s="14">
        <f t="shared" si="2"/>
        <v>18937862.050799999</v>
      </c>
      <c r="S34" s="16"/>
    </row>
    <row r="35" spans="1:19" s="15" customFormat="1" ht="35.25" customHeight="1" x14ac:dyDescent="0.2">
      <c r="A35" s="4" t="b">
        <v>1</v>
      </c>
      <c r="B35" s="10">
        <v>28</v>
      </c>
      <c r="C35" s="10" t="s">
        <v>43</v>
      </c>
      <c r="D35" s="10" t="s">
        <v>48</v>
      </c>
      <c r="E35" s="10" t="s">
        <v>48</v>
      </c>
      <c r="F35" s="10" t="s">
        <v>49</v>
      </c>
      <c r="G35" s="10">
        <v>1</v>
      </c>
      <c r="H35" s="10" t="s">
        <v>46</v>
      </c>
      <c r="I35" s="10">
        <v>12</v>
      </c>
      <c r="J35" s="11">
        <v>1408187</v>
      </c>
      <c r="K35" s="12"/>
      <c r="L35" s="11">
        <v>1408187</v>
      </c>
      <c r="M35" s="11">
        <v>1408187</v>
      </c>
      <c r="N35" s="37">
        <f t="shared" si="1"/>
        <v>1578155.1709</v>
      </c>
      <c r="O35" s="11">
        <f t="shared" si="3"/>
        <v>1578155.1709</v>
      </c>
      <c r="P35" s="13"/>
      <c r="Q35" s="11"/>
      <c r="R35" s="14">
        <f t="shared" si="2"/>
        <v>18937862.050799999</v>
      </c>
      <c r="S35" s="16"/>
    </row>
    <row r="36" spans="1:19" s="15" customFormat="1" ht="35.25" customHeight="1" x14ac:dyDescent="0.2">
      <c r="A36" s="4" t="b">
        <v>1</v>
      </c>
      <c r="B36" s="10">
        <v>29</v>
      </c>
      <c r="C36" s="10" t="s">
        <v>43</v>
      </c>
      <c r="D36" s="10" t="s">
        <v>48</v>
      </c>
      <c r="E36" s="10" t="s">
        <v>48</v>
      </c>
      <c r="F36" s="10" t="s">
        <v>49</v>
      </c>
      <c r="G36" s="10">
        <v>1</v>
      </c>
      <c r="H36" s="10" t="s">
        <v>46</v>
      </c>
      <c r="I36" s="10">
        <v>12</v>
      </c>
      <c r="J36" s="11">
        <v>1408187</v>
      </c>
      <c r="K36" s="12"/>
      <c r="L36" s="11">
        <v>1408187</v>
      </c>
      <c r="M36" s="11">
        <v>1408187</v>
      </c>
      <c r="N36" s="37">
        <f t="shared" si="1"/>
        <v>1578155.1709</v>
      </c>
      <c r="O36" s="11">
        <f t="shared" si="3"/>
        <v>1578155.1709</v>
      </c>
      <c r="P36" s="13"/>
      <c r="Q36" s="11"/>
      <c r="R36" s="14">
        <f t="shared" si="2"/>
        <v>18937862.050799999</v>
      </c>
      <c r="S36" s="16"/>
    </row>
    <row r="37" spans="1:19" s="15" customFormat="1" ht="35.25" customHeight="1" x14ac:dyDescent="0.2">
      <c r="A37" s="4" t="b">
        <v>1</v>
      </c>
      <c r="B37" s="10">
        <v>30</v>
      </c>
      <c r="C37" s="10" t="s">
        <v>43</v>
      </c>
      <c r="D37" s="10" t="s">
        <v>48</v>
      </c>
      <c r="E37" s="10" t="s">
        <v>48</v>
      </c>
      <c r="F37" s="10" t="s">
        <v>49</v>
      </c>
      <c r="G37" s="10">
        <v>1</v>
      </c>
      <c r="H37" s="10" t="s">
        <v>46</v>
      </c>
      <c r="I37" s="10">
        <v>12</v>
      </c>
      <c r="J37" s="11">
        <v>1408187</v>
      </c>
      <c r="K37" s="12"/>
      <c r="L37" s="11">
        <v>1408187</v>
      </c>
      <c r="M37" s="11">
        <v>1408187</v>
      </c>
      <c r="N37" s="37">
        <f t="shared" si="1"/>
        <v>1578155.1709</v>
      </c>
      <c r="O37" s="11">
        <f t="shared" si="3"/>
        <v>1578155.1709</v>
      </c>
      <c r="P37" s="13"/>
      <c r="Q37" s="11"/>
      <c r="R37" s="14">
        <f t="shared" si="2"/>
        <v>18937862.050799999</v>
      </c>
      <c r="S37" s="16"/>
    </row>
    <row r="38" spans="1:19" s="15" customFormat="1" ht="35.25" customHeight="1" x14ac:dyDescent="0.2">
      <c r="A38" s="4" t="b">
        <v>1</v>
      </c>
      <c r="B38" s="10">
        <v>31</v>
      </c>
      <c r="C38" s="10" t="s">
        <v>43</v>
      </c>
      <c r="D38" s="10" t="s">
        <v>48</v>
      </c>
      <c r="E38" s="10" t="s">
        <v>48</v>
      </c>
      <c r="F38" s="10" t="s">
        <v>49</v>
      </c>
      <c r="G38" s="10">
        <v>1</v>
      </c>
      <c r="H38" s="10" t="s">
        <v>46</v>
      </c>
      <c r="I38" s="10">
        <v>12</v>
      </c>
      <c r="J38" s="11">
        <v>1408187</v>
      </c>
      <c r="K38" s="12"/>
      <c r="L38" s="11">
        <v>1408187</v>
      </c>
      <c r="M38" s="11">
        <v>1408187</v>
      </c>
      <c r="N38" s="37">
        <f t="shared" si="1"/>
        <v>1578155.1709</v>
      </c>
      <c r="O38" s="11">
        <f t="shared" si="3"/>
        <v>1578155.1709</v>
      </c>
      <c r="P38" s="13"/>
      <c r="Q38" s="11"/>
      <c r="R38" s="14">
        <f t="shared" si="2"/>
        <v>18937862.050799999</v>
      </c>
      <c r="S38" s="16"/>
    </row>
    <row r="39" spans="1:19" s="15" customFormat="1" ht="35.25" customHeight="1" x14ac:dyDescent="0.2">
      <c r="A39" s="4" t="b">
        <v>1</v>
      </c>
      <c r="B39" s="10">
        <v>32</v>
      </c>
      <c r="C39" s="10" t="s">
        <v>43</v>
      </c>
      <c r="D39" s="10" t="s">
        <v>48</v>
      </c>
      <c r="E39" s="10" t="s">
        <v>48</v>
      </c>
      <c r="F39" s="10" t="s">
        <v>49</v>
      </c>
      <c r="G39" s="10">
        <v>2</v>
      </c>
      <c r="H39" s="10" t="s">
        <v>46</v>
      </c>
      <c r="I39" s="10">
        <v>12</v>
      </c>
      <c r="J39" s="11">
        <v>1408187</v>
      </c>
      <c r="K39" s="12"/>
      <c r="L39" s="11">
        <v>1408187</v>
      </c>
      <c r="M39" s="11">
        <v>1408187</v>
      </c>
      <c r="N39" s="37">
        <f t="shared" si="1"/>
        <v>1578155.1709</v>
      </c>
      <c r="O39" s="11">
        <f t="shared" si="3"/>
        <v>3156310.3418000001</v>
      </c>
      <c r="P39" s="13"/>
      <c r="Q39" s="11"/>
      <c r="R39" s="14">
        <f t="shared" si="2"/>
        <v>37875724.101599999</v>
      </c>
      <c r="S39" s="16"/>
    </row>
    <row r="40" spans="1:19" s="15" customFormat="1" ht="35.25" customHeight="1" x14ac:dyDescent="0.2">
      <c r="A40" s="4" t="b">
        <v>1</v>
      </c>
      <c r="B40" s="10">
        <v>33</v>
      </c>
      <c r="C40" s="10" t="s">
        <v>43</v>
      </c>
      <c r="D40" s="10" t="s">
        <v>48</v>
      </c>
      <c r="E40" s="10" t="s">
        <v>48</v>
      </c>
      <c r="F40" s="10" t="s">
        <v>49</v>
      </c>
      <c r="G40" s="10">
        <v>1</v>
      </c>
      <c r="H40" s="10" t="s">
        <v>46</v>
      </c>
      <c r="I40" s="10">
        <v>12</v>
      </c>
      <c r="J40" s="11">
        <v>1408187</v>
      </c>
      <c r="K40" s="12"/>
      <c r="L40" s="11">
        <v>1408187</v>
      </c>
      <c r="M40" s="11">
        <v>1408187</v>
      </c>
      <c r="N40" s="37">
        <f t="shared" si="1"/>
        <v>1578155.1709</v>
      </c>
      <c r="O40" s="11">
        <f t="shared" si="3"/>
        <v>1578155.1709</v>
      </c>
      <c r="P40" s="13"/>
      <c r="Q40" s="11"/>
      <c r="R40" s="14">
        <f t="shared" si="2"/>
        <v>18937862.050799999</v>
      </c>
      <c r="S40" s="16"/>
    </row>
    <row r="41" spans="1:19" s="15" customFormat="1" ht="35.25" customHeight="1" x14ac:dyDescent="0.2">
      <c r="A41" s="4" t="b">
        <v>1</v>
      </c>
      <c r="B41" s="10">
        <v>34</v>
      </c>
      <c r="C41" s="10" t="s">
        <v>43</v>
      </c>
      <c r="D41" s="10" t="s">
        <v>48</v>
      </c>
      <c r="E41" s="10" t="s">
        <v>48</v>
      </c>
      <c r="F41" s="10" t="s">
        <v>49</v>
      </c>
      <c r="G41" s="10">
        <v>1</v>
      </c>
      <c r="H41" s="10" t="s">
        <v>46</v>
      </c>
      <c r="I41" s="10">
        <v>12</v>
      </c>
      <c r="J41" s="11">
        <v>1408187</v>
      </c>
      <c r="K41" s="12"/>
      <c r="L41" s="11">
        <v>1408187</v>
      </c>
      <c r="M41" s="11">
        <v>1408187</v>
      </c>
      <c r="N41" s="37">
        <f t="shared" si="1"/>
        <v>1578155.1709</v>
      </c>
      <c r="O41" s="11">
        <f t="shared" si="3"/>
        <v>1578155.1709</v>
      </c>
      <c r="P41" s="13"/>
      <c r="Q41" s="11"/>
      <c r="R41" s="14">
        <f t="shared" si="2"/>
        <v>18937862.050799999</v>
      </c>
      <c r="S41" s="16"/>
    </row>
    <row r="42" spans="1:19" s="15" customFormat="1" ht="35.25" customHeight="1" x14ac:dyDescent="0.2">
      <c r="A42" s="4" t="b">
        <v>1</v>
      </c>
      <c r="B42" s="10">
        <v>35</v>
      </c>
      <c r="C42" s="10" t="s">
        <v>43</v>
      </c>
      <c r="D42" s="10" t="s">
        <v>48</v>
      </c>
      <c r="E42" s="10" t="s">
        <v>48</v>
      </c>
      <c r="F42" s="10" t="s">
        <v>49</v>
      </c>
      <c r="G42" s="10">
        <v>1</v>
      </c>
      <c r="H42" s="10" t="s">
        <v>46</v>
      </c>
      <c r="I42" s="10">
        <v>12</v>
      </c>
      <c r="J42" s="11">
        <v>1408187</v>
      </c>
      <c r="K42" s="12"/>
      <c r="L42" s="11">
        <v>1408187</v>
      </c>
      <c r="M42" s="11">
        <v>1408187</v>
      </c>
      <c r="N42" s="37">
        <f t="shared" si="1"/>
        <v>1578155.1709</v>
      </c>
      <c r="O42" s="11">
        <f t="shared" si="3"/>
        <v>1578155.1709</v>
      </c>
      <c r="P42" s="13"/>
      <c r="Q42" s="11"/>
      <c r="R42" s="14">
        <f t="shared" si="2"/>
        <v>18937862.050799999</v>
      </c>
      <c r="S42" s="16"/>
    </row>
    <row r="43" spans="1:19" s="15" customFormat="1" ht="35.25" customHeight="1" x14ac:dyDescent="0.2">
      <c r="A43" s="4" t="b">
        <v>1</v>
      </c>
      <c r="B43" s="10">
        <v>36</v>
      </c>
      <c r="C43" s="10" t="s">
        <v>43</v>
      </c>
      <c r="D43" s="10" t="s">
        <v>48</v>
      </c>
      <c r="E43" s="10" t="s">
        <v>48</v>
      </c>
      <c r="F43" s="10" t="s">
        <v>49</v>
      </c>
      <c r="G43" s="10">
        <v>1</v>
      </c>
      <c r="H43" s="10" t="s">
        <v>46</v>
      </c>
      <c r="I43" s="10">
        <v>12</v>
      </c>
      <c r="J43" s="11">
        <v>1408187</v>
      </c>
      <c r="K43" s="12"/>
      <c r="L43" s="11">
        <v>1408187</v>
      </c>
      <c r="M43" s="11">
        <v>1408187</v>
      </c>
      <c r="N43" s="37">
        <f t="shared" si="1"/>
        <v>1578155.1709</v>
      </c>
      <c r="O43" s="11">
        <f t="shared" si="3"/>
        <v>1578155.1709</v>
      </c>
      <c r="P43" s="13"/>
      <c r="Q43" s="11"/>
      <c r="R43" s="14">
        <f t="shared" si="2"/>
        <v>18937862.050799999</v>
      </c>
      <c r="S43" s="16"/>
    </row>
    <row r="44" spans="1:19" s="15" customFormat="1" ht="35.25" customHeight="1" x14ac:dyDescent="0.2">
      <c r="A44" s="4" t="b">
        <v>1</v>
      </c>
      <c r="B44" s="10">
        <v>37</v>
      </c>
      <c r="C44" s="10" t="s">
        <v>43</v>
      </c>
      <c r="D44" s="10" t="s">
        <v>48</v>
      </c>
      <c r="E44" s="10" t="s">
        <v>48</v>
      </c>
      <c r="F44" s="10" t="s">
        <v>49</v>
      </c>
      <c r="G44" s="10">
        <v>1</v>
      </c>
      <c r="H44" s="10" t="s">
        <v>46</v>
      </c>
      <c r="I44" s="10">
        <v>12</v>
      </c>
      <c r="J44" s="11">
        <v>1408187</v>
      </c>
      <c r="K44" s="12"/>
      <c r="L44" s="11">
        <v>1408187</v>
      </c>
      <c r="M44" s="11">
        <v>1408187</v>
      </c>
      <c r="N44" s="37">
        <f t="shared" si="1"/>
        <v>1578155.1709</v>
      </c>
      <c r="O44" s="11">
        <f t="shared" si="3"/>
        <v>1578155.1709</v>
      </c>
      <c r="P44" s="13"/>
      <c r="Q44" s="11"/>
      <c r="R44" s="14">
        <f t="shared" si="2"/>
        <v>18937862.050799999</v>
      </c>
      <c r="S44" s="16"/>
    </row>
    <row r="45" spans="1:19" s="15" customFormat="1" ht="35.25" customHeight="1" x14ac:dyDescent="0.2">
      <c r="A45" s="4" t="b">
        <v>1</v>
      </c>
      <c r="B45" s="10">
        <v>38</v>
      </c>
      <c r="C45" s="10" t="s">
        <v>43</v>
      </c>
      <c r="D45" s="10" t="s">
        <v>48</v>
      </c>
      <c r="E45" s="10" t="s">
        <v>48</v>
      </c>
      <c r="F45" s="10" t="s">
        <v>49</v>
      </c>
      <c r="G45" s="10">
        <v>1</v>
      </c>
      <c r="H45" s="10" t="s">
        <v>46</v>
      </c>
      <c r="I45" s="10">
        <v>12</v>
      </c>
      <c r="J45" s="11">
        <v>1408187</v>
      </c>
      <c r="K45" s="12"/>
      <c r="L45" s="11">
        <v>1408187</v>
      </c>
      <c r="M45" s="11">
        <v>1408187</v>
      </c>
      <c r="N45" s="37">
        <f t="shared" si="1"/>
        <v>1578155.1709</v>
      </c>
      <c r="O45" s="11">
        <f t="shared" si="3"/>
        <v>1578155.1709</v>
      </c>
      <c r="P45" s="13"/>
      <c r="Q45" s="11"/>
      <c r="R45" s="14">
        <f t="shared" si="2"/>
        <v>18937862.050799999</v>
      </c>
      <c r="S45" s="16"/>
    </row>
    <row r="46" spans="1:19" s="15" customFormat="1" ht="35.25" customHeight="1" x14ac:dyDescent="0.2">
      <c r="A46" s="4" t="b">
        <v>1</v>
      </c>
      <c r="B46" s="10">
        <v>39</v>
      </c>
      <c r="C46" s="10" t="s">
        <v>43</v>
      </c>
      <c r="D46" s="10" t="s">
        <v>48</v>
      </c>
      <c r="E46" s="10" t="s">
        <v>48</v>
      </c>
      <c r="F46" s="10" t="s">
        <v>49</v>
      </c>
      <c r="G46" s="10">
        <v>1</v>
      </c>
      <c r="H46" s="10" t="s">
        <v>46</v>
      </c>
      <c r="I46" s="10">
        <v>12</v>
      </c>
      <c r="J46" s="11">
        <v>1408187</v>
      </c>
      <c r="K46" s="12"/>
      <c r="L46" s="11">
        <v>1408187</v>
      </c>
      <c r="M46" s="11">
        <v>1408187</v>
      </c>
      <c r="N46" s="37">
        <f t="shared" si="1"/>
        <v>1578155.1709</v>
      </c>
      <c r="O46" s="11">
        <f t="shared" si="3"/>
        <v>1578155.1709</v>
      </c>
      <c r="P46" s="13"/>
      <c r="Q46" s="11"/>
      <c r="R46" s="14">
        <f t="shared" si="2"/>
        <v>18937862.050799999</v>
      </c>
      <c r="S46" s="16"/>
    </row>
    <row r="47" spans="1:19" s="15" customFormat="1" ht="35.25" customHeight="1" x14ac:dyDescent="0.2">
      <c r="A47" s="4" t="b">
        <v>1</v>
      </c>
      <c r="B47" s="10">
        <v>40</v>
      </c>
      <c r="C47" s="10" t="s">
        <v>43</v>
      </c>
      <c r="D47" s="10" t="s">
        <v>48</v>
      </c>
      <c r="E47" s="10" t="s">
        <v>48</v>
      </c>
      <c r="F47" s="10" t="s">
        <v>49</v>
      </c>
      <c r="G47" s="10">
        <v>1</v>
      </c>
      <c r="H47" s="10" t="s">
        <v>46</v>
      </c>
      <c r="I47" s="10">
        <v>12</v>
      </c>
      <c r="J47" s="11">
        <v>1408187</v>
      </c>
      <c r="K47" s="12"/>
      <c r="L47" s="11">
        <v>1408187</v>
      </c>
      <c r="M47" s="11">
        <v>1408187</v>
      </c>
      <c r="N47" s="37">
        <f t="shared" si="1"/>
        <v>1578155.1709</v>
      </c>
      <c r="O47" s="11">
        <f t="shared" si="3"/>
        <v>1578155.1709</v>
      </c>
      <c r="P47" s="13"/>
      <c r="Q47" s="11"/>
      <c r="R47" s="14">
        <f t="shared" si="2"/>
        <v>18937862.050799999</v>
      </c>
      <c r="S47" s="16"/>
    </row>
    <row r="48" spans="1:19" s="15" customFormat="1" ht="35.25" customHeight="1" x14ac:dyDescent="0.2">
      <c r="A48" s="4" t="b">
        <v>1</v>
      </c>
      <c r="B48" s="10">
        <v>41</v>
      </c>
      <c r="C48" s="10" t="s">
        <v>43</v>
      </c>
      <c r="D48" s="10" t="s">
        <v>48</v>
      </c>
      <c r="E48" s="10" t="s">
        <v>48</v>
      </c>
      <c r="F48" s="10" t="s">
        <v>49</v>
      </c>
      <c r="G48" s="10">
        <v>1</v>
      </c>
      <c r="H48" s="10" t="s">
        <v>46</v>
      </c>
      <c r="I48" s="10">
        <v>12</v>
      </c>
      <c r="J48" s="11">
        <v>1408187</v>
      </c>
      <c r="K48" s="12"/>
      <c r="L48" s="11">
        <v>1408187</v>
      </c>
      <c r="M48" s="11">
        <v>1408187</v>
      </c>
      <c r="N48" s="37">
        <f t="shared" si="1"/>
        <v>1578155.1709</v>
      </c>
      <c r="O48" s="11">
        <f t="shared" si="3"/>
        <v>1578155.1709</v>
      </c>
      <c r="P48" s="13"/>
      <c r="Q48" s="11"/>
      <c r="R48" s="14">
        <f t="shared" si="2"/>
        <v>18937862.050799999</v>
      </c>
      <c r="S48" s="16"/>
    </row>
    <row r="49" spans="1:19" s="15" customFormat="1" ht="35.25" customHeight="1" x14ac:dyDescent="0.2">
      <c r="A49" s="4" t="b">
        <v>1</v>
      </c>
      <c r="B49" s="10">
        <v>42</v>
      </c>
      <c r="C49" s="10" t="s">
        <v>43</v>
      </c>
      <c r="D49" s="10" t="s">
        <v>48</v>
      </c>
      <c r="E49" s="10" t="s">
        <v>48</v>
      </c>
      <c r="F49" s="10" t="s">
        <v>49</v>
      </c>
      <c r="G49" s="10">
        <v>1</v>
      </c>
      <c r="H49" s="10" t="s">
        <v>46</v>
      </c>
      <c r="I49" s="10">
        <v>12</v>
      </c>
      <c r="J49" s="11">
        <v>1408187</v>
      </c>
      <c r="K49" s="12"/>
      <c r="L49" s="11">
        <v>1408187</v>
      </c>
      <c r="M49" s="11">
        <v>1408187</v>
      </c>
      <c r="N49" s="37">
        <f t="shared" si="1"/>
        <v>1578155.1709</v>
      </c>
      <c r="O49" s="11">
        <f t="shared" si="3"/>
        <v>1578155.1709</v>
      </c>
      <c r="P49" s="13"/>
      <c r="Q49" s="11"/>
      <c r="R49" s="14">
        <f t="shared" si="2"/>
        <v>18937862.050799999</v>
      </c>
      <c r="S49" s="16"/>
    </row>
    <row r="50" spans="1:19" s="15" customFormat="1" ht="35.25" customHeight="1" x14ac:dyDescent="0.2">
      <c r="A50" s="4"/>
      <c r="B50" s="10">
        <v>43</v>
      </c>
      <c r="C50" s="10" t="s">
        <v>50</v>
      </c>
      <c r="D50" s="10" t="s">
        <v>4</v>
      </c>
      <c r="E50" s="10" t="s">
        <v>4</v>
      </c>
      <c r="F50" s="10"/>
      <c r="G50" s="10">
        <v>36.5</v>
      </c>
      <c r="H50" s="10" t="s">
        <v>51</v>
      </c>
      <c r="I50" s="10">
        <v>12</v>
      </c>
      <c r="J50" s="11">
        <v>3499</v>
      </c>
      <c r="K50" s="17">
        <v>0.41514718490997427</v>
      </c>
      <c r="L50" s="11">
        <v>2046.4</v>
      </c>
      <c r="M50" s="11">
        <v>2046.4</v>
      </c>
      <c r="N50" s="37">
        <f>+(M50*9.28%)+M50</f>
        <v>2236.3059200000002</v>
      </c>
      <c r="O50" s="11">
        <f>+N50*G50</f>
        <v>81625.16608000001</v>
      </c>
      <c r="P50" s="13"/>
      <c r="Q50" s="11"/>
      <c r="R50" s="14">
        <f t="shared" si="2"/>
        <v>979501.99296000018</v>
      </c>
      <c r="S50" s="16"/>
    </row>
    <row r="51" spans="1:19" s="15" customFormat="1" ht="35.25" customHeight="1" x14ac:dyDescent="0.2">
      <c r="A51" s="4"/>
      <c r="B51" s="10">
        <v>44</v>
      </c>
      <c r="C51" s="10" t="s">
        <v>50</v>
      </c>
      <c r="D51" s="10" t="s">
        <v>5</v>
      </c>
      <c r="E51" s="10" t="s">
        <v>5</v>
      </c>
      <c r="F51" s="10"/>
      <c r="G51" s="10">
        <v>73</v>
      </c>
      <c r="H51" s="10" t="s">
        <v>51</v>
      </c>
      <c r="I51" s="10">
        <v>12</v>
      </c>
      <c r="J51" s="11">
        <v>6731</v>
      </c>
      <c r="K51" s="17">
        <v>0.37056158074580303</v>
      </c>
      <c r="L51" s="11">
        <v>4236.75</v>
      </c>
      <c r="M51" s="11">
        <v>4236.75</v>
      </c>
      <c r="N51" s="37">
        <f t="shared" ref="N51:N67" si="4">+(M51*9.28%)+M51</f>
        <v>4629.9204</v>
      </c>
      <c r="O51" s="11">
        <f>+N51*G51</f>
        <v>337984.18920000002</v>
      </c>
      <c r="P51" s="13"/>
      <c r="Q51" s="11"/>
      <c r="R51" s="14">
        <f t="shared" si="2"/>
        <v>4055810.2704000003</v>
      </c>
      <c r="S51" s="16"/>
    </row>
    <row r="52" spans="1:19" s="15" customFormat="1" ht="35.25" customHeight="1" x14ac:dyDescent="0.2">
      <c r="A52" s="4"/>
      <c r="B52" s="10">
        <v>45</v>
      </c>
      <c r="C52" s="10" t="s">
        <v>50</v>
      </c>
      <c r="D52" s="10" t="s">
        <v>6</v>
      </c>
      <c r="E52" s="10" t="s">
        <v>6</v>
      </c>
      <c r="F52" s="10"/>
      <c r="G52" s="10">
        <v>73</v>
      </c>
      <c r="H52" s="10" t="s">
        <v>51</v>
      </c>
      <c r="I52" s="10">
        <v>12</v>
      </c>
      <c r="J52" s="11">
        <v>6070</v>
      </c>
      <c r="K52" s="17">
        <v>0.52813014827018123</v>
      </c>
      <c r="L52" s="11">
        <v>2864.25</v>
      </c>
      <c r="M52" s="11">
        <v>2864.25</v>
      </c>
      <c r="N52" s="37">
        <f t="shared" si="4"/>
        <v>3130.0524</v>
      </c>
      <c r="O52" s="11">
        <f t="shared" si="3"/>
        <v>228493.82519999999</v>
      </c>
      <c r="P52" s="13"/>
      <c r="Q52" s="11"/>
      <c r="R52" s="14">
        <f t="shared" si="2"/>
        <v>2741925.9024</v>
      </c>
      <c r="S52" s="16"/>
    </row>
    <row r="53" spans="1:19" s="15" customFormat="1" ht="35.25" customHeight="1" x14ac:dyDescent="0.2">
      <c r="A53" s="4"/>
      <c r="B53" s="10">
        <v>46</v>
      </c>
      <c r="C53" s="10" t="s">
        <v>50</v>
      </c>
      <c r="D53" s="10" t="s">
        <v>7</v>
      </c>
      <c r="E53" s="10" t="s">
        <v>7</v>
      </c>
      <c r="F53" s="10"/>
      <c r="G53" s="10">
        <v>73</v>
      </c>
      <c r="H53" s="10" t="s">
        <v>51</v>
      </c>
      <c r="I53" s="10">
        <v>12</v>
      </c>
      <c r="J53" s="11">
        <v>2725</v>
      </c>
      <c r="K53" s="17">
        <v>0.52</v>
      </c>
      <c r="L53" s="11">
        <v>1308</v>
      </c>
      <c r="M53" s="11">
        <v>1308</v>
      </c>
      <c r="N53" s="37">
        <f t="shared" si="4"/>
        <v>1429.3824</v>
      </c>
      <c r="O53" s="11">
        <f t="shared" si="3"/>
        <v>104344.9152</v>
      </c>
      <c r="P53" s="13"/>
      <c r="Q53" s="11"/>
      <c r="R53" s="14">
        <f t="shared" si="2"/>
        <v>1252138.9824000001</v>
      </c>
      <c r="S53" s="16"/>
    </row>
    <row r="54" spans="1:19" s="15" customFormat="1" ht="35.25" customHeight="1" x14ac:dyDescent="0.2">
      <c r="A54" s="4"/>
      <c r="B54" s="10">
        <v>47</v>
      </c>
      <c r="C54" s="10" t="s">
        <v>50</v>
      </c>
      <c r="D54" s="10" t="s">
        <v>8</v>
      </c>
      <c r="E54" s="10" t="s">
        <v>8</v>
      </c>
      <c r="F54" s="10"/>
      <c r="G54" s="10">
        <v>73</v>
      </c>
      <c r="H54" s="10" t="s">
        <v>51</v>
      </c>
      <c r="I54" s="10">
        <v>12</v>
      </c>
      <c r="J54" s="11">
        <v>7090</v>
      </c>
      <c r="K54" s="17">
        <v>0.50673483779971784</v>
      </c>
      <c r="L54" s="11">
        <v>3497.2500000000005</v>
      </c>
      <c r="M54" s="11">
        <v>3497.25</v>
      </c>
      <c r="N54" s="37">
        <f t="shared" si="4"/>
        <v>3821.7948000000001</v>
      </c>
      <c r="O54" s="11">
        <f t="shared" si="3"/>
        <v>278991.02040000004</v>
      </c>
      <c r="P54" s="13"/>
      <c r="Q54" s="11"/>
      <c r="R54" s="14">
        <f t="shared" si="2"/>
        <v>3347892.2448000005</v>
      </c>
      <c r="S54" s="16"/>
    </row>
    <row r="55" spans="1:19" s="15" customFormat="1" ht="35.25" customHeight="1" x14ac:dyDescent="0.2">
      <c r="A55" s="4"/>
      <c r="B55" s="10">
        <v>48</v>
      </c>
      <c r="C55" s="10" t="s">
        <v>50</v>
      </c>
      <c r="D55" s="10" t="s">
        <v>9</v>
      </c>
      <c r="E55" s="10" t="s">
        <v>9</v>
      </c>
      <c r="F55" s="10"/>
      <c r="G55" s="10">
        <v>73</v>
      </c>
      <c r="H55" s="10" t="s">
        <v>51</v>
      </c>
      <c r="I55" s="10">
        <v>12</v>
      </c>
      <c r="J55" s="11">
        <v>6799</v>
      </c>
      <c r="K55" s="17">
        <v>0.44458743932931311</v>
      </c>
      <c r="L55" s="11">
        <v>3776.25</v>
      </c>
      <c r="M55" s="11">
        <v>3776.25</v>
      </c>
      <c r="N55" s="37">
        <f t="shared" si="4"/>
        <v>4126.6859999999997</v>
      </c>
      <c r="O55" s="11">
        <f t="shared" si="3"/>
        <v>301248.07799999998</v>
      </c>
      <c r="P55" s="13"/>
      <c r="Q55" s="11"/>
      <c r="R55" s="14">
        <f t="shared" si="2"/>
        <v>3614976.9359999998</v>
      </c>
      <c r="S55" s="16"/>
    </row>
    <row r="56" spans="1:19" s="15" customFormat="1" ht="35.25" customHeight="1" x14ac:dyDescent="0.2">
      <c r="A56" s="4"/>
      <c r="B56" s="10">
        <v>49</v>
      </c>
      <c r="C56" s="10" t="s">
        <v>50</v>
      </c>
      <c r="D56" s="10" t="s">
        <v>11</v>
      </c>
      <c r="E56" s="10" t="s">
        <v>11</v>
      </c>
      <c r="F56" s="10"/>
      <c r="G56" s="10">
        <v>73</v>
      </c>
      <c r="H56" s="10" t="s">
        <v>51</v>
      </c>
      <c r="I56" s="10">
        <v>12</v>
      </c>
      <c r="J56" s="11">
        <v>6989</v>
      </c>
      <c r="K56" s="17">
        <v>0.84826155387036772</v>
      </c>
      <c r="L56" s="11">
        <v>1060.5</v>
      </c>
      <c r="M56" s="11">
        <v>1060.5</v>
      </c>
      <c r="N56" s="37">
        <f t="shared" si="4"/>
        <v>1158.9143999999999</v>
      </c>
      <c r="O56" s="11">
        <f t="shared" si="3"/>
        <v>84600.751199999999</v>
      </c>
      <c r="P56" s="13"/>
      <c r="Q56" s="11"/>
      <c r="R56" s="14">
        <f t="shared" si="2"/>
        <v>1015209.0144</v>
      </c>
      <c r="S56" s="16"/>
    </row>
    <row r="57" spans="1:19" s="15" customFormat="1" ht="35.25" customHeight="1" x14ac:dyDescent="0.2">
      <c r="A57" s="4"/>
      <c r="B57" s="10">
        <v>50</v>
      </c>
      <c r="C57" s="10" t="s">
        <v>50</v>
      </c>
      <c r="D57" s="10" t="s">
        <v>12</v>
      </c>
      <c r="E57" s="10" t="s">
        <v>12</v>
      </c>
      <c r="F57" s="10"/>
      <c r="G57" s="10">
        <v>73</v>
      </c>
      <c r="H57" s="10" t="s">
        <v>51</v>
      </c>
      <c r="I57" s="10">
        <v>12</v>
      </c>
      <c r="J57" s="11">
        <v>1212</v>
      </c>
      <c r="K57" s="17">
        <v>0.60792079207920791</v>
      </c>
      <c r="L57" s="11">
        <v>475.20000000000005</v>
      </c>
      <c r="M57" s="11">
        <v>475.2</v>
      </c>
      <c r="N57" s="37">
        <f t="shared" si="4"/>
        <v>519.29855999999995</v>
      </c>
      <c r="O57" s="11">
        <f t="shared" si="3"/>
        <v>37908.794879999994</v>
      </c>
      <c r="P57" s="13"/>
      <c r="Q57" s="11"/>
      <c r="R57" s="14">
        <f t="shared" si="2"/>
        <v>454905.5385599999</v>
      </c>
      <c r="S57" s="16"/>
    </row>
    <row r="58" spans="1:19" s="15" customFormat="1" ht="35.25" customHeight="1" x14ac:dyDescent="0.2">
      <c r="A58" s="4"/>
      <c r="B58" s="10">
        <v>51</v>
      </c>
      <c r="C58" s="10" t="s">
        <v>50</v>
      </c>
      <c r="D58" s="10" t="s">
        <v>13</v>
      </c>
      <c r="E58" s="10" t="s">
        <v>13</v>
      </c>
      <c r="F58" s="10"/>
      <c r="G58" s="10">
        <v>36.5</v>
      </c>
      <c r="H58" s="10" t="s">
        <v>51</v>
      </c>
      <c r="I58" s="10">
        <v>12</v>
      </c>
      <c r="J58" s="11">
        <v>3304</v>
      </c>
      <c r="K58" s="17">
        <v>0.55907990314769984</v>
      </c>
      <c r="L58" s="11">
        <v>1456.7999999999997</v>
      </c>
      <c r="M58" s="11">
        <v>1456.8</v>
      </c>
      <c r="N58" s="37">
        <f t="shared" si="4"/>
        <v>1591.9910399999999</v>
      </c>
      <c r="O58" s="11">
        <f t="shared" si="3"/>
        <v>58107.672959999996</v>
      </c>
      <c r="P58" s="13"/>
      <c r="Q58" s="11"/>
      <c r="R58" s="14">
        <f t="shared" si="2"/>
        <v>697292.07551999995</v>
      </c>
      <c r="S58" s="16"/>
    </row>
    <row r="59" spans="1:19" s="15" customFormat="1" ht="35.25" customHeight="1" x14ac:dyDescent="0.2">
      <c r="A59" s="4"/>
      <c r="B59" s="10">
        <v>52</v>
      </c>
      <c r="C59" s="10" t="s">
        <v>50</v>
      </c>
      <c r="D59" s="10" t="s">
        <v>14</v>
      </c>
      <c r="E59" s="10" t="s">
        <v>14</v>
      </c>
      <c r="F59" s="10"/>
      <c r="G59" s="10">
        <v>36.5</v>
      </c>
      <c r="H59" s="10" t="s">
        <v>51</v>
      </c>
      <c r="I59" s="10">
        <v>12</v>
      </c>
      <c r="J59" s="11">
        <v>2100</v>
      </c>
      <c r="K59" s="17">
        <v>0.51200000000000001</v>
      </c>
      <c r="L59" s="11">
        <v>1024.8</v>
      </c>
      <c r="M59" s="11">
        <v>1024.8</v>
      </c>
      <c r="N59" s="37">
        <f t="shared" si="4"/>
        <v>1119.9014399999999</v>
      </c>
      <c r="O59" s="11">
        <f t="shared" si="3"/>
        <v>40876.402559999995</v>
      </c>
      <c r="P59" s="13"/>
      <c r="Q59" s="11"/>
      <c r="R59" s="14">
        <f t="shared" si="2"/>
        <v>490516.83071999997</v>
      </c>
      <c r="S59" s="16"/>
    </row>
    <row r="60" spans="1:19" s="15" customFormat="1" ht="35.25" customHeight="1" x14ac:dyDescent="0.2">
      <c r="A60" s="4"/>
      <c r="B60" s="10">
        <v>53</v>
      </c>
      <c r="C60" s="10" t="s">
        <v>50</v>
      </c>
      <c r="D60" s="10" t="s">
        <v>15</v>
      </c>
      <c r="E60" s="10" t="s">
        <v>15</v>
      </c>
      <c r="F60" s="10"/>
      <c r="G60" s="10">
        <v>36.5</v>
      </c>
      <c r="H60" s="10" t="s">
        <v>51</v>
      </c>
      <c r="I60" s="10">
        <v>12</v>
      </c>
      <c r="J60" s="11">
        <v>12409</v>
      </c>
      <c r="K60" s="17">
        <v>0.83518011120960589</v>
      </c>
      <c r="L60" s="11">
        <v>2045.2500000000005</v>
      </c>
      <c r="M60" s="11">
        <v>2045.25</v>
      </c>
      <c r="N60" s="37">
        <f t="shared" si="4"/>
        <v>2235.0491999999999</v>
      </c>
      <c r="O60" s="11">
        <f t="shared" si="3"/>
        <v>81579.295799999993</v>
      </c>
      <c r="P60" s="13"/>
      <c r="Q60" s="11"/>
      <c r="R60" s="14">
        <f t="shared" si="2"/>
        <v>978951.54959999991</v>
      </c>
      <c r="S60" s="16"/>
    </row>
    <row r="61" spans="1:19" s="15" customFormat="1" ht="35.25" customHeight="1" x14ac:dyDescent="0.2">
      <c r="A61" s="4"/>
      <c r="B61" s="10">
        <v>54</v>
      </c>
      <c r="C61" s="10" t="s">
        <v>50</v>
      </c>
      <c r="D61" s="10" t="s">
        <v>16</v>
      </c>
      <c r="E61" s="10" t="s">
        <v>16</v>
      </c>
      <c r="F61" s="10"/>
      <c r="G61" s="10">
        <v>36.5</v>
      </c>
      <c r="H61" s="10" t="s">
        <v>51</v>
      </c>
      <c r="I61" s="10">
        <v>12</v>
      </c>
      <c r="J61" s="11">
        <v>5348</v>
      </c>
      <c r="K61" s="17">
        <v>0.48630329094988778</v>
      </c>
      <c r="L61" s="11">
        <v>2747.25</v>
      </c>
      <c r="M61" s="11">
        <v>2747.25</v>
      </c>
      <c r="N61" s="37">
        <f t="shared" si="4"/>
        <v>3002.1948000000002</v>
      </c>
      <c r="O61" s="11">
        <f t="shared" si="3"/>
        <v>109580.11020000001</v>
      </c>
      <c r="P61" s="13"/>
      <c r="Q61" s="11"/>
      <c r="R61" s="14">
        <f t="shared" si="2"/>
        <v>1314961.3224000002</v>
      </c>
      <c r="S61" s="16"/>
    </row>
    <row r="62" spans="1:19" s="15" customFormat="1" ht="35.25" customHeight="1" x14ac:dyDescent="0.2">
      <c r="A62" s="4"/>
      <c r="B62" s="10">
        <v>55</v>
      </c>
      <c r="C62" s="10" t="s">
        <v>50</v>
      </c>
      <c r="D62" s="10" t="s">
        <v>17</v>
      </c>
      <c r="E62" s="10" t="s">
        <v>17</v>
      </c>
      <c r="F62" s="10"/>
      <c r="G62" s="10">
        <v>73</v>
      </c>
      <c r="H62" s="10" t="s">
        <v>51</v>
      </c>
      <c r="I62" s="10">
        <v>12</v>
      </c>
      <c r="J62" s="11">
        <v>3293</v>
      </c>
      <c r="K62" s="17">
        <v>0.68636501670209538</v>
      </c>
      <c r="L62" s="11">
        <v>1032.8</v>
      </c>
      <c r="M62" s="11">
        <v>1032.8</v>
      </c>
      <c r="N62" s="37">
        <f t="shared" si="4"/>
        <v>1128.64384</v>
      </c>
      <c r="O62" s="11">
        <f t="shared" si="3"/>
        <v>82391.000319999992</v>
      </c>
      <c r="P62" s="13"/>
      <c r="Q62" s="11"/>
      <c r="R62" s="14">
        <f t="shared" si="2"/>
        <v>988692.0038399999</v>
      </c>
      <c r="S62" s="16"/>
    </row>
    <row r="63" spans="1:19" s="15" customFormat="1" ht="35.25" customHeight="1" x14ac:dyDescent="0.2">
      <c r="A63" s="4"/>
      <c r="B63" s="10">
        <v>56</v>
      </c>
      <c r="C63" s="10" t="s">
        <v>50</v>
      </c>
      <c r="D63" s="10" t="s">
        <v>18</v>
      </c>
      <c r="E63" s="10" t="s">
        <v>18</v>
      </c>
      <c r="F63" s="10"/>
      <c r="G63" s="10">
        <v>36.5</v>
      </c>
      <c r="H63" s="10" t="s">
        <v>51</v>
      </c>
      <c r="I63" s="10">
        <v>12</v>
      </c>
      <c r="J63" s="11">
        <v>3719</v>
      </c>
      <c r="K63" s="17">
        <v>0.59709599354665233</v>
      </c>
      <c r="L63" s="11">
        <v>1498.4</v>
      </c>
      <c r="M63" s="11">
        <v>1498.4</v>
      </c>
      <c r="N63" s="37">
        <f t="shared" si="4"/>
        <v>1637.4515200000001</v>
      </c>
      <c r="O63" s="11">
        <f t="shared" si="3"/>
        <v>59766.980480000006</v>
      </c>
      <c r="P63" s="13"/>
      <c r="Q63" s="11"/>
      <c r="R63" s="14">
        <f t="shared" si="2"/>
        <v>717203.7657600001</v>
      </c>
      <c r="S63" s="16"/>
    </row>
    <row r="64" spans="1:19" s="15" customFormat="1" ht="35.25" customHeight="1" x14ac:dyDescent="0.2">
      <c r="A64" s="4"/>
      <c r="B64" s="10">
        <v>57</v>
      </c>
      <c r="C64" s="10" t="s">
        <v>50</v>
      </c>
      <c r="D64" s="10" t="s">
        <v>19</v>
      </c>
      <c r="E64" s="10" t="s">
        <v>19</v>
      </c>
      <c r="F64" s="10"/>
      <c r="G64" s="10">
        <v>13.231000000000023</v>
      </c>
      <c r="H64" s="10" t="s">
        <v>51</v>
      </c>
      <c r="I64" s="10">
        <v>12</v>
      </c>
      <c r="J64" s="11">
        <v>25904</v>
      </c>
      <c r="K64" s="17">
        <v>0.89762198888202593</v>
      </c>
      <c r="L64" s="11">
        <v>2652</v>
      </c>
      <c r="M64" s="11">
        <v>2652</v>
      </c>
      <c r="N64" s="37">
        <f t="shared" si="4"/>
        <v>2898.1055999999999</v>
      </c>
      <c r="O64" s="11">
        <f t="shared" si="3"/>
        <v>38344.835193600062</v>
      </c>
      <c r="P64" s="13"/>
      <c r="Q64" s="11"/>
      <c r="R64" s="14">
        <f t="shared" si="2"/>
        <v>460138.02232320071</v>
      </c>
      <c r="S64" s="16"/>
    </row>
    <row r="65" spans="1:19" s="15" customFormat="1" ht="35.25" customHeight="1" x14ac:dyDescent="0.2">
      <c r="A65" s="4"/>
      <c r="B65" s="10">
        <v>58</v>
      </c>
      <c r="C65" s="10" t="s">
        <v>50</v>
      </c>
      <c r="D65" s="10" t="s">
        <v>20</v>
      </c>
      <c r="E65" s="10" t="s">
        <v>20</v>
      </c>
      <c r="F65" s="10"/>
      <c r="G65" s="10">
        <v>13.231000000000023</v>
      </c>
      <c r="H65" s="10" t="s">
        <v>51</v>
      </c>
      <c r="I65" s="10">
        <v>12</v>
      </c>
      <c r="J65" s="11">
        <v>41492</v>
      </c>
      <c r="K65" s="17">
        <v>0.98345705196182398</v>
      </c>
      <c r="L65" s="11">
        <v>686.39999999999941</v>
      </c>
      <c r="M65" s="11">
        <v>686.4</v>
      </c>
      <c r="N65" s="37">
        <f t="shared" si="4"/>
        <v>750.09791999999993</v>
      </c>
      <c r="O65" s="11">
        <f t="shared" si="3"/>
        <v>9924.545579520016</v>
      </c>
      <c r="P65" s="13"/>
      <c r="Q65" s="11"/>
      <c r="R65" s="14">
        <f t="shared" si="2"/>
        <v>119094.54695424018</v>
      </c>
      <c r="S65" s="16"/>
    </row>
    <row r="66" spans="1:19" s="15" customFormat="1" ht="35.25" customHeight="1" x14ac:dyDescent="0.2">
      <c r="A66" s="4"/>
      <c r="B66" s="10">
        <v>59</v>
      </c>
      <c r="C66" s="10" t="s">
        <v>50</v>
      </c>
      <c r="D66" s="10" t="s">
        <v>21</v>
      </c>
      <c r="E66" s="10" t="s">
        <v>21</v>
      </c>
      <c r="F66" s="10"/>
      <c r="G66" s="10">
        <v>1</v>
      </c>
      <c r="H66" s="10" t="s">
        <v>51</v>
      </c>
      <c r="I66" s="10">
        <v>12</v>
      </c>
      <c r="J66" s="11">
        <v>41944</v>
      </c>
      <c r="K66" s="17">
        <v>0.65264161739462145</v>
      </c>
      <c r="L66" s="11">
        <v>14569.599999999999</v>
      </c>
      <c r="M66" s="11">
        <v>14569.6</v>
      </c>
      <c r="N66" s="37">
        <f t="shared" si="4"/>
        <v>15921.658880000001</v>
      </c>
      <c r="O66" s="11">
        <f t="shared" si="3"/>
        <v>15921.658880000001</v>
      </c>
      <c r="P66" s="13"/>
      <c r="Q66" s="11"/>
      <c r="R66" s="14">
        <f t="shared" si="2"/>
        <v>191059.90656</v>
      </c>
      <c r="S66" s="16"/>
    </row>
    <row r="67" spans="1:19" s="15" customFormat="1" ht="35.25" customHeight="1" x14ac:dyDescent="0.2">
      <c r="A67" s="4"/>
      <c r="B67" s="10">
        <v>60</v>
      </c>
      <c r="C67" s="10" t="s">
        <v>50</v>
      </c>
      <c r="D67" s="10" t="s">
        <v>22</v>
      </c>
      <c r="E67" s="10" t="s">
        <v>22</v>
      </c>
      <c r="F67" s="10"/>
      <c r="G67" s="10">
        <v>1</v>
      </c>
      <c r="H67" s="10" t="s">
        <v>51</v>
      </c>
      <c r="I67" s="10">
        <v>12</v>
      </c>
      <c r="J67" s="11">
        <v>199840</v>
      </c>
      <c r="K67" s="17">
        <v>0.60623874099279429</v>
      </c>
      <c r="L67" s="11">
        <v>78689.249999999985</v>
      </c>
      <c r="M67" s="11">
        <v>78689.25</v>
      </c>
      <c r="N67" s="37">
        <f t="shared" si="4"/>
        <v>85991.612399999998</v>
      </c>
      <c r="O67" s="11">
        <f t="shared" si="3"/>
        <v>85991.612399999998</v>
      </c>
      <c r="P67" s="13"/>
      <c r="Q67" s="11"/>
      <c r="R67" s="14">
        <f t="shared" si="2"/>
        <v>1031899.3488</v>
      </c>
      <c r="S67" s="16"/>
    </row>
    <row r="68" spans="1:19" ht="35.25" customHeight="1" x14ac:dyDescent="0.2">
      <c r="B68" s="4" t="s">
        <v>52</v>
      </c>
      <c r="J68" s="4">
        <v>0</v>
      </c>
      <c r="M68" s="18"/>
      <c r="N68" s="18"/>
      <c r="P68" s="41" t="s">
        <v>53</v>
      </c>
      <c r="Q68" s="42"/>
      <c r="R68" s="19">
        <v>0</v>
      </c>
    </row>
    <row r="69" spans="1:19" ht="35.25" customHeight="1" x14ac:dyDescent="0.2">
      <c r="B69" s="20" t="s">
        <v>54</v>
      </c>
      <c r="C69" s="21"/>
      <c r="D69" s="21"/>
      <c r="E69" s="21"/>
      <c r="F69" s="21"/>
      <c r="G69" s="21"/>
      <c r="H69" s="21"/>
      <c r="I69" s="21"/>
      <c r="P69" s="41" t="s">
        <v>41</v>
      </c>
      <c r="Q69" s="42"/>
      <c r="R69" s="19">
        <v>0</v>
      </c>
    </row>
    <row r="70" spans="1:19" ht="35.25" customHeight="1" x14ac:dyDescent="0.2">
      <c r="B70" s="22"/>
      <c r="C70" s="22"/>
      <c r="D70" s="22"/>
      <c r="E70" s="22"/>
      <c r="F70" s="22"/>
      <c r="G70" s="22"/>
      <c r="P70" s="43" t="s">
        <v>55</v>
      </c>
      <c r="Q70" s="43"/>
      <c r="R70" s="35">
        <f>+SUM(R8:R69)</f>
        <v>1915871645.2119994</v>
      </c>
    </row>
    <row r="71" spans="1:19" ht="35.25" customHeight="1" x14ac:dyDescent="0.2">
      <c r="B71" s="25" t="s">
        <v>56</v>
      </c>
      <c r="C71" s="26"/>
      <c r="D71" s="26"/>
      <c r="E71" s="26"/>
      <c r="F71" s="26"/>
      <c r="G71" s="26"/>
      <c r="P71" s="23" t="s">
        <v>57</v>
      </c>
      <c r="Q71" s="27">
        <v>0.1</v>
      </c>
      <c r="R71" s="24">
        <f>+R70*Q71</f>
        <v>191587164.52119994</v>
      </c>
    </row>
    <row r="72" spans="1:19" ht="35.25" customHeight="1" x14ac:dyDescent="0.2">
      <c r="B72" s="28" t="s">
        <v>58</v>
      </c>
      <c r="C72" s="44" t="s">
        <v>59</v>
      </c>
      <c r="D72" s="45"/>
      <c r="E72" s="45"/>
      <c r="F72" s="46"/>
      <c r="G72" s="28" t="s">
        <v>0</v>
      </c>
      <c r="P72" s="43" t="s">
        <v>61</v>
      </c>
      <c r="Q72" s="43"/>
      <c r="R72" s="29">
        <f>+R71*19%</f>
        <v>36401561.259027988</v>
      </c>
    </row>
    <row r="73" spans="1:19" ht="35.25" customHeight="1" x14ac:dyDescent="0.2">
      <c r="B73" s="30">
        <v>1</v>
      </c>
      <c r="C73" s="47"/>
      <c r="D73" s="48"/>
      <c r="E73" s="48"/>
      <c r="F73" s="49"/>
      <c r="G73" s="31"/>
      <c r="P73" s="43" t="s">
        <v>3</v>
      </c>
      <c r="Q73" s="43"/>
      <c r="R73" s="35">
        <f>+SUM(R70:R72)</f>
        <v>2143860370.9922273</v>
      </c>
    </row>
    <row r="74" spans="1:19" ht="35.25" customHeight="1" x14ac:dyDescent="0.2">
      <c r="B74" s="22"/>
      <c r="C74" s="22"/>
      <c r="D74" s="22"/>
      <c r="E74" s="38" t="s">
        <v>60</v>
      </c>
      <c r="F74" s="39"/>
      <c r="G74" s="32">
        <v>0</v>
      </c>
    </row>
    <row r="76" spans="1:19" ht="35.25" customHeight="1" x14ac:dyDescent="0.2">
      <c r="P76" s="33"/>
    </row>
    <row r="82" spans="18:18" ht="35.25" customHeight="1" x14ac:dyDescent="0.2">
      <c r="R82" s="34"/>
    </row>
  </sheetData>
  <mergeCells count="15">
    <mergeCell ref="B1:R1"/>
    <mergeCell ref="B3:C3"/>
    <mergeCell ref="D3:E3"/>
    <mergeCell ref="D4:M4"/>
    <mergeCell ref="B6:I6"/>
    <mergeCell ref="J6:R6"/>
    <mergeCell ref="E74:F74"/>
    <mergeCell ref="O4:R4"/>
    <mergeCell ref="P68:Q68"/>
    <mergeCell ref="P69:Q69"/>
    <mergeCell ref="P70:Q70"/>
    <mergeCell ref="C72:F72"/>
    <mergeCell ref="P72:Q72"/>
    <mergeCell ref="C73:F73"/>
    <mergeCell ref="P73:Q73"/>
  </mergeCells>
  <conditionalFormatting sqref="D3:E3">
    <cfRule type="cellIs" dxfId="9" priority="2" operator="equal">
      <formula>0</formula>
    </cfRule>
  </conditionalFormatting>
  <conditionalFormatting sqref="R68">
    <cfRule type="expression" dxfId="8" priority="10">
      <formula>ISERROR($G69)</formula>
    </cfRule>
  </conditionalFormatting>
  <conditionalFormatting sqref="R70">
    <cfRule type="expression" dxfId="7" priority="6">
      <formula>ISERROR($J68)</formula>
    </cfRule>
  </conditionalFormatting>
  <conditionalFormatting sqref="R70:R73">
    <cfRule type="expression" dxfId="6" priority="1">
      <formula>ISERROR($R70)</formula>
    </cfRule>
  </conditionalFormatting>
  <conditionalFormatting sqref="R73">
    <cfRule type="expression" dxfId="5" priority="9">
      <formula>ISERROR($J74)</formula>
    </cfRule>
  </conditionalFormatting>
  <dataValidations count="12">
    <dataValidation type="decimal" allowBlank="1" showInputMessage="1" showErrorMessage="1" sqref="G73" xr:uid="{9BDF3476-3CC2-44F0-8C48-E4BF9ACE8D6B}">
      <formula1>0</formula1>
      <formula2>1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23:K49" xr:uid="{A262D6F9-1772-410F-AE24-285D61D2C955}">
      <formula1>A23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22" xr:uid="{CA1112B6-AD0B-45FD-BFED-AF44DBB7A771}">
      <formula1>A8</formula1>
    </dataValidation>
    <dataValidation operator="greaterThanOrEqual" allowBlank="1" showInputMessage="1" showErrorMessage="1" sqref="K50:K67" xr:uid="{EE5E2A3E-4D7B-4D40-8B2C-D61A7A023533}"/>
    <dataValidation type="decimal" allowBlank="1" showInputMessage="1" showErrorMessage="1" errorTitle="Error" error="Mayor a 1" promptTitle="Porcentaje de AIU" prompt="Mayor a 1" sqref="S68:XEO68" xr:uid="{068861E9-7E97-4CA3-86F5-E8BFEF0F0682}">
      <formula1>0.011</formula1>
      <formula2>AI71</formula2>
    </dataValidation>
    <dataValidation type="decimal" allowBlank="1" showInputMessage="1" showErrorMessage="1" errorTitle="Error" error="Mayor a 1" sqref="R68:R69" xr:uid="{BF5A4CF0-D8E8-423B-971E-144E53B11896}">
      <formula1>0.011</formula1>
      <formula2>AG71</formula2>
    </dataValidation>
    <dataValidation type="decimal" operator="greaterThan" allowBlank="1" showInputMessage="1" showErrorMessage="1" sqref="P8:Q67" xr:uid="{2E3CEAFF-204E-45FC-BAD1-0EB60591A0F7}">
      <formula1>0</formula1>
    </dataValidation>
    <dataValidation type="decimal" allowBlank="1" showInputMessage="1" showErrorMessage="1" errorTitle="Error" error="Mayor a 1" promptTitle="Porcentaje de AIU" prompt="Mayor a 1" sqref="O68 XEP68:XFD68" xr:uid="{E26589B1-4EFB-42A5-9B24-E52D84FE3EA5}">
      <formula1>0.011</formula1>
      <formula2>AD71</formula2>
    </dataValidation>
    <dataValidation type="list" allowBlank="1" showInputMessage="1" showErrorMessage="1" sqref="D4" xr:uid="{6B91BD6D-197B-4DB5-9B63-39C2A617674B}">
      <formula1>INDIRECT("regioncobertura"&amp;$D$3)</formula1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Q71" xr:uid="{34F4FC29-8137-40E5-AE61-A274056808E0}">
      <formula1>0.01</formula1>
      <formula2>#REF!</formula2>
    </dataValidation>
    <dataValidation type="decimal" allowBlank="1" showInputMessage="1" showErrorMessage="1" errorTitle="Error" error="Mayor a 1" promptTitle="Porcentaje de AIU" prompt="Mayor a 1" sqref="A68" xr:uid="{D4E9C201-F034-4655-B6F7-05B99011E5F2}">
      <formula1>0.011</formula1>
      <formula2>#REF!</formula2>
    </dataValidation>
    <dataValidation type="decimal" allowBlank="1" showInputMessage="1" showErrorMessage="1" errorTitle="Error" error="Mayor a 1" promptTitle="Porcentaje de AIU" prompt="Mayor a 1" sqref="B68:L68" xr:uid="{61A81FD8-F8D4-47E1-B3D1-B1F76F0C5F73}">
      <formula1>0.011</formula1>
      <formula2>S71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D734-F2F5-4AFD-97C4-ECA4C5AEB219}">
  <dimension ref="A1:S82"/>
  <sheetViews>
    <sheetView tabSelected="1" topLeftCell="K61" zoomScale="80" zoomScaleNormal="80" workbookViewId="0">
      <selection activeCell="O9" sqref="O9"/>
    </sheetView>
  </sheetViews>
  <sheetFormatPr baseColWidth="10" defaultColWidth="11.42578125" defaultRowHeight="35.25" customHeight="1" x14ac:dyDescent="0.2"/>
  <cols>
    <col min="1" max="1" width="4.42578125" style="4" customWidth="1"/>
    <col min="2" max="2" width="6.42578125" style="2" customWidth="1"/>
    <col min="3" max="3" width="28.5703125" style="2" customWidth="1"/>
    <col min="4" max="4" width="29" style="2" customWidth="1"/>
    <col min="5" max="5" width="39.42578125" style="2" customWidth="1"/>
    <col min="6" max="6" width="20.140625" style="2" customWidth="1"/>
    <col min="7" max="7" width="17.42578125" style="2" customWidth="1"/>
    <col min="8" max="8" width="10.42578125" style="2" customWidth="1"/>
    <col min="9" max="9" width="17.42578125" style="2" customWidth="1"/>
    <col min="10" max="10" width="24.42578125" style="2" customWidth="1"/>
    <col min="11" max="11" width="13.85546875" style="2" customWidth="1"/>
    <col min="12" max="12" width="25.42578125" style="2" customWidth="1"/>
    <col min="13" max="14" width="28.5703125" style="2" customWidth="1"/>
    <col min="15" max="15" width="27.5703125" style="2" customWidth="1"/>
    <col min="16" max="16" width="31.85546875" style="2" customWidth="1"/>
    <col min="17" max="17" width="28.42578125" style="2" customWidth="1"/>
    <col min="18" max="18" width="39.42578125" style="2" customWidth="1"/>
    <col min="19" max="19" width="15.140625" style="3" bestFit="1" customWidth="1"/>
    <col min="20" max="20" width="15.85546875" style="2" bestFit="1" customWidth="1"/>
    <col min="21" max="22" width="15.42578125" style="2" bestFit="1" customWidth="1"/>
    <col min="23" max="23" width="16.42578125" style="2" bestFit="1" customWidth="1"/>
    <col min="24" max="24" width="15.85546875" style="2" bestFit="1" customWidth="1"/>
    <col min="25" max="16384" width="11.42578125" style="2"/>
  </cols>
  <sheetData>
    <row r="1" spans="1:19" ht="68.849999999999994" customHeight="1" x14ac:dyDescent="0.2">
      <c r="A1" s="1"/>
      <c r="B1" s="50" t="s">
        <v>23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9" ht="22.15" customHeight="1" x14ac:dyDescent="0.25">
      <c r="B2" s="5" t="s">
        <v>24</v>
      </c>
      <c r="F2" s="6"/>
    </row>
    <row r="3" spans="1:19" ht="35.25" customHeight="1" x14ac:dyDescent="0.25">
      <c r="B3" s="51" t="s">
        <v>25</v>
      </c>
      <c r="C3" s="52"/>
      <c r="D3" s="53">
        <f>'[1]Solicitud de Cotización General'!H9</f>
        <v>2</v>
      </c>
      <c r="E3" s="54"/>
      <c r="F3"/>
      <c r="G3"/>
      <c r="H3"/>
      <c r="I3"/>
      <c r="J3"/>
      <c r="K3"/>
      <c r="L3"/>
      <c r="M3"/>
      <c r="N3"/>
      <c r="O3"/>
      <c r="P3"/>
      <c r="Q3"/>
      <c r="R3"/>
    </row>
    <row r="4" spans="1:19" ht="35.25" customHeight="1" x14ac:dyDescent="0.2">
      <c r="B4" s="7" t="s">
        <v>26</v>
      </c>
      <c r="C4" s="8"/>
      <c r="D4" s="55" t="s">
        <v>27</v>
      </c>
      <c r="E4" s="56"/>
      <c r="F4" s="56"/>
      <c r="G4" s="56"/>
      <c r="H4" s="56"/>
      <c r="I4" s="56"/>
      <c r="J4" s="56"/>
      <c r="K4" s="56"/>
      <c r="L4" s="56"/>
      <c r="M4" s="57"/>
      <c r="N4" s="36"/>
      <c r="O4" s="40" t="s">
        <v>64</v>
      </c>
      <c r="P4" s="40"/>
      <c r="Q4" s="40"/>
      <c r="R4" s="40"/>
    </row>
    <row r="5" spans="1:19" ht="12.75" customHeight="1" x14ac:dyDescent="0.2"/>
    <row r="6" spans="1:19" ht="35.25" customHeight="1" x14ac:dyDescent="0.2">
      <c r="B6" s="58" t="s">
        <v>28</v>
      </c>
      <c r="C6" s="58"/>
      <c r="D6" s="58"/>
      <c r="E6" s="58"/>
      <c r="F6" s="58"/>
      <c r="G6" s="58"/>
      <c r="H6" s="58"/>
      <c r="I6" s="59"/>
      <c r="J6" s="60" t="s">
        <v>29</v>
      </c>
      <c r="K6" s="58"/>
      <c r="L6" s="58"/>
      <c r="M6" s="58"/>
      <c r="N6" s="58"/>
      <c r="O6" s="58"/>
      <c r="P6" s="58"/>
      <c r="Q6" s="58"/>
      <c r="R6" s="58"/>
    </row>
    <row r="7" spans="1:19" ht="47.25" customHeight="1" x14ac:dyDescent="0.2"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10</v>
      </c>
      <c r="I7" s="9" t="s">
        <v>36</v>
      </c>
      <c r="J7" s="9" t="s">
        <v>37</v>
      </c>
      <c r="K7" s="9" t="s">
        <v>1</v>
      </c>
      <c r="L7" s="9" t="s">
        <v>2</v>
      </c>
      <c r="M7" s="9" t="s">
        <v>38</v>
      </c>
      <c r="N7" s="9" t="s">
        <v>62</v>
      </c>
      <c r="O7" s="9" t="s">
        <v>39</v>
      </c>
      <c r="P7" s="9" t="s">
        <v>40</v>
      </c>
      <c r="Q7" s="9" t="s">
        <v>41</v>
      </c>
      <c r="R7" s="9" t="s">
        <v>42</v>
      </c>
    </row>
    <row r="8" spans="1:19" s="15" customFormat="1" ht="35.25" customHeight="1" x14ac:dyDescent="0.2">
      <c r="A8" s="4" t="b">
        <v>1</v>
      </c>
      <c r="B8" s="10">
        <v>1</v>
      </c>
      <c r="C8" s="10" t="s">
        <v>43</v>
      </c>
      <c r="D8" s="10" t="s">
        <v>44</v>
      </c>
      <c r="E8" s="10" t="s">
        <v>44</v>
      </c>
      <c r="F8" s="10" t="s">
        <v>45</v>
      </c>
      <c r="G8" s="10">
        <v>7</v>
      </c>
      <c r="H8" s="10" t="s">
        <v>46</v>
      </c>
      <c r="I8" s="10">
        <v>7.56</v>
      </c>
      <c r="J8" s="11">
        <v>2200293</v>
      </c>
      <c r="K8" s="12"/>
      <c r="L8" s="11">
        <v>2200293</v>
      </c>
      <c r="M8" s="11">
        <v>2200293</v>
      </c>
      <c r="N8" s="37">
        <f>+(M8*12.07%)+M8</f>
        <v>2465868.3651000001</v>
      </c>
      <c r="O8" s="11">
        <f>+N8-M8</f>
        <v>265575.36510000005</v>
      </c>
      <c r="P8" s="13"/>
      <c r="Q8" s="11"/>
      <c r="R8" s="14">
        <f>I8*O8*G8</f>
        <v>14054248.321092002</v>
      </c>
      <c r="S8" s="16"/>
    </row>
    <row r="9" spans="1:19" s="15" customFormat="1" ht="35.25" customHeight="1" x14ac:dyDescent="0.2">
      <c r="A9" s="4" t="b">
        <v>1</v>
      </c>
      <c r="B9" s="10">
        <v>2</v>
      </c>
      <c r="C9" s="10" t="s">
        <v>43</v>
      </c>
      <c r="D9" s="10" t="s">
        <v>44</v>
      </c>
      <c r="E9" s="10" t="s">
        <v>44</v>
      </c>
      <c r="F9" s="10" t="s">
        <v>45</v>
      </c>
      <c r="G9" s="10">
        <v>14</v>
      </c>
      <c r="H9" s="10" t="s">
        <v>46</v>
      </c>
      <c r="I9" s="10">
        <v>7.56</v>
      </c>
      <c r="J9" s="11">
        <v>2200293</v>
      </c>
      <c r="K9" s="12"/>
      <c r="L9" s="11">
        <v>2200293</v>
      </c>
      <c r="M9" s="11">
        <v>2200293</v>
      </c>
      <c r="N9" s="37">
        <f t="shared" ref="N9:N49" si="0">+(M9*12.07%)+M9</f>
        <v>2465868.3651000001</v>
      </c>
      <c r="O9" s="11">
        <f t="shared" ref="O9:O67" si="1">+N9-M9</f>
        <v>265575.36510000005</v>
      </c>
      <c r="P9" s="13"/>
      <c r="Q9" s="11"/>
      <c r="R9" s="14">
        <f t="shared" ref="R9:R67" si="2">I9*O9*G9</f>
        <v>28108496.642184004</v>
      </c>
      <c r="S9" s="16"/>
    </row>
    <row r="10" spans="1:19" s="15" customFormat="1" ht="35.25" customHeight="1" x14ac:dyDescent="0.2">
      <c r="A10" s="4" t="b">
        <v>1</v>
      </c>
      <c r="B10" s="10">
        <v>3</v>
      </c>
      <c r="C10" s="10" t="s">
        <v>43</v>
      </c>
      <c r="D10" s="10" t="s">
        <v>44</v>
      </c>
      <c r="E10" s="10" t="s">
        <v>44</v>
      </c>
      <c r="F10" s="10" t="s">
        <v>45</v>
      </c>
      <c r="G10" s="10">
        <v>4</v>
      </c>
      <c r="H10" s="10" t="s">
        <v>46</v>
      </c>
      <c r="I10" s="10">
        <v>7.56</v>
      </c>
      <c r="J10" s="11">
        <v>2200293</v>
      </c>
      <c r="K10" s="12"/>
      <c r="L10" s="11">
        <v>2200293</v>
      </c>
      <c r="M10" s="11">
        <v>2200293</v>
      </c>
      <c r="N10" s="37">
        <f t="shared" si="0"/>
        <v>2465868.3651000001</v>
      </c>
      <c r="O10" s="11">
        <f t="shared" si="1"/>
        <v>265575.36510000005</v>
      </c>
      <c r="P10" s="13"/>
      <c r="Q10" s="11"/>
      <c r="R10" s="14">
        <f t="shared" si="2"/>
        <v>8030999.0406240011</v>
      </c>
      <c r="S10" s="16"/>
    </row>
    <row r="11" spans="1:19" s="15" customFormat="1" ht="35.25" customHeight="1" x14ac:dyDescent="0.2">
      <c r="A11" s="4" t="b">
        <v>1</v>
      </c>
      <c r="B11" s="10">
        <v>4</v>
      </c>
      <c r="C11" s="10" t="s">
        <v>43</v>
      </c>
      <c r="D11" s="10" t="s">
        <v>44</v>
      </c>
      <c r="E11" s="10" t="s">
        <v>44</v>
      </c>
      <c r="F11" s="10" t="s">
        <v>45</v>
      </c>
      <c r="G11" s="10">
        <v>2</v>
      </c>
      <c r="H11" s="10" t="s">
        <v>46</v>
      </c>
      <c r="I11" s="10">
        <v>7.56</v>
      </c>
      <c r="J11" s="11">
        <v>2200293</v>
      </c>
      <c r="K11" s="12"/>
      <c r="L11" s="11">
        <v>2200293</v>
      </c>
      <c r="M11" s="11">
        <v>2200293</v>
      </c>
      <c r="N11" s="37">
        <f t="shared" si="0"/>
        <v>2465868.3651000001</v>
      </c>
      <c r="O11" s="11">
        <f t="shared" si="1"/>
        <v>265575.36510000005</v>
      </c>
      <c r="P11" s="13"/>
      <c r="Q11" s="11"/>
      <c r="R11" s="14">
        <f t="shared" si="2"/>
        <v>4015499.5203120005</v>
      </c>
      <c r="S11" s="16"/>
    </row>
    <row r="12" spans="1:19" s="15" customFormat="1" ht="35.25" customHeight="1" x14ac:dyDescent="0.2">
      <c r="A12" s="4" t="b">
        <v>1</v>
      </c>
      <c r="B12" s="10">
        <v>5</v>
      </c>
      <c r="C12" s="10" t="s">
        <v>43</v>
      </c>
      <c r="D12" s="10" t="s">
        <v>44</v>
      </c>
      <c r="E12" s="10" t="s">
        <v>44</v>
      </c>
      <c r="F12" s="10" t="s">
        <v>45</v>
      </c>
      <c r="G12" s="10">
        <v>1</v>
      </c>
      <c r="H12" s="10" t="s">
        <v>46</v>
      </c>
      <c r="I12" s="10">
        <v>7.56</v>
      </c>
      <c r="J12" s="11">
        <v>2200293</v>
      </c>
      <c r="K12" s="12"/>
      <c r="L12" s="11">
        <v>2200293</v>
      </c>
      <c r="M12" s="11">
        <v>2200293</v>
      </c>
      <c r="N12" s="37">
        <f t="shared" si="0"/>
        <v>2465868.3651000001</v>
      </c>
      <c r="O12" s="11">
        <f t="shared" si="1"/>
        <v>265575.36510000005</v>
      </c>
      <c r="P12" s="13"/>
      <c r="Q12" s="11"/>
      <c r="R12" s="14">
        <f t="shared" si="2"/>
        <v>2007749.7601560003</v>
      </c>
      <c r="S12" s="16"/>
    </row>
    <row r="13" spans="1:19" s="15" customFormat="1" ht="35.25" customHeight="1" x14ac:dyDescent="0.2">
      <c r="A13" s="4" t="b">
        <v>1</v>
      </c>
      <c r="B13" s="10">
        <v>6</v>
      </c>
      <c r="C13" s="10" t="s">
        <v>43</v>
      </c>
      <c r="D13" s="10" t="s">
        <v>44</v>
      </c>
      <c r="E13" s="10" t="s">
        <v>44</v>
      </c>
      <c r="F13" s="10" t="s">
        <v>45</v>
      </c>
      <c r="G13" s="10">
        <v>2</v>
      </c>
      <c r="H13" s="10" t="s">
        <v>46</v>
      </c>
      <c r="I13" s="10">
        <v>7.56</v>
      </c>
      <c r="J13" s="11">
        <v>2200293</v>
      </c>
      <c r="K13" s="12"/>
      <c r="L13" s="11">
        <v>2200293</v>
      </c>
      <c r="M13" s="11">
        <v>2200293</v>
      </c>
      <c r="N13" s="37">
        <f t="shared" si="0"/>
        <v>2465868.3651000001</v>
      </c>
      <c r="O13" s="11">
        <f t="shared" si="1"/>
        <v>265575.36510000005</v>
      </c>
      <c r="P13" s="13"/>
      <c r="Q13" s="11"/>
      <c r="R13" s="14">
        <f t="shared" si="2"/>
        <v>4015499.5203120005</v>
      </c>
      <c r="S13" s="16"/>
    </row>
    <row r="14" spans="1:19" s="15" customFormat="1" ht="35.25" customHeight="1" x14ac:dyDescent="0.2">
      <c r="A14" s="4" t="b">
        <v>1</v>
      </c>
      <c r="B14" s="10">
        <v>7</v>
      </c>
      <c r="C14" s="10" t="s">
        <v>43</v>
      </c>
      <c r="D14" s="10" t="s">
        <v>44</v>
      </c>
      <c r="E14" s="10" t="s">
        <v>44</v>
      </c>
      <c r="F14" s="10" t="s">
        <v>45</v>
      </c>
      <c r="G14" s="10">
        <v>3</v>
      </c>
      <c r="H14" s="10" t="s">
        <v>46</v>
      </c>
      <c r="I14" s="10">
        <v>7.56</v>
      </c>
      <c r="J14" s="11">
        <v>2200293</v>
      </c>
      <c r="K14" s="12"/>
      <c r="L14" s="11">
        <v>2200293</v>
      </c>
      <c r="M14" s="11">
        <v>2200293</v>
      </c>
      <c r="N14" s="37">
        <f t="shared" si="0"/>
        <v>2465868.3651000001</v>
      </c>
      <c r="O14" s="11">
        <f t="shared" si="1"/>
        <v>265575.36510000005</v>
      </c>
      <c r="P14" s="13"/>
      <c r="Q14" s="11"/>
      <c r="R14" s="14">
        <f t="shared" si="2"/>
        <v>6023249.280468001</v>
      </c>
      <c r="S14" s="16"/>
    </row>
    <row r="15" spans="1:19" s="15" customFormat="1" ht="35.25" customHeight="1" x14ac:dyDescent="0.2">
      <c r="A15" s="4" t="b">
        <v>1</v>
      </c>
      <c r="B15" s="10">
        <v>8</v>
      </c>
      <c r="C15" s="10" t="s">
        <v>43</v>
      </c>
      <c r="D15" s="10" t="s">
        <v>44</v>
      </c>
      <c r="E15" s="10" t="s">
        <v>44</v>
      </c>
      <c r="F15" s="10" t="s">
        <v>45</v>
      </c>
      <c r="G15" s="10">
        <v>1</v>
      </c>
      <c r="H15" s="10" t="s">
        <v>46</v>
      </c>
      <c r="I15" s="10">
        <v>7.56</v>
      </c>
      <c r="J15" s="11">
        <v>2200293</v>
      </c>
      <c r="K15" s="12"/>
      <c r="L15" s="11">
        <v>2200293</v>
      </c>
      <c r="M15" s="11">
        <v>2200293</v>
      </c>
      <c r="N15" s="37">
        <f t="shared" si="0"/>
        <v>2465868.3651000001</v>
      </c>
      <c r="O15" s="11">
        <f t="shared" si="1"/>
        <v>265575.36510000005</v>
      </c>
      <c r="P15" s="13"/>
      <c r="Q15" s="11"/>
      <c r="R15" s="14">
        <f t="shared" si="2"/>
        <v>2007749.7601560003</v>
      </c>
      <c r="S15" s="16"/>
    </row>
    <row r="16" spans="1:19" s="15" customFormat="1" ht="35.25" customHeight="1" x14ac:dyDescent="0.2">
      <c r="A16" s="4" t="b">
        <v>1</v>
      </c>
      <c r="B16" s="10">
        <v>9</v>
      </c>
      <c r="C16" s="10" t="s">
        <v>43</v>
      </c>
      <c r="D16" s="10" t="s">
        <v>44</v>
      </c>
      <c r="E16" s="10" t="s">
        <v>44</v>
      </c>
      <c r="F16" s="10" t="s">
        <v>45</v>
      </c>
      <c r="G16" s="10">
        <v>2</v>
      </c>
      <c r="H16" s="10" t="s">
        <v>46</v>
      </c>
      <c r="I16" s="10">
        <v>7.56</v>
      </c>
      <c r="J16" s="11">
        <v>2200293</v>
      </c>
      <c r="K16" s="12"/>
      <c r="L16" s="11">
        <v>2200293</v>
      </c>
      <c r="M16" s="11">
        <v>2200293</v>
      </c>
      <c r="N16" s="37">
        <f t="shared" si="0"/>
        <v>2465868.3651000001</v>
      </c>
      <c r="O16" s="11">
        <f t="shared" si="1"/>
        <v>265575.36510000005</v>
      </c>
      <c r="P16" s="13"/>
      <c r="Q16" s="11"/>
      <c r="R16" s="14">
        <f t="shared" si="2"/>
        <v>4015499.5203120005</v>
      </c>
      <c r="S16" s="16"/>
    </row>
    <row r="17" spans="1:19" s="15" customFormat="1" ht="35.25" customHeight="1" x14ac:dyDescent="0.2">
      <c r="A17" s="4" t="b">
        <v>1</v>
      </c>
      <c r="B17" s="10">
        <v>10</v>
      </c>
      <c r="C17" s="10" t="s">
        <v>43</v>
      </c>
      <c r="D17" s="10" t="s">
        <v>44</v>
      </c>
      <c r="E17" s="10" t="s">
        <v>44</v>
      </c>
      <c r="F17" s="10" t="s">
        <v>45</v>
      </c>
      <c r="G17" s="10">
        <v>2</v>
      </c>
      <c r="H17" s="10" t="s">
        <v>46</v>
      </c>
      <c r="I17" s="10">
        <v>7.56</v>
      </c>
      <c r="J17" s="11">
        <v>2200293</v>
      </c>
      <c r="K17" s="12"/>
      <c r="L17" s="11">
        <v>2200293</v>
      </c>
      <c r="M17" s="11">
        <v>2200293</v>
      </c>
      <c r="N17" s="37">
        <f t="shared" si="0"/>
        <v>2465868.3651000001</v>
      </c>
      <c r="O17" s="11">
        <f t="shared" si="1"/>
        <v>265575.36510000005</v>
      </c>
      <c r="P17" s="13"/>
      <c r="Q17" s="11"/>
      <c r="R17" s="14">
        <f t="shared" si="2"/>
        <v>4015499.5203120005</v>
      </c>
      <c r="S17" s="16"/>
    </row>
    <row r="18" spans="1:19" s="15" customFormat="1" ht="35.25" customHeight="1" x14ac:dyDescent="0.2">
      <c r="A18" s="4" t="b">
        <v>1</v>
      </c>
      <c r="B18" s="10">
        <v>11</v>
      </c>
      <c r="C18" s="10" t="s">
        <v>43</v>
      </c>
      <c r="D18" s="10" t="s">
        <v>44</v>
      </c>
      <c r="E18" s="10" t="s">
        <v>44</v>
      </c>
      <c r="F18" s="10" t="s">
        <v>45</v>
      </c>
      <c r="G18" s="10">
        <v>3</v>
      </c>
      <c r="H18" s="10" t="s">
        <v>46</v>
      </c>
      <c r="I18" s="10">
        <v>7.56</v>
      </c>
      <c r="J18" s="11">
        <v>2200293</v>
      </c>
      <c r="K18" s="12"/>
      <c r="L18" s="11">
        <v>2200293</v>
      </c>
      <c r="M18" s="11">
        <v>2200293</v>
      </c>
      <c r="N18" s="37">
        <f t="shared" si="0"/>
        <v>2465868.3651000001</v>
      </c>
      <c r="O18" s="11">
        <f t="shared" si="1"/>
        <v>265575.36510000005</v>
      </c>
      <c r="P18" s="13"/>
      <c r="Q18" s="11"/>
      <c r="R18" s="14">
        <f t="shared" si="2"/>
        <v>6023249.280468001</v>
      </c>
      <c r="S18" s="16"/>
    </row>
    <row r="19" spans="1:19" s="15" customFormat="1" ht="35.25" customHeight="1" x14ac:dyDescent="0.2">
      <c r="A19" s="4" t="b">
        <v>1</v>
      </c>
      <c r="B19" s="10">
        <v>12</v>
      </c>
      <c r="C19" s="10" t="s">
        <v>43</v>
      </c>
      <c r="D19" s="10" t="s">
        <v>44</v>
      </c>
      <c r="E19" s="10" t="s">
        <v>44</v>
      </c>
      <c r="F19" s="10" t="s">
        <v>45</v>
      </c>
      <c r="G19" s="10">
        <v>1</v>
      </c>
      <c r="H19" s="10" t="s">
        <v>46</v>
      </c>
      <c r="I19" s="10">
        <v>7.56</v>
      </c>
      <c r="J19" s="11">
        <v>2200293</v>
      </c>
      <c r="K19" s="12"/>
      <c r="L19" s="11">
        <v>2200293</v>
      </c>
      <c r="M19" s="11">
        <v>2200293</v>
      </c>
      <c r="N19" s="37">
        <f t="shared" si="0"/>
        <v>2465868.3651000001</v>
      </c>
      <c r="O19" s="11">
        <f t="shared" si="1"/>
        <v>265575.36510000005</v>
      </c>
      <c r="P19" s="13"/>
      <c r="Q19" s="11"/>
      <c r="R19" s="14">
        <f t="shared" si="2"/>
        <v>2007749.7601560003</v>
      </c>
      <c r="S19" s="16"/>
    </row>
    <row r="20" spans="1:19" s="15" customFormat="1" ht="35.25" customHeight="1" x14ac:dyDescent="0.2">
      <c r="A20" s="4" t="b">
        <v>1</v>
      </c>
      <c r="B20" s="10">
        <v>13</v>
      </c>
      <c r="C20" s="10" t="s">
        <v>43</v>
      </c>
      <c r="D20" s="10" t="s">
        <v>44</v>
      </c>
      <c r="E20" s="10" t="s">
        <v>44</v>
      </c>
      <c r="F20" s="10" t="s">
        <v>45</v>
      </c>
      <c r="G20" s="10">
        <v>2</v>
      </c>
      <c r="H20" s="10" t="s">
        <v>46</v>
      </c>
      <c r="I20" s="10">
        <v>7.56</v>
      </c>
      <c r="J20" s="11">
        <v>2200293</v>
      </c>
      <c r="K20" s="12"/>
      <c r="L20" s="11">
        <v>2200293</v>
      </c>
      <c r="M20" s="11">
        <v>2200293</v>
      </c>
      <c r="N20" s="37">
        <f t="shared" si="0"/>
        <v>2465868.3651000001</v>
      </c>
      <c r="O20" s="11">
        <f t="shared" si="1"/>
        <v>265575.36510000005</v>
      </c>
      <c r="P20" s="13"/>
      <c r="Q20" s="11"/>
      <c r="R20" s="14">
        <f t="shared" si="2"/>
        <v>4015499.5203120005</v>
      </c>
      <c r="S20" s="16"/>
    </row>
    <row r="21" spans="1:19" s="15" customFormat="1" ht="35.25" customHeight="1" x14ac:dyDescent="0.2">
      <c r="A21" s="4" t="b">
        <v>1</v>
      </c>
      <c r="B21" s="10">
        <v>14</v>
      </c>
      <c r="C21" s="10" t="s">
        <v>43</v>
      </c>
      <c r="D21" s="10" t="s">
        <v>44</v>
      </c>
      <c r="E21" s="10" t="s">
        <v>44</v>
      </c>
      <c r="F21" s="10" t="s">
        <v>45</v>
      </c>
      <c r="G21" s="10">
        <v>1</v>
      </c>
      <c r="H21" s="10" t="s">
        <v>46</v>
      </c>
      <c r="I21" s="10">
        <v>7.56</v>
      </c>
      <c r="J21" s="11">
        <v>2200293</v>
      </c>
      <c r="K21" s="12"/>
      <c r="L21" s="11">
        <v>2200293</v>
      </c>
      <c r="M21" s="11">
        <v>2200293</v>
      </c>
      <c r="N21" s="37">
        <f t="shared" si="0"/>
        <v>2465868.3651000001</v>
      </c>
      <c r="O21" s="11">
        <f t="shared" si="1"/>
        <v>265575.36510000005</v>
      </c>
      <c r="P21" s="13"/>
      <c r="Q21" s="11"/>
      <c r="R21" s="14">
        <f t="shared" si="2"/>
        <v>2007749.7601560003</v>
      </c>
      <c r="S21" s="16"/>
    </row>
    <row r="22" spans="1:19" s="15" customFormat="1" ht="35.25" customHeight="1" x14ac:dyDescent="0.2">
      <c r="A22" s="4" t="b">
        <v>1</v>
      </c>
      <c r="B22" s="10">
        <v>15</v>
      </c>
      <c r="C22" s="10" t="s">
        <v>43</v>
      </c>
      <c r="D22" s="10" t="s">
        <v>47</v>
      </c>
      <c r="E22" s="10" t="s">
        <v>47</v>
      </c>
      <c r="F22" s="10" t="s">
        <v>45</v>
      </c>
      <c r="G22" s="10">
        <v>1</v>
      </c>
      <c r="H22" s="10" t="s">
        <v>46</v>
      </c>
      <c r="I22" s="10">
        <v>7.56</v>
      </c>
      <c r="J22" s="11">
        <v>2200293</v>
      </c>
      <c r="K22" s="12"/>
      <c r="L22" s="11">
        <v>2200293</v>
      </c>
      <c r="M22" s="11">
        <v>2200293</v>
      </c>
      <c r="N22" s="37">
        <f t="shared" si="0"/>
        <v>2465868.3651000001</v>
      </c>
      <c r="O22" s="11">
        <f t="shared" si="1"/>
        <v>265575.36510000005</v>
      </c>
      <c r="P22" s="13"/>
      <c r="Q22" s="11"/>
      <c r="R22" s="14">
        <f t="shared" si="2"/>
        <v>2007749.7601560003</v>
      </c>
      <c r="S22" s="16"/>
    </row>
    <row r="23" spans="1:19" s="15" customFormat="1" ht="35.25" customHeight="1" x14ac:dyDescent="0.2">
      <c r="A23" s="4" t="b">
        <v>1</v>
      </c>
      <c r="B23" s="10">
        <v>16</v>
      </c>
      <c r="C23" s="10" t="s">
        <v>43</v>
      </c>
      <c r="D23" s="10" t="s">
        <v>48</v>
      </c>
      <c r="E23" s="10" t="s">
        <v>48</v>
      </c>
      <c r="F23" s="10" t="s">
        <v>49</v>
      </c>
      <c r="G23" s="10">
        <v>1</v>
      </c>
      <c r="H23" s="10" t="s">
        <v>46</v>
      </c>
      <c r="I23" s="10">
        <v>7.56</v>
      </c>
      <c r="J23" s="11">
        <v>1408187</v>
      </c>
      <c r="K23" s="12"/>
      <c r="L23" s="11">
        <v>1408187</v>
      </c>
      <c r="M23" s="11">
        <v>1408187</v>
      </c>
      <c r="N23" s="37">
        <f t="shared" si="0"/>
        <v>1578155.1709</v>
      </c>
      <c r="O23" s="11">
        <f t="shared" si="1"/>
        <v>169968.17090000003</v>
      </c>
      <c r="P23" s="13"/>
      <c r="Q23" s="11"/>
      <c r="R23" s="14">
        <f t="shared" si="2"/>
        <v>1284959.3720040002</v>
      </c>
      <c r="S23" s="16"/>
    </row>
    <row r="24" spans="1:19" s="15" customFormat="1" ht="35.25" customHeight="1" x14ac:dyDescent="0.2">
      <c r="A24" s="4" t="b">
        <v>1</v>
      </c>
      <c r="B24" s="10">
        <v>17</v>
      </c>
      <c r="C24" s="10" t="s">
        <v>43</v>
      </c>
      <c r="D24" s="10" t="s">
        <v>48</v>
      </c>
      <c r="E24" s="10" t="s">
        <v>48</v>
      </c>
      <c r="F24" s="10" t="s">
        <v>49</v>
      </c>
      <c r="G24" s="10">
        <v>1</v>
      </c>
      <c r="H24" s="10" t="s">
        <v>46</v>
      </c>
      <c r="I24" s="10">
        <v>7.56</v>
      </c>
      <c r="J24" s="11">
        <v>1408187</v>
      </c>
      <c r="K24" s="12"/>
      <c r="L24" s="11">
        <v>1408187</v>
      </c>
      <c r="M24" s="11">
        <v>1408187</v>
      </c>
      <c r="N24" s="37">
        <f t="shared" si="0"/>
        <v>1578155.1709</v>
      </c>
      <c r="O24" s="11">
        <f t="shared" si="1"/>
        <v>169968.17090000003</v>
      </c>
      <c r="P24" s="13"/>
      <c r="Q24" s="11"/>
      <c r="R24" s="14">
        <f t="shared" si="2"/>
        <v>1284959.3720040002</v>
      </c>
      <c r="S24" s="16"/>
    </row>
    <row r="25" spans="1:19" s="15" customFormat="1" ht="35.25" customHeight="1" x14ac:dyDescent="0.2">
      <c r="A25" s="4" t="b">
        <v>1</v>
      </c>
      <c r="B25" s="10">
        <v>18</v>
      </c>
      <c r="C25" s="10" t="s">
        <v>43</v>
      </c>
      <c r="D25" s="10" t="s">
        <v>48</v>
      </c>
      <c r="E25" s="10" t="s">
        <v>48</v>
      </c>
      <c r="F25" s="10" t="s">
        <v>49</v>
      </c>
      <c r="G25" s="10">
        <v>1</v>
      </c>
      <c r="H25" s="10" t="s">
        <v>46</v>
      </c>
      <c r="I25" s="10">
        <v>7.56</v>
      </c>
      <c r="J25" s="11">
        <v>1408187</v>
      </c>
      <c r="K25" s="12"/>
      <c r="L25" s="11">
        <v>1408187</v>
      </c>
      <c r="M25" s="11">
        <v>1408187</v>
      </c>
      <c r="N25" s="37">
        <f t="shared" si="0"/>
        <v>1578155.1709</v>
      </c>
      <c r="O25" s="11">
        <f t="shared" si="1"/>
        <v>169968.17090000003</v>
      </c>
      <c r="P25" s="13"/>
      <c r="Q25" s="11"/>
      <c r="R25" s="14">
        <f t="shared" si="2"/>
        <v>1284959.3720040002</v>
      </c>
      <c r="S25" s="16"/>
    </row>
    <row r="26" spans="1:19" s="15" customFormat="1" ht="35.25" customHeight="1" x14ac:dyDescent="0.2">
      <c r="A26" s="4" t="b">
        <v>1</v>
      </c>
      <c r="B26" s="10">
        <v>19</v>
      </c>
      <c r="C26" s="10" t="s">
        <v>43</v>
      </c>
      <c r="D26" s="10" t="s">
        <v>48</v>
      </c>
      <c r="E26" s="10" t="s">
        <v>48</v>
      </c>
      <c r="F26" s="10" t="s">
        <v>49</v>
      </c>
      <c r="G26" s="10">
        <v>1</v>
      </c>
      <c r="H26" s="10" t="s">
        <v>46</v>
      </c>
      <c r="I26" s="10">
        <v>7.56</v>
      </c>
      <c r="J26" s="11">
        <v>1408187</v>
      </c>
      <c r="K26" s="12"/>
      <c r="L26" s="11">
        <v>1408187</v>
      </c>
      <c r="M26" s="11">
        <v>1408187</v>
      </c>
      <c r="N26" s="37">
        <f t="shared" si="0"/>
        <v>1578155.1709</v>
      </c>
      <c r="O26" s="11">
        <f t="shared" si="1"/>
        <v>169968.17090000003</v>
      </c>
      <c r="P26" s="13"/>
      <c r="Q26" s="11"/>
      <c r="R26" s="14">
        <f t="shared" si="2"/>
        <v>1284959.3720040002</v>
      </c>
      <c r="S26" s="16"/>
    </row>
    <row r="27" spans="1:19" s="15" customFormat="1" ht="35.25" customHeight="1" x14ac:dyDescent="0.2">
      <c r="A27" s="4" t="b">
        <v>1</v>
      </c>
      <c r="B27" s="10">
        <v>20</v>
      </c>
      <c r="C27" s="10" t="s">
        <v>43</v>
      </c>
      <c r="D27" s="10" t="s">
        <v>48</v>
      </c>
      <c r="E27" s="10" t="s">
        <v>48</v>
      </c>
      <c r="F27" s="10" t="s">
        <v>49</v>
      </c>
      <c r="G27" s="10">
        <v>1</v>
      </c>
      <c r="H27" s="10" t="s">
        <v>46</v>
      </c>
      <c r="I27" s="10">
        <v>7.56</v>
      </c>
      <c r="J27" s="11">
        <v>1408187</v>
      </c>
      <c r="K27" s="12"/>
      <c r="L27" s="11">
        <v>1408187</v>
      </c>
      <c r="M27" s="11">
        <v>1408187</v>
      </c>
      <c r="N27" s="37">
        <f t="shared" si="0"/>
        <v>1578155.1709</v>
      </c>
      <c r="O27" s="11">
        <f t="shared" si="1"/>
        <v>169968.17090000003</v>
      </c>
      <c r="P27" s="13"/>
      <c r="Q27" s="11"/>
      <c r="R27" s="14">
        <f t="shared" si="2"/>
        <v>1284959.3720040002</v>
      </c>
      <c r="S27" s="16"/>
    </row>
    <row r="28" spans="1:19" s="15" customFormat="1" ht="35.25" customHeight="1" x14ac:dyDescent="0.2">
      <c r="A28" s="4" t="b">
        <v>1</v>
      </c>
      <c r="B28" s="10">
        <v>21</v>
      </c>
      <c r="C28" s="10" t="s">
        <v>43</v>
      </c>
      <c r="D28" s="10" t="s">
        <v>48</v>
      </c>
      <c r="E28" s="10" t="s">
        <v>48</v>
      </c>
      <c r="F28" s="10" t="s">
        <v>49</v>
      </c>
      <c r="G28" s="10">
        <v>1</v>
      </c>
      <c r="H28" s="10" t="s">
        <v>46</v>
      </c>
      <c r="I28" s="10">
        <v>7.56</v>
      </c>
      <c r="J28" s="11">
        <v>1408187</v>
      </c>
      <c r="K28" s="12"/>
      <c r="L28" s="11">
        <v>1408187</v>
      </c>
      <c r="M28" s="11">
        <v>1408187</v>
      </c>
      <c r="N28" s="37">
        <f t="shared" si="0"/>
        <v>1578155.1709</v>
      </c>
      <c r="O28" s="11">
        <f t="shared" si="1"/>
        <v>169968.17090000003</v>
      </c>
      <c r="P28" s="13"/>
      <c r="Q28" s="11"/>
      <c r="R28" s="14">
        <f t="shared" si="2"/>
        <v>1284959.3720040002</v>
      </c>
      <c r="S28" s="16"/>
    </row>
    <row r="29" spans="1:19" s="15" customFormat="1" ht="35.25" customHeight="1" x14ac:dyDescent="0.2">
      <c r="A29" s="4" t="b">
        <v>1</v>
      </c>
      <c r="B29" s="10">
        <v>22</v>
      </c>
      <c r="C29" s="10" t="s">
        <v>43</v>
      </c>
      <c r="D29" s="10" t="s">
        <v>48</v>
      </c>
      <c r="E29" s="10" t="s">
        <v>48</v>
      </c>
      <c r="F29" s="10" t="s">
        <v>49</v>
      </c>
      <c r="G29" s="10">
        <v>1</v>
      </c>
      <c r="H29" s="10" t="s">
        <v>46</v>
      </c>
      <c r="I29" s="10">
        <v>7.56</v>
      </c>
      <c r="J29" s="11">
        <v>1408187</v>
      </c>
      <c r="K29" s="12"/>
      <c r="L29" s="11">
        <v>1408187</v>
      </c>
      <c r="M29" s="11">
        <v>1408187</v>
      </c>
      <c r="N29" s="37">
        <f t="shared" si="0"/>
        <v>1578155.1709</v>
      </c>
      <c r="O29" s="11">
        <f t="shared" si="1"/>
        <v>169968.17090000003</v>
      </c>
      <c r="P29" s="13"/>
      <c r="Q29" s="11"/>
      <c r="R29" s="14">
        <f t="shared" si="2"/>
        <v>1284959.3720040002</v>
      </c>
      <c r="S29" s="16"/>
    </row>
    <row r="30" spans="1:19" s="15" customFormat="1" ht="35.25" customHeight="1" x14ac:dyDescent="0.2">
      <c r="A30" s="4" t="b">
        <v>1</v>
      </c>
      <c r="B30" s="10">
        <v>23</v>
      </c>
      <c r="C30" s="10" t="s">
        <v>43</v>
      </c>
      <c r="D30" s="10" t="s">
        <v>48</v>
      </c>
      <c r="E30" s="10" t="s">
        <v>48</v>
      </c>
      <c r="F30" s="10" t="s">
        <v>49</v>
      </c>
      <c r="G30" s="10">
        <v>1</v>
      </c>
      <c r="H30" s="10" t="s">
        <v>46</v>
      </c>
      <c r="I30" s="10">
        <v>7.56</v>
      </c>
      <c r="J30" s="11">
        <v>1408187</v>
      </c>
      <c r="K30" s="12"/>
      <c r="L30" s="11">
        <v>1408187</v>
      </c>
      <c r="M30" s="11">
        <v>1408187</v>
      </c>
      <c r="N30" s="37">
        <f t="shared" si="0"/>
        <v>1578155.1709</v>
      </c>
      <c r="O30" s="11">
        <f t="shared" si="1"/>
        <v>169968.17090000003</v>
      </c>
      <c r="P30" s="13"/>
      <c r="Q30" s="11"/>
      <c r="R30" s="14">
        <f t="shared" si="2"/>
        <v>1284959.3720040002</v>
      </c>
      <c r="S30" s="16"/>
    </row>
    <row r="31" spans="1:19" s="15" customFormat="1" ht="35.25" customHeight="1" x14ac:dyDescent="0.2">
      <c r="A31" s="4" t="b">
        <v>1</v>
      </c>
      <c r="B31" s="10">
        <v>24</v>
      </c>
      <c r="C31" s="10" t="s">
        <v>43</v>
      </c>
      <c r="D31" s="10" t="s">
        <v>48</v>
      </c>
      <c r="E31" s="10" t="s">
        <v>48</v>
      </c>
      <c r="F31" s="10" t="s">
        <v>49</v>
      </c>
      <c r="G31" s="10">
        <v>1</v>
      </c>
      <c r="H31" s="10" t="s">
        <v>46</v>
      </c>
      <c r="I31" s="10">
        <v>7.56</v>
      </c>
      <c r="J31" s="11">
        <v>1408187</v>
      </c>
      <c r="K31" s="12"/>
      <c r="L31" s="11">
        <v>1408187</v>
      </c>
      <c r="M31" s="11">
        <v>1408187</v>
      </c>
      <c r="N31" s="37">
        <f t="shared" si="0"/>
        <v>1578155.1709</v>
      </c>
      <c r="O31" s="11">
        <f t="shared" si="1"/>
        <v>169968.17090000003</v>
      </c>
      <c r="P31" s="13"/>
      <c r="Q31" s="11"/>
      <c r="R31" s="14">
        <f t="shared" si="2"/>
        <v>1284959.3720040002</v>
      </c>
      <c r="S31" s="16"/>
    </row>
    <row r="32" spans="1:19" s="15" customFormat="1" ht="35.25" customHeight="1" x14ac:dyDescent="0.2">
      <c r="A32" s="4" t="b">
        <v>1</v>
      </c>
      <c r="B32" s="10">
        <v>25</v>
      </c>
      <c r="C32" s="10" t="s">
        <v>43</v>
      </c>
      <c r="D32" s="10" t="s">
        <v>48</v>
      </c>
      <c r="E32" s="10" t="s">
        <v>48</v>
      </c>
      <c r="F32" s="10" t="s">
        <v>49</v>
      </c>
      <c r="G32" s="10">
        <v>1</v>
      </c>
      <c r="H32" s="10" t="s">
        <v>46</v>
      </c>
      <c r="I32" s="10">
        <v>7.56</v>
      </c>
      <c r="J32" s="11">
        <v>1408187</v>
      </c>
      <c r="K32" s="12"/>
      <c r="L32" s="11">
        <v>1408187</v>
      </c>
      <c r="M32" s="11">
        <v>1408187</v>
      </c>
      <c r="N32" s="37">
        <f t="shared" si="0"/>
        <v>1578155.1709</v>
      </c>
      <c r="O32" s="11">
        <f t="shared" si="1"/>
        <v>169968.17090000003</v>
      </c>
      <c r="P32" s="13"/>
      <c r="Q32" s="11"/>
      <c r="R32" s="14">
        <f t="shared" si="2"/>
        <v>1284959.3720040002</v>
      </c>
      <c r="S32" s="16"/>
    </row>
    <row r="33" spans="1:19" s="15" customFormat="1" ht="35.25" customHeight="1" x14ac:dyDescent="0.2">
      <c r="A33" s="4" t="b">
        <v>1</v>
      </c>
      <c r="B33" s="10">
        <v>26</v>
      </c>
      <c r="C33" s="10" t="s">
        <v>43</v>
      </c>
      <c r="D33" s="10" t="s">
        <v>48</v>
      </c>
      <c r="E33" s="10" t="s">
        <v>48</v>
      </c>
      <c r="F33" s="10" t="s">
        <v>49</v>
      </c>
      <c r="G33" s="10">
        <v>1</v>
      </c>
      <c r="H33" s="10" t="s">
        <v>46</v>
      </c>
      <c r="I33" s="10">
        <v>7.56</v>
      </c>
      <c r="J33" s="11">
        <v>1408187</v>
      </c>
      <c r="K33" s="12"/>
      <c r="L33" s="11">
        <v>1408187</v>
      </c>
      <c r="M33" s="11">
        <v>1408187</v>
      </c>
      <c r="N33" s="37">
        <f t="shared" si="0"/>
        <v>1578155.1709</v>
      </c>
      <c r="O33" s="11">
        <f t="shared" si="1"/>
        <v>169968.17090000003</v>
      </c>
      <c r="P33" s="13"/>
      <c r="Q33" s="11"/>
      <c r="R33" s="14">
        <f t="shared" si="2"/>
        <v>1284959.3720040002</v>
      </c>
      <c r="S33" s="16"/>
    </row>
    <row r="34" spans="1:19" s="15" customFormat="1" ht="35.25" customHeight="1" x14ac:dyDescent="0.2">
      <c r="A34" s="4" t="b">
        <v>1</v>
      </c>
      <c r="B34" s="10">
        <v>27</v>
      </c>
      <c r="C34" s="10" t="s">
        <v>43</v>
      </c>
      <c r="D34" s="10" t="s">
        <v>48</v>
      </c>
      <c r="E34" s="10" t="s">
        <v>48</v>
      </c>
      <c r="F34" s="10" t="s">
        <v>49</v>
      </c>
      <c r="G34" s="10">
        <v>1</v>
      </c>
      <c r="H34" s="10" t="s">
        <v>46</v>
      </c>
      <c r="I34" s="10">
        <v>7.56</v>
      </c>
      <c r="J34" s="11">
        <v>1408187</v>
      </c>
      <c r="K34" s="12"/>
      <c r="L34" s="11">
        <v>1408187</v>
      </c>
      <c r="M34" s="11">
        <v>1408187</v>
      </c>
      <c r="N34" s="37">
        <f t="shared" si="0"/>
        <v>1578155.1709</v>
      </c>
      <c r="O34" s="11">
        <f t="shared" si="1"/>
        <v>169968.17090000003</v>
      </c>
      <c r="P34" s="13"/>
      <c r="Q34" s="11"/>
      <c r="R34" s="14">
        <f t="shared" si="2"/>
        <v>1284959.3720040002</v>
      </c>
      <c r="S34" s="16"/>
    </row>
    <row r="35" spans="1:19" s="15" customFormat="1" ht="35.25" customHeight="1" x14ac:dyDescent="0.2">
      <c r="A35" s="4" t="b">
        <v>1</v>
      </c>
      <c r="B35" s="10">
        <v>28</v>
      </c>
      <c r="C35" s="10" t="s">
        <v>43</v>
      </c>
      <c r="D35" s="10" t="s">
        <v>48</v>
      </c>
      <c r="E35" s="10" t="s">
        <v>48</v>
      </c>
      <c r="F35" s="10" t="s">
        <v>49</v>
      </c>
      <c r="G35" s="10">
        <v>1</v>
      </c>
      <c r="H35" s="10" t="s">
        <v>46</v>
      </c>
      <c r="I35" s="10">
        <v>7.56</v>
      </c>
      <c r="J35" s="11">
        <v>1408187</v>
      </c>
      <c r="K35" s="12"/>
      <c r="L35" s="11">
        <v>1408187</v>
      </c>
      <c r="M35" s="11">
        <v>1408187</v>
      </c>
      <c r="N35" s="37">
        <f t="shared" si="0"/>
        <v>1578155.1709</v>
      </c>
      <c r="O35" s="11">
        <f t="shared" si="1"/>
        <v>169968.17090000003</v>
      </c>
      <c r="P35" s="13"/>
      <c r="Q35" s="11"/>
      <c r="R35" s="14">
        <f t="shared" si="2"/>
        <v>1284959.3720040002</v>
      </c>
      <c r="S35" s="16"/>
    </row>
    <row r="36" spans="1:19" s="15" customFormat="1" ht="35.25" customHeight="1" x14ac:dyDescent="0.2">
      <c r="A36" s="4" t="b">
        <v>1</v>
      </c>
      <c r="B36" s="10">
        <v>29</v>
      </c>
      <c r="C36" s="10" t="s">
        <v>43</v>
      </c>
      <c r="D36" s="10" t="s">
        <v>48</v>
      </c>
      <c r="E36" s="10" t="s">
        <v>48</v>
      </c>
      <c r="F36" s="10" t="s">
        <v>49</v>
      </c>
      <c r="G36" s="10">
        <v>1</v>
      </c>
      <c r="H36" s="10" t="s">
        <v>46</v>
      </c>
      <c r="I36" s="10">
        <v>7.56</v>
      </c>
      <c r="J36" s="11">
        <v>1408187</v>
      </c>
      <c r="K36" s="12"/>
      <c r="L36" s="11">
        <v>1408187</v>
      </c>
      <c r="M36" s="11">
        <v>1408187</v>
      </c>
      <c r="N36" s="37">
        <f t="shared" si="0"/>
        <v>1578155.1709</v>
      </c>
      <c r="O36" s="11">
        <f t="shared" si="1"/>
        <v>169968.17090000003</v>
      </c>
      <c r="P36" s="13"/>
      <c r="Q36" s="11"/>
      <c r="R36" s="14">
        <f t="shared" si="2"/>
        <v>1284959.3720040002</v>
      </c>
      <c r="S36" s="16"/>
    </row>
    <row r="37" spans="1:19" s="15" customFormat="1" ht="35.25" customHeight="1" x14ac:dyDescent="0.2">
      <c r="A37" s="4" t="b">
        <v>1</v>
      </c>
      <c r="B37" s="10">
        <v>30</v>
      </c>
      <c r="C37" s="10" t="s">
        <v>43</v>
      </c>
      <c r="D37" s="10" t="s">
        <v>48</v>
      </c>
      <c r="E37" s="10" t="s">
        <v>48</v>
      </c>
      <c r="F37" s="10" t="s">
        <v>49</v>
      </c>
      <c r="G37" s="10">
        <v>1</v>
      </c>
      <c r="H37" s="10" t="s">
        <v>46</v>
      </c>
      <c r="I37" s="10">
        <v>7.56</v>
      </c>
      <c r="J37" s="11">
        <v>1408187</v>
      </c>
      <c r="K37" s="12"/>
      <c r="L37" s="11">
        <v>1408187</v>
      </c>
      <c r="M37" s="11">
        <v>1408187</v>
      </c>
      <c r="N37" s="37">
        <f t="shared" si="0"/>
        <v>1578155.1709</v>
      </c>
      <c r="O37" s="11">
        <f t="shared" si="1"/>
        <v>169968.17090000003</v>
      </c>
      <c r="P37" s="13"/>
      <c r="Q37" s="11"/>
      <c r="R37" s="14">
        <f t="shared" si="2"/>
        <v>1284959.3720040002</v>
      </c>
      <c r="S37" s="16"/>
    </row>
    <row r="38" spans="1:19" s="15" customFormat="1" ht="35.25" customHeight="1" x14ac:dyDescent="0.2">
      <c r="A38" s="4" t="b">
        <v>1</v>
      </c>
      <c r="B38" s="10">
        <v>31</v>
      </c>
      <c r="C38" s="10" t="s">
        <v>43</v>
      </c>
      <c r="D38" s="10" t="s">
        <v>48</v>
      </c>
      <c r="E38" s="10" t="s">
        <v>48</v>
      </c>
      <c r="F38" s="10" t="s">
        <v>49</v>
      </c>
      <c r="G38" s="10">
        <v>1</v>
      </c>
      <c r="H38" s="10" t="s">
        <v>46</v>
      </c>
      <c r="I38" s="10">
        <v>7.56</v>
      </c>
      <c r="J38" s="11">
        <v>1408187</v>
      </c>
      <c r="K38" s="12"/>
      <c r="L38" s="11">
        <v>1408187</v>
      </c>
      <c r="M38" s="11">
        <v>1408187</v>
      </c>
      <c r="N38" s="37">
        <f t="shared" si="0"/>
        <v>1578155.1709</v>
      </c>
      <c r="O38" s="11">
        <f t="shared" si="1"/>
        <v>169968.17090000003</v>
      </c>
      <c r="P38" s="13"/>
      <c r="Q38" s="11"/>
      <c r="R38" s="14">
        <f t="shared" si="2"/>
        <v>1284959.3720040002</v>
      </c>
      <c r="S38" s="16"/>
    </row>
    <row r="39" spans="1:19" s="15" customFormat="1" ht="35.25" customHeight="1" x14ac:dyDescent="0.2">
      <c r="A39" s="4" t="b">
        <v>1</v>
      </c>
      <c r="B39" s="10">
        <v>32</v>
      </c>
      <c r="C39" s="10" t="s">
        <v>43</v>
      </c>
      <c r="D39" s="10" t="s">
        <v>48</v>
      </c>
      <c r="E39" s="10" t="s">
        <v>48</v>
      </c>
      <c r="F39" s="10" t="s">
        <v>49</v>
      </c>
      <c r="G39" s="10">
        <v>2</v>
      </c>
      <c r="H39" s="10" t="s">
        <v>46</v>
      </c>
      <c r="I39" s="10">
        <v>7.56</v>
      </c>
      <c r="J39" s="11">
        <v>1408187</v>
      </c>
      <c r="K39" s="12"/>
      <c r="L39" s="11">
        <v>1408187</v>
      </c>
      <c r="M39" s="11">
        <v>1408187</v>
      </c>
      <c r="N39" s="37">
        <f t="shared" si="0"/>
        <v>1578155.1709</v>
      </c>
      <c r="O39" s="11">
        <f t="shared" si="1"/>
        <v>169968.17090000003</v>
      </c>
      <c r="P39" s="13"/>
      <c r="Q39" s="11"/>
      <c r="R39" s="14">
        <f t="shared" si="2"/>
        <v>2569918.7440080005</v>
      </c>
      <c r="S39" s="16"/>
    </row>
    <row r="40" spans="1:19" s="15" customFormat="1" ht="35.25" customHeight="1" x14ac:dyDescent="0.2">
      <c r="A40" s="4" t="b">
        <v>1</v>
      </c>
      <c r="B40" s="10">
        <v>33</v>
      </c>
      <c r="C40" s="10" t="s">
        <v>43</v>
      </c>
      <c r="D40" s="10" t="s">
        <v>48</v>
      </c>
      <c r="E40" s="10" t="s">
        <v>48</v>
      </c>
      <c r="F40" s="10" t="s">
        <v>49</v>
      </c>
      <c r="G40" s="10">
        <v>1</v>
      </c>
      <c r="H40" s="10" t="s">
        <v>46</v>
      </c>
      <c r="I40" s="10">
        <v>7.56</v>
      </c>
      <c r="J40" s="11">
        <v>1408187</v>
      </c>
      <c r="K40" s="12"/>
      <c r="L40" s="11">
        <v>1408187</v>
      </c>
      <c r="M40" s="11">
        <v>1408187</v>
      </c>
      <c r="N40" s="37">
        <f t="shared" si="0"/>
        <v>1578155.1709</v>
      </c>
      <c r="O40" s="11">
        <f t="shared" si="1"/>
        <v>169968.17090000003</v>
      </c>
      <c r="P40" s="13"/>
      <c r="Q40" s="11"/>
      <c r="R40" s="14">
        <f t="shared" si="2"/>
        <v>1284959.3720040002</v>
      </c>
      <c r="S40" s="16"/>
    </row>
    <row r="41" spans="1:19" s="15" customFormat="1" ht="35.25" customHeight="1" x14ac:dyDescent="0.2">
      <c r="A41" s="4" t="b">
        <v>1</v>
      </c>
      <c r="B41" s="10">
        <v>34</v>
      </c>
      <c r="C41" s="10" t="s">
        <v>43</v>
      </c>
      <c r="D41" s="10" t="s">
        <v>48</v>
      </c>
      <c r="E41" s="10" t="s">
        <v>48</v>
      </c>
      <c r="F41" s="10" t="s">
        <v>49</v>
      </c>
      <c r="G41" s="10">
        <v>1</v>
      </c>
      <c r="H41" s="10" t="s">
        <v>46</v>
      </c>
      <c r="I41" s="10">
        <v>7.56</v>
      </c>
      <c r="J41" s="11">
        <v>1408187</v>
      </c>
      <c r="K41" s="12"/>
      <c r="L41" s="11">
        <v>1408187</v>
      </c>
      <c r="M41" s="11">
        <v>1408187</v>
      </c>
      <c r="N41" s="37">
        <f t="shared" si="0"/>
        <v>1578155.1709</v>
      </c>
      <c r="O41" s="11">
        <f t="shared" si="1"/>
        <v>169968.17090000003</v>
      </c>
      <c r="P41" s="13"/>
      <c r="Q41" s="11"/>
      <c r="R41" s="14">
        <f t="shared" si="2"/>
        <v>1284959.3720040002</v>
      </c>
      <c r="S41" s="16"/>
    </row>
    <row r="42" spans="1:19" s="15" customFormat="1" ht="35.25" customHeight="1" x14ac:dyDescent="0.2">
      <c r="A42" s="4" t="b">
        <v>1</v>
      </c>
      <c r="B42" s="10">
        <v>35</v>
      </c>
      <c r="C42" s="10" t="s">
        <v>43</v>
      </c>
      <c r="D42" s="10" t="s">
        <v>48</v>
      </c>
      <c r="E42" s="10" t="s">
        <v>48</v>
      </c>
      <c r="F42" s="10" t="s">
        <v>49</v>
      </c>
      <c r="G42" s="10">
        <v>1</v>
      </c>
      <c r="H42" s="10" t="s">
        <v>46</v>
      </c>
      <c r="I42" s="10">
        <v>7.56</v>
      </c>
      <c r="J42" s="11">
        <v>1408187</v>
      </c>
      <c r="K42" s="12"/>
      <c r="L42" s="11">
        <v>1408187</v>
      </c>
      <c r="M42" s="11">
        <v>1408187</v>
      </c>
      <c r="N42" s="37">
        <f t="shared" si="0"/>
        <v>1578155.1709</v>
      </c>
      <c r="O42" s="11">
        <f t="shared" si="1"/>
        <v>169968.17090000003</v>
      </c>
      <c r="P42" s="13"/>
      <c r="Q42" s="11"/>
      <c r="R42" s="14">
        <f t="shared" si="2"/>
        <v>1284959.3720040002</v>
      </c>
      <c r="S42" s="16"/>
    </row>
    <row r="43" spans="1:19" s="15" customFormat="1" ht="35.25" customHeight="1" x14ac:dyDescent="0.2">
      <c r="A43" s="4" t="b">
        <v>1</v>
      </c>
      <c r="B43" s="10">
        <v>36</v>
      </c>
      <c r="C43" s="10" t="s">
        <v>43</v>
      </c>
      <c r="D43" s="10" t="s">
        <v>48</v>
      </c>
      <c r="E43" s="10" t="s">
        <v>48</v>
      </c>
      <c r="F43" s="10" t="s">
        <v>49</v>
      </c>
      <c r="G43" s="10">
        <v>1</v>
      </c>
      <c r="H43" s="10" t="s">
        <v>46</v>
      </c>
      <c r="I43" s="10">
        <v>7.56</v>
      </c>
      <c r="J43" s="11">
        <v>1408187</v>
      </c>
      <c r="K43" s="12"/>
      <c r="L43" s="11">
        <v>1408187</v>
      </c>
      <c r="M43" s="11">
        <v>1408187</v>
      </c>
      <c r="N43" s="37">
        <f t="shared" si="0"/>
        <v>1578155.1709</v>
      </c>
      <c r="O43" s="11">
        <f t="shared" si="1"/>
        <v>169968.17090000003</v>
      </c>
      <c r="P43" s="13"/>
      <c r="Q43" s="11"/>
      <c r="R43" s="14">
        <f t="shared" si="2"/>
        <v>1284959.3720040002</v>
      </c>
      <c r="S43" s="16"/>
    </row>
    <row r="44" spans="1:19" s="15" customFormat="1" ht="35.25" customHeight="1" x14ac:dyDescent="0.2">
      <c r="A44" s="4" t="b">
        <v>1</v>
      </c>
      <c r="B44" s="10">
        <v>37</v>
      </c>
      <c r="C44" s="10" t="s">
        <v>43</v>
      </c>
      <c r="D44" s="10" t="s">
        <v>48</v>
      </c>
      <c r="E44" s="10" t="s">
        <v>48</v>
      </c>
      <c r="F44" s="10" t="s">
        <v>49</v>
      </c>
      <c r="G44" s="10">
        <v>1</v>
      </c>
      <c r="H44" s="10" t="s">
        <v>46</v>
      </c>
      <c r="I44" s="10">
        <v>7.56</v>
      </c>
      <c r="J44" s="11">
        <v>1408187</v>
      </c>
      <c r="K44" s="12"/>
      <c r="L44" s="11">
        <v>1408187</v>
      </c>
      <c r="M44" s="11">
        <v>1408187</v>
      </c>
      <c r="N44" s="37">
        <f t="shared" si="0"/>
        <v>1578155.1709</v>
      </c>
      <c r="O44" s="11">
        <f t="shared" si="1"/>
        <v>169968.17090000003</v>
      </c>
      <c r="P44" s="13"/>
      <c r="Q44" s="11"/>
      <c r="R44" s="14">
        <f t="shared" si="2"/>
        <v>1284959.3720040002</v>
      </c>
      <c r="S44" s="16"/>
    </row>
    <row r="45" spans="1:19" s="15" customFormat="1" ht="35.25" customHeight="1" x14ac:dyDescent="0.2">
      <c r="A45" s="4" t="b">
        <v>1</v>
      </c>
      <c r="B45" s="10">
        <v>38</v>
      </c>
      <c r="C45" s="10" t="s">
        <v>43</v>
      </c>
      <c r="D45" s="10" t="s">
        <v>48</v>
      </c>
      <c r="E45" s="10" t="s">
        <v>48</v>
      </c>
      <c r="F45" s="10" t="s">
        <v>49</v>
      </c>
      <c r="G45" s="10">
        <v>1</v>
      </c>
      <c r="H45" s="10" t="s">
        <v>46</v>
      </c>
      <c r="I45" s="10">
        <v>7.56</v>
      </c>
      <c r="J45" s="11">
        <v>1408187</v>
      </c>
      <c r="K45" s="12"/>
      <c r="L45" s="11">
        <v>1408187</v>
      </c>
      <c r="M45" s="11">
        <v>1408187</v>
      </c>
      <c r="N45" s="37">
        <f t="shared" si="0"/>
        <v>1578155.1709</v>
      </c>
      <c r="O45" s="11">
        <f t="shared" si="1"/>
        <v>169968.17090000003</v>
      </c>
      <c r="P45" s="13"/>
      <c r="Q45" s="11"/>
      <c r="R45" s="14">
        <f t="shared" si="2"/>
        <v>1284959.3720040002</v>
      </c>
      <c r="S45" s="16"/>
    </row>
    <row r="46" spans="1:19" s="15" customFormat="1" ht="35.25" customHeight="1" x14ac:dyDescent="0.2">
      <c r="A46" s="4" t="b">
        <v>1</v>
      </c>
      <c r="B46" s="10">
        <v>39</v>
      </c>
      <c r="C46" s="10" t="s">
        <v>43</v>
      </c>
      <c r="D46" s="10" t="s">
        <v>48</v>
      </c>
      <c r="E46" s="10" t="s">
        <v>48</v>
      </c>
      <c r="F46" s="10" t="s">
        <v>49</v>
      </c>
      <c r="G46" s="10">
        <v>1</v>
      </c>
      <c r="H46" s="10" t="s">
        <v>46</v>
      </c>
      <c r="I46" s="10">
        <v>7.56</v>
      </c>
      <c r="J46" s="11">
        <v>1408187</v>
      </c>
      <c r="K46" s="12"/>
      <c r="L46" s="11">
        <v>1408187</v>
      </c>
      <c r="M46" s="11">
        <v>1408187</v>
      </c>
      <c r="N46" s="37">
        <f t="shared" si="0"/>
        <v>1578155.1709</v>
      </c>
      <c r="O46" s="11">
        <f t="shared" si="1"/>
        <v>169968.17090000003</v>
      </c>
      <c r="P46" s="13"/>
      <c r="Q46" s="11"/>
      <c r="R46" s="14">
        <f t="shared" si="2"/>
        <v>1284959.3720040002</v>
      </c>
      <c r="S46" s="16"/>
    </row>
    <row r="47" spans="1:19" s="15" customFormat="1" ht="35.25" customHeight="1" x14ac:dyDescent="0.2">
      <c r="A47" s="4" t="b">
        <v>1</v>
      </c>
      <c r="B47" s="10">
        <v>40</v>
      </c>
      <c r="C47" s="10" t="s">
        <v>43</v>
      </c>
      <c r="D47" s="10" t="s">
        <v>48</v>
      </c>
      <c r="E47" s="10" t="s">
        <v>48</v>
      </c>
      <c r="F47" s="10" t="s">
        <v>49</v>
      </c>
      <c r="G47" s="10">
        <v>1</v>
      </c>
      <c r="H47" s="10" t="s">
        <v>46</v>
      </c>
      <c r="I47" s="10">
        <v>7.56</v>
      </c>
      <c r="J47" s="11">
        <v>1408187</v>
      </c>
      <c r="K47" s="12"/>
      <c r="L47" s="11">
        <v>1408187</v>
      </c>
      <c r="M47" s="11">
        <v>1408187</v>
      </c>
      <c r="N47" s="37">
        <f t="shared" si="0"/>
        <v>1578155.1709</v>
      </c>
      <c r="O47" s="11">
        <f t="shared" si="1"/>
        <v>169968.17090000003</v>
      </c>
      <c r="P47" s="13"/>
      <c r="Q47" s="11"/>
      <c r="R47" s="14">
        <f t="shared" si="2"/>
        <v>1284959.3720040002</v>
      </c>
      <c r="S47" s="16"/>
    </row>
    <row r="48" spans="1:19" s="15" customFormat="1" ht="35.25" customHeight="1" x14ac:dyDescent="0.2">
      <c r="A48" s="4" t="b">
        <v>1</v>
      </c>
      <c r="B48" s="10">
        <v>41</v>
      </c>
      <c r="C48" s="10" t="s">
        <v>43</v>
      </c>
      <c r="D48" s="10" t="s">
        <v>48</v>
      </c>
      <c r="E48" s="10" t="s">
        <v>48</v>
      </c>
      <c r="F48" s="10" t="s">
        <v>49</v>
      </c>
      <c r="G48" s="10">
        <v>1</v>
      </c>
      <c r="H48" s="10" t="s">
        <v>46</v>
      </c>
      <c r="I48" s="10">
        <v>7.56</v>
      </c>
      <c r="J48" s="11">
        <v>1408187</v>
      </c>
      <c r="K48" s="12"/>
      <c r="L48" s="11">
        <v>1408187</v>
      </c>
      <c r="M48" s="11">
        <v>1408187</v>
      </c>
      <c r="N48" s="37">
        <f t="shared" si="0"/>
        <v>1578155.1709</v>
      </c>
      <c r="O48" s="11">
        <f t="shared" si="1"/>
        <v>169968.17090000003</v>
      </c>
      <c r="P48" s="13"/>
      <c r="Q48" s="11"/>
      <c r="R48" s="14">
        <f t="shared" si="2"/>
        <v>1284959.3720040002</v>
      </c>
      <c r="S48" s="16"/>
    </row>
    <row r="49" spans="1:19" s="15" customFormat="1" ht="35.25" customHeight="1" x14ac:dyDescent="0.2">
      <c r="A49" s="4" t="b">
        <v>1</v>
      </c>
      <c r="B49" s="10">
        <v>42</v>
      </c>
      <c r="C49" s="10" t="s">
        <v>43</v>
      </c>
      <c r="D49" s="10" t="s">
        <v>48</v>
      </c>
      <c r="E49" s="10" t="s">
        <v>48</v>
      </c>
      <c r="F49" s="10" t="s">
        <v>49</v>
      </c>
      <c r="G49" s="10">
        <v>1</v>
      </c>
      <c r="H49" s="10" t="s">
        <v>46</v>
      </c>
      <c r="I49" s="10">
        <v>7.56</v>
      </c>
      <c r="J49" s="11">
        <v>1408187</v>
      </c>
      <c r="K49" s="12"/>
      <c r="L49" s="11">
        <v>1408187</v>
      </c>
      <c r="M49" s="11">
        <v>1408187</v>
      </c>
      <c r="N49" s="37">
        <f t="shared" si="0"/>
        <v>1578155.1709</v>
      </c>
      <c r="O49" s="11">
        <f t="shared" si="1"/>
        <v>169968.17090000003</v>
      </c>
      <c r="P49" s="13"/>
      <c r="Q49" s="11"/>
      <c r="R49" s="14">
        <f t="shared" si="2"/>
        <v>1284959.3720040002</v>
      </c>
      <c r="S49" s="16"/>
    </row>
    <row r="50" spans="1:19" s="15" customFormat="1" ht="35.25" customHeight="1" x14ac:dyDescent="0.2">
      <c r="A50" s="4"/>
      <c r="B50" s="10">
        <v>43</v>
      </c>
      <c r="C50" s="10" t="s">
        <v>50</v>
      </c>
      <c r="D50" s="10" t="s">
        <v>4</v>
      </c>
      <c r="E50" s="10" t="s">
        <v>4</v>
      </c>
      <c r="F50" s="10"/>
      <c r="G50" s="10">
        <v>36.5</v>
      </c>
      <c r="H50" s="10" t="s">
        <v>51</v>
      </c>
      <c r="I50" s="10">
        <v>7.56</v>
      </c>
      <c r="J50" s="11">
        <v>3499</v>
      </c>
      <c r="K50" s="17">
        <v>0.41514718490997427</v>
      </c>
      <c r="L50" s="11">
        <v>2046.4</v>
      </c>
      <c r="M50" s="11">
        <v>2046.4</v>
      </c>
      <c r="N50" s="37">
        <f>+(M50*9.28%)+M50</f>
        <v>2236.3059200000002</v>
      </c>
      <c r="O50" s="11">
        <f t="shared" si="1"/>
        <v>189.90592000000015</v>
      </c>
      <c r="P50" s="13"/>
      <c r="Q50" s="11"/>
      <c r="R50" s="14">
        <f t="shared" si="2"/>
        <v>52402.639564800033</v>
      </c>
      <c r="S50" s="16"/>
    </row>
    <row r="51" spans="1:19" s="15" customFormat="1" ht="35.25" customHeight="1" x14ac:dyDescent="0.2">
      <c r="A51" s="4"/>
      <c r="B51" s="10">
        <v>44</v>
      </c>
      <c r="C51" s="10" t="s">
        <v>50</v>
      </c>
      <c r="D51" s="10" t="s">
        <v>5</v>
      </c>
      <c r="E51" s="10" t="s">
        <v>5</v>
      </c>
      <c r="F51" s="10"/>
      <c r="G51" s="10">
        <v>73</v>
      </c>
      <c r="H51" s="10" t="s">
        <v>51</v>
      </c>
      <c r="I51" s="10">
        <v>7.56</v>
      </c>
      <c r="J51" s="11">
        <v>6731</v>
      </c>
      <c r="K51" s="17">
        <v>0.37056158074580303</v>
      </c>
      <c r="L51" s="11">
        <v>4236.75</v>
      </c>
      <c r="M51" s="11">
        <v>4236.75</v>
      </c>
      <c r="N51" s="37">
        <f t="shared" ref="N51:N67" si="3">+(M51*9.28%)+M51</f>
        <v>4629.9204</v>
      </c>
      <c r="O51" s="11">
        <f t="shared" si="1"/>
        <v>393.17039999999997</v>
      </c>
      <c r="P51" s="13"/>
      <c r="Q51" s="11"/>
      <c r="R51" s="14">
        <f t="shared" si="2"/>
        <v>216982.88035199998</v>
      </c>
      <c r="S51" s="16"/>
    </row>
    <row r="52" spans="1:19" s="15" customFormat="1" ht="35.25" customHeight="1" x14ac:dyDescent="0.2">
      <c r="A52" s="4"/>
      <c r="B52" s="10">
        <v>45</v>
      </c>
      <c r="C52" s="10" t="s">
        <v>50</v>
      </c>
      <c r="D52" s="10" t="s">
        <v>6</v>
      </c>
      <c r="E52" s="10" t="s">
        <v>6</v>
      </c>
      <c r="F52" s="10"/>
      <c r="G52" s="10">
        <v>73</v>
      </c>
      <c r="H52" s="10" t="s">
        <v>51</v>
      </c>
      <c r="I52" s="10">
        <v>7.56</v>
      </c>
      <c r="J52" s="11">
        <v>6070</v>
      </c>
      <c r="K52" s="17">
        <v>0.52813014827018123</v>
      </c>
      <c r="L52" s="11">
        <v>2864.25</v>
      </c>
      <c r="M52" s="11">
        <v>2864.25</v>
      </c>
      <c r="N52" s="37">
        <f t="shared" si="3"/>
        <v>3130.0524</v>
      </c>
      <c r="O52" s="11">
        <f t="shared" si="1"/>
        <v>265.80240000000003</v>
      </c>
      <c r="P52" s="13"/>
      <c r="Q52" s="11"/>
      <c r="R52" s="14">
        <f t="shared" si="2"/>
        <v>146691.02851200002</v>
      </c>
      <c r="S52" s="16"/>
    </row>
    <row r="53" spans="1:19" s="15" customFormat="1" ht="35.25" customHeight="1" x14ac:dyDescent="0.2">
      <c r="A53" s="4"/>
      <c r="B53" s="10">
        <v>46</v>
      </c>
      <c r="C53" s="10" t="s">
        <v>50</v>
      </c>
      <c r="D53" s="10" t="s">
        <v>7</v>
      </c>
      <c r="E53" s="10" t="s">
        <v>7</v>
      </c>
      <c r="F53" s="10"/>
      <c r="G53" s="10">
        <v>73</v>
      </c>
      <c r="H53" s="10" t="s">
        <v>51</v>
      </c>
      <c r="I53" s="10">
        <v>7.56</v>
      </c>
      <c r="J53" s="11">
        <v>2725</v>
      </c>
      <c r="K53" s="17">
        <v>0.52</v>
      </c>
      <c r="L53" s="11">
        <v>1308</v>
      </c>
      <c r="M53" s="11">
        <v>1308</v>
      </c>
      <c r="N53" s="37">
        <f t="shared" si="3"/>
        <v>1429.3824</v>
      </c>
      <c r="O53" s="11">
        <f t="shared" si="1"/>
        <v>121.38239999999996</v>
      </c>
      <c r="P53" s="13"/>
      <c r="Q53" s="11"/>
      <c r="R53" s="14">
        <f t="shared" si="2"/>
        <v>66988.51891199997</v>
      </c>
      <c r="S53" s="16"/>
    </row>
    <row r="54" spans="1:19" s="15" customFormat="1" ht="35.25" customHeight="1" x14ac:dyDescent="0.2">
      <c r="A54" s="4"/>
      <c r="B54" s="10">
        <v>47</v>
      </c>
      <c r="C54" s="10" t="s">
        <v>50</v>
      </c>
      <c r="D54" s="10" t="s">
        <v>8</v>
      </c>
      <c r="E54" s="10" t="s">
        <v>8</v>
      </c>
      <c r="F54" s="10"/>
      <c r="G54" s="10">
        <v>73</v>
      </c>
      <c r="H54" s="10" t="s">
        <v>51</v>
      </c>
      <c r="I54" s="10">
        <v>7.56</v>
      </c>
      <c r="J54" s="11">
        <v>7090</v>
      </c>
      <c r="K54" s="17">
        <v>0.50673483779971784</v>
      </c>
      <c r="L54" s="11">
        <v>3497.2500000000005</v>
      </c>
      <c r="M54" s="11">
        <v>3497.25</v>
      </c>
      <c r="N54" s="37">
        <f t="shared" si="3"/>
        <v>3821.7948000000001</v>
      </c>
      <c r="O54" s="11">
        <f t="shared" si="1"/>
        <v>324.54480000000012</v>
      </c>
      <c r="P54" s="13"/>
      <c r="Q54" s="11"/>
      <c r="R54" s="14">
        <f t="shared" si="2"/>
        <v>179109.78422400006</v>
      </c>
      <c r="S54" s="16"/>
    </row>
    <row r="55" spans="1:19" s="15" customFormat="1" ht="35.25" customHeight="1" x14ac:dyDescent="0.2">
      <c r="A55" s="4"/>
      <c r="B55" s="10">
        <v>48</v>
      </c>
      <c r="C55" s="10" t="s">
        <v>50</v>
      </c>
      <c r="D55" s="10" t="s">
        <v>9</v>
      </c>
      <c r="E55" s="10" t="s">
        <v>9</v>
      </c>
      <c r="F55" s="10"/>
      <c r="G55" s="10">
        <v>73</v>
      </c>
      <c r="H55" s="10" t="s">
        <v>51</v>
      </c>
      <c r="I55" s="10">
        <v>7.56</v>
      </c>
      <c r="J55" s="11">
        <v>6799</v>
      </c>
      <c r="K55" s="17">
        <v>0.44458743932931311</v>
      </c>
      <c r="L55" s="11">
        <v>3776.25</v>
      </c>
      <c r="M55" s="11">
        <v>3776.25</v>
      </c>
      <c r="N55" s="37">
        <f t="shared" si="3"/>
        <v>4126.6859999999997</v>
      </c>
      <c r="O55" s="11">
        <f t="shared" si="1"/>
        <v>350.43599999999969</v>
      </c>
      <c r="P55" s="13"/>
      <c r="Q55" s="11"/>
      <c r="R55" s="14">
        <f t="shared" si="2"/>
        <v>193398.61967999983</v>
      </c>
      <c r="S55" s="16"/>
    </row>
    <row r="56" spans="1:19" s="15" customFormat="1" ht="35.25" customHeight="1" x14ac:dyDescent="0.2">
      <c r="A56" s="4"/>
      <c r="B56" s="10">
        <v>49</v>
      </c>
      <c r="C56" s="10" t="s">
        <v>50</v>
      </c>
      <c r="D56" s="10" t="s">
        <v>11</v>
      </c>
      <c r="E56" s="10" t="s">
        <v>11</v>
      </c>
      <c r="F56" s="10"/>
      <c r="G56" s="10">
        <v>73</v>
      </c>
      <c r="H56" s="10" t="s">
        <v>51</v>
      </c>
      <c r="I56" s="10">
        <v>7.56</v>
      </c>
      <c r="J56" s="11">
        <v>6989</v>
      </c>
      <c r="K56" s="17">
        <v>0.84826155387036772</v>
      </c>
      <c r="L56" s="11">
        <v>1060.5</v>
      </c>
      <c r="M56" s="11">
        <v>1060.5</v>
      </c>
      <c r="N56" s="37">
        <f t="shared" si="3"/>
        <v>1158.9143999999999</v>
      </c>
      <c r="O56" s="11">
        <f t="shared" si="1"/>
        <v>98.414399999999887</v>
      </c>
      <c r="P56" s="13"/>
      <c r="Q56" s="11"/>
      <c r="R56" s="14">
        <f t="shared" si="2"/>
        <v>54312.939071999936</v>
      </c>
      <c r="S56" s="16"/>
    </row>
    <row r="57" spans="1:19" s="15" customFormat="1" ht="35.25" customHeight="1" x14ac:dyDescent="0.2">
      <c r="A57" s="4"/>
      <c r="B57" s="10">
        <v>50</v>
      </c>
      <c r="C57" s="10" t="s">
        <v>50</v>
      </c>
      <c r="D57" s="10" t="s">
        <v>12</v>
      </c>
      <c r="E57" s="10" t="s">
        <v>12</v>
      </c>
      <c r="F57" s="10"/>
      <c r="G57" s="10">
        <v>73</v>
      </c>
      <c r="H57" s="10" t="s">
        <v>51</v>
      </c>
      <c r="I57" s="10">
        <v>7.56</v>
      </c>
      <c r="J57" s="11">
        <v>1212</v>
      </c>
      <c r="K57" s="17">
        <v>0.60792079207920791</v>
      </c>
      <c r="L57" s="11">
        <v>475.20000000000005</v>
      </c>
      <c r="M57" s="11">
        <v>475.2</v>
      </c>
      <c r="N57" s="37">
        <f t="shared" si="3"/>
        <v>519.29855999999995</v>
      </c>
      <c r="O57" s="11">
        <f t="shared" si="1"/>
        <v>44.098559999999964</v>
      </c>
      <c r="P57" s="13"/>
      <c r="Q57" s="11"/>
      <c r="R57" s="14">
        <f t="shared" si="2"/>
        <v>24337.113292799979</v>
      </c>
      <c r="S57" s="16"/>
    </row>
    <row r="58" spans="1:19" s="15" customFormat="1" ht="35.25" customHeight="1" x14ac:dyDescent="0.2">
      <c r="A58" s="4"/>
      <c r="B58" s="10">
        <v>51</v>
      </c>
      <c r="C58" s="10" t="s">
        <v>50</v>
      </c>
      <c r="D58" s="10" t="s">
        <v>13</v>
      </c>
      <c r="E58" s="10" t="s">
        <v>13</v>
      </c>
      <c r="F58" s="10"/>
      <c r="G58" s="10">
        <v>36.5</v>
      </c>
      <c r="H58" s="10" t="s">
        <v>51</v>
      </c>
      <c r="I58" s="10">
        <v>7.56</v>
      </c>
      <c r="J58" s="11">
        <v>3304</v>
      </c>
      <c r="K58" s="17">
        <v>0.55907990314769984</v>
      </c>
      <c r="L58" s="11">
        <v>1456.7999999999997</v>
      </c>
      <c r="M58" s="11">
        <v>1456.8</v>
      </c>
      <c r="N58" s="37">
        <f t="shared" si="3"/>
        <v>1591.9910399999999</v>
      </c>
      <c r="O58" s="11">
        <f t="shared" si="1"/>
        <v>135.19103999999993</v>
      </c>
      <c r="P58" s="13"/>
      <c r="Q58" s="11"/>
      <c r="R58" s="14">
        <f t="shared" si="2"/>
        <v>37304.61557759998</v>
      </c>
      <c r="S58" s="16"/>
    </row>
    <row r="59" spans="1:19" s="15" customFormat="1" ht="35.25" customHeight="1" x14ac:dyDescent="0.2">
      <c r="A59" s="4"/>
      <c r="B59" s="10">
        <v>52</v>
      </c>
      <c r="C59" s="10" t="s">
        <v>50</v>
      </c>
      <c r="D59" s="10" t="s">
        <v>14</v>
      </c>
      <c r="E59" s="10" t="s">
        <v>14</v>
      </c>
      <c r="F59" s="10"/>
      <c r="G59" s="10">
        <v>36.5</v>
      </c>
      <c r="H59" s="10" t="s">
        <v>51</v>
      </c>
      <c r="I59" s="10">
        <v>7.56</v>
      </c>
      <c r="J59" s="11">
        <v>2100</v>
      </c>
      <c r="K59" s="17">
        <v>0.51200000000000001</v>
      </c>
      <c r="L59" s="11">
        <v>1024.8</v>
      </c>
      <c r="M59" s="11">
        <v>1024.8</v>
      </c>
      <c r="N59" s="37">
        <f t="shared" si="3"/>
        <v>1119.9014399999999</v>
      </c>
      <c r="O59" s="11">
        <f t="shared" si="1"/>
        <v>95.101439999999911</v>
      </c>
      <c r="P59" s="13"/>
      <c r="Q59" s="11"/>
      <c r="R59" s="14">
        <f t="shared" si="2"/>
        <v>26242.291353599976</v>
      </c>
      <c r="S59" s="16"/>
    </row>
    <row r="60" spans="1:19" s="15" customFormat="1" ht="35.25" customHeight="1" x14ac:dyDescent="0.2">
      <c r="A60" s="4"/>
      <c r="B60" s="10">
        <v>53</v>
      </c>
      <c r="C60" s="10" t="s">
        <v>50</v>
      </c>
      <c r="D60" s="10" t="s">
        <v>15</v>
      </c>
      <c r="E60" s="10" t="s">
        <v>15</v>
      </c>
      <c r="F60" s="10"/>
      <c r="G60" s="10">
        <v>36.5</v>
      </c>
      <c r="H60" s="10" t="s">
        <v>51</v>
      </c>
      <c r="I60" s="10">
        <v>7.56</v>
      </c>
      <c r="J60" s="11">
        <v>12409</v>
      </c>
      <c r="K60" s="17">
        <v>0.83518011120960589</v>
      </c>
      <c r="L60" s="11">
        <v>2045.2500000000005</v>
      </c>
      <c r="M60" s="11">
        <v>2045.25</v>
      </c>
      <c r="N60" s="37">
        <f t="shared" si="3"/>
        <v>2235.0491999999999</v>
      </c>
      <c r="O60" s="11">
        <f t="shared" si="1"/>
        <v>189.79919999999993</v>
      </c>
      <c r="P60" s="13"/>
      <c r="Q60" s="11"/>
      <c r="R60" s="14">
        <f t="shared" si="2"/>
        <v>52373.191247999974</v>
      </c>
      <c r="S60" s="16"/>
    </row>
    <row r="61" spans="1:19" s="15" customFormat="1" ht="35.25" customHeight="1" x14ac:dyDescent="0.2">
      <c r="A61" s="4"/>
      <c r="B61" s="10">
        <v>54</v>
      </c>
      <c r="C61" s="10" t="s">
        <v>50</v>
      </c>
      <c r="D61" s="10" t="s">
        <v>16</v>
      </c>
      <c r="E61" s="10" t="s">
        <v>16</v>
      </c>
      <c r="F61" s="10"/>
      <c r="G61" s="10">
        <v>36.5</v>
      </c>
      <c r="H61" s="10" t="s">
        <v>51</v>
      </c>
      <c r="I61" s="10">
        <v>7.56</v>
      </c>
      <c r="J61" s="11">
        <v>5348</v>
      </c>
      <c r="K61" s="17">
        <v>0.48630329094988778</v>
      </c>
      <c r="L61" s="11">
        <v>2747.25</v>
      </c>
      <c r="M61" s="11">
        <v>2747.25</v>
      </c>
      <c r="N61" s="37">
        <f t="shared" si="3"/>
        <v>3002.1948000000002</v>
      </c>
      <c r="O61" s="11">
        <f t="shared" si="1"/>
        <v>254.94480000000021</v>
      </c>
      <c r="P61" s="13"/>
      <c r="Q61" s="11"/>
      <c r="R61" s="14">
        <f t="shared" si="2"/>
        <v>70349.468112000061</v>
      </c>
      <c r="S61" s="16"/>
    </row>
    <row r="62" spans="1:19" s="15" customFormat="1" ht="35.25" customHeight="1" x14ac:dyDescent="0.2">
      <c r="A62" s="4"/>
      <c r="B62" s="10">
        <v>55</v>
      </c>
      <c r="C62" s="10" t="s">
        <v>50</v>
      </c>
      <c r="D62" s="10" t="s">
        <v>17</v>
      </c>
      <c r="E62" s="10" t="s">
        <v>17</v>
      </c>
      <c r="F62" s="10"/>
      <c r="G62" s="10">
        <v>73</v>
      </c>
      <c r="H62" s="10" t="s">
        <v>51</v>
      </c>
      <c r="I62" s="10">
        <v>7.56</v>
      </c>
      <c r="J62" s="11">
        <v>3293</v>
      </c>
      <c r="K62" s="17">
        <v>0.68636501670209538</v>
      </c>
      <c r="L62" s="11">
        <v>1032.8</v>
      </c>
      <c r="M62" s="11">
        <v>1032.8</v>
      </c>
      <c r="N62" s="37">
        <f t="shared" si="3"/>
        <v>1128.64384</v>
      </c>
      <c r="O62" s="11">
        <f t="shared" si="1"/>
        <v>95.84384</v>
      </c>
      <c r="P62" s="13"/>
      <c r="Q62" s="11"/>
      <c r="R62" s="14">
        <f t="shared" si="2"/>
        <v>52894.2984192</v>
      </c>
      <c r="S62" s="16"/>
    </row>
    <row r="63" spans="1:19" s="15" customFormat="1" ht="35.25" customHeight="1" x14ac:dyDescent="0.2">
      <c r="A63" s="4"/>
      <c r="B63" s="10">
        <v>56</v>
      </c>
      <c r="C63" s="10" t="s">
        <v>50</v>
      </c>
      <c r="D63" s="10" t="s">
        <v>18</v>
      </c>
      <c r="E63" s="10" t="s">
        <v>18</v>
      </c>
      <c r="F63" s="10"/>
      <c r="G63" s="10">
        <v>36.5</v>
      </c>
      <c r="H63" s="10" t="s">
        <v>51</v>
      </c>
      <c r="I63" s="10">
        <v>7.56</v>
      </c>
      <c r="J63" s="11">
        <v>3719</v>
      </c>
      <c r="K63" s="17">
        <v>0.59709599354665233</v>
      </c>
      <c r="L63" s="11">
        <v>1498.4</v>
      </c>
      <c r="M63" s="11">
        <v>1498.4</v>
      </c>
      <c r="N63" s="37">
        <f t="shared" si="3"/>
        <v>1637.4515200000001</v>
      </c>
      <c r="O63" s="11">
        <f t="shared" si="1"/>
        <v>139.05151999999998</v>
      </c>
      <c r="P63" s="13"/>
      <c r="Q63" s="11"/>
      <c r="R63" s="14">
        <f>I63*O63*G63</f>
        <v>38369.876428799995</v>
      </c>
      <c r="S63" s="16"/>
    </row>
    <row r="64" spans="1:19" s="15" customFormat="1" ht="35.25" customHeight="1" x14ac:dyDescent="0.2">
      <c r="A64" s="4"/>
      <c r="B64" s="10">
        <v>57</v>
      </c>
      <c r="C64" s="10" t="s">
        <v>50</v>
      </c>
      <c r="D64" s="10" t="s">
        <v>19</v>
      </c>
      <c r="E64" s="10" t="s">
        <v>19</v>
      </c>
      <c r="F64" s="10"/>
      <c r="G64" s="10">
        <v>13.231000000000023</v>
      </c>
      <c r="H64" s="10" t="s">
        <v>51</v>
      </c>
      <c r="I64" s="10">
        <v>7.56</v>
      </c>
      <c r="J64" s="11">
        <v>25904</v>
      </c>
      <c r="K64" s="17">
        <v>0.89762198888202593</v>
      </c>
      <c r="L64" s="11">
        <v>2652</v>
      </c>
      <c r="M64" s="11">
        <v>2652</v>
      </c>
      <c r="N64" s="37">
        <f t="shared" si="3"/>
        <v>2898.1055999999999</v>
      </c>
      <c r="O64" s="11">
        <f t="shared" si="1"/>
        <v>246.10559999999987</v>
      </c>
      <c r="P64" s="13"/>
      <c r="Q64" s="11"/>
      <c r="R64" s="14">
        <f t="shared" si="2"/>
        <v>24617.047343616028</v>
      </c>
      <c r="S64" s="16"/>
    </row>
    <row r="65" spans="1:19" s="15" customFormat="1" ht="35.25" customHeight="1" x14ac:dyDescent="0.2">
      <c r="A65" s="4"/>
      <c r="B65" s="10">
        <v>58</v>
      </c>
      <c r="C65" s="10" t="s">
        <v>50</v>
      </c>
      <c r="D65" s="10" t="s">
        <v>20</v>
      </c>
      <c r="E65" s="10" t="s">
        <v>20</v>
      </c>
      <c r="F65" s="10"/>
      <c r="G65" s="10">
        <v>13.231000000000023</v>
      </c>
      <c r="H65" s="10" t="s">
        <v>51</v>
      </c>
      <c r="I65" s="10">
        <v>7.56</v>
      </c>
      <c r="J65" s="11">
        <v>41492</v>
      </c>
      <c r="K65" s="17">
        <v>0.98345705196182398</v>
      </c>
      <c r="L65" s="11">
        <v>686.39999999999941</v>
      </c>
      <c r="M65" s="11">
        <v>686.4</v>
      </c>
      <c r="N65" s="37">
        <f t="shared" si="3"/>
        <v>750.09791999999993</v>
      </c>
      <c r="O65" s="11">
        <f t="shared" si="1"/>
        <v>63.697919999999954</v>
      </c>
      <c r="P65" s="13"/>
      <c r="Q65" s="11"/>
      <c r="R65" s="14">
        <f t="shared" si="2"/>
        <v>6371.4710771712062</v>
      </c>
      <c r="S65" s="16"/>
    </row>
    <row r="66" spans="1:19" s="15" customFormat="1" ht="35.25" customHeight="1" x14ac:dyDescent="0.2">
      <c r="A66" s="4"/>
      <c r="B66" s="10">
        <v>59</v>
      </c>
      <c r="C66" s="10" t="s">
        <v>50</v>
      </c>
      <c r="D66" s="10" t="s">
        <v>21</v>
      </c>
      <c r="E66" s="10" t="s">
        <v>21</v>
      </c>
      <c r="F66" s="10"/>
      <c r="G66" s="10">
        <v>1</v>
      </c>
      <c r="H66" s="10" t="s">
        <v>51</v>
      </c>
      <c r="I66" s="10">
        <v>7.56</v>
      </c>
      <c r="J66" s="11">
        <v>41944</v>
      </c>
      <c r="K66" s="17">
        <v>0.65264161739462145</v>
      </c>
      <c r="L66" s="11">
        <v>14569.599999999999</v>
      </c>
      <c r="M66" s="11">
        <v>14569.6</v>
      </c>
      <c r="N66" s="37">
        <f t="shared" si="3"/>
        <v>15921.658880000001</v>
      </c>
      <c r="O66" s="11">
        <f t="shared" si="1"/>
        <v>1352.0588800000005</v>
      </c>
      <c r="P66" s="13"/>
      <c r="Q66" s="11"/>
      <c r="R66" s="14">
        <f t="shared" si="2"/>
        <v>10221.565132800004</v>
      </c>
      <c r="S66" s="16"/>
    </row>
    <row r="67" spans="1:19" s="15" customFormat="1" ht="35.25" customHeight="1" x14ac:dyDescent="0.2">
      <c r="A67" s="4"/>
      <c r="B67" s="10">
        <v>60</v>
      </c>
      <c r="C67" s="10" t="s">
        <v>50</v>
      </c>
      <c r="D67" s="10" t="s">
        <v>22</v>
      </c>
      <c r="E67" s="10" t="s">
        <v>22</v>
      </c>
      <c r="F67" s="10"/>
      <c r="G67" s="10">
        <v>1</v>
      </c>
      <c r="H67" s="10" t="s">
        <v>51</v>
      </c>
      <c r="I67" s="10">
        <v>7.56</v>
      </c>
      <c r="J67" s="11">
        <v>199840</v>
      </c>
      <c r="K67" s="17">
        <v>0.60623874099279429</v>
      </c>
      <c r="L67" s="11">
        <v>78689.249999999985</v>
      </c>
      <c r="M67" s="11">
        <v>78689.25</v>
      </c>
      <c r="N67" s="37">
        <f t="shared" si="3"/>
        <v>85991.612399999998</v>
      </c>
      <c r="O67" s="11">
        <f t="shared" si="1"/>
        <v>7302.3623999999982</v>
      </c>
      <c r="P67" s="13"/>
      <c r="Q67" s="11"/>
      <c r="R67" s="14">
        <f t="shared" si="2"/>
        <v>55205.859743999987</v>
      </c>
      <c r="S67" s="16"/>
    </row>
    <row r="68" spans="1:19" ht="35.25" customHeight="1" x14ac:dyDescent="0.2">
      <c r="B68" s="4" t="s">
        <v>52</v>
      </c>
      <c r="J68" s="4">
        <v>0</v>
      </c>
      <c r="M68" s="18"/>
      <c r="N68" s="18"/>
      <c r="P68" s="41" t="s">
        <v>53</v>
      </c>
      <c r="Q68" s="42"/>
      <c r="R68" s="19">
        <v>0</v>
      </c>
    </row>
    <row r="69" spans="1:19" ht="35.25" customHeight="1" x14ac:dyDescent="0.2">
      <c r="B69" s="20" t="s">
        <v>54</v>
      </c>
      <c r="C69" s="21"/>
      <c r="D69" s="21"/>
      <c r="E69" s="21"/>
      <c r="F69" s="21"/>
      <c r="G69" s="21"/>
      <c r="H69" s="21"/>
      <c r="I69" s="21"/>
      <c r="P69" s="41" t="s">
        <v>41</v>
      </c>
      <c r="Q69" s="42"/>
      <c r="R69" s="19">
        <v>0</v>
      </c>
    </row>
    <row r="70" spans="1:19" ht="35.25" customHeight="1" x14ac:dyDescent="0.2">
      <c r="B70" s="22"/>
      <c r="C70" s="22"/>
      <c r="D70" s="22"/>
      <c r="E70" s="22"/>
      <c r="F70" s="22"/>
      <c r="G70" s="22"/>
      <c r="P70" s="43" t="s">
        <v>55</v>
      </c>
      <c r="Q70" s="43"/>
      <c r="R70" s="35">
        <f>+SUM(R8:R69)</f>
        <v>129643524.59133448</v>
      </c>
    </row>
    <row r="71" spans="1:19" ht="35.25" customHeight="1" x14ac:dyDescent="0.2">
      <c r="B71" s="25" t="s">
        <v>56</v>
      </c>
      <c r="C71" s="26"/>
      <c r="D71" s="26"/>
      <c r="E71" s="26"/>
      <c r="F71" s="26"/>
      <c r="G71" s="26"/>
      <c r="P71" s="23" t="s">
        <v>57</v>
      </c>
      <c r="Q71" s="27">
        <v>0.1</v>
      </c>
      <c r="R71" s="24">
        <f>+R70*Q71</f>
        <v>12964352.459133448</v>
      </c>
    </row>
    <row r="72" spans="1:19" ht="35.25" customHeight="1" x14ac:dyDescent="0.2">
      <c r="B72" s="28" t="s">
        <v>58</v>
      </c>
      <c r="C72" s="44" t="s">
        <v>59</v>
      </c>
      <c r="D72" s="45"/>
      <c r="E72" s="45"/>
      <c r="F72" s="46"/>
      <c r="G72" s="28" t="s">
        <v>0</v>
      </c>
      <c r="P72" s="43" t="s">
        <v>61</v>
      </c>
      <c r="Q72" s="43"/>
      <c r="R72" s="29">
        <f>+R71*19%</f>
        <v>2463226.9672353552</v>
      </c>
    </row>
    <row r="73" spans="1:19" ht="35.25" customHeight="1" x14ac:dyDescent="0.2">
      <c r="B73" s="30">
        <v>1</v>
      </c>
      <c r="C73" s="47"/>
      <c r="D73" s="48"/>
      <c r="E73" s="48"/>
      <c r="F73" s="49"/>
      <c r="G73" s="31"/>
      <c r="P73" s="43" t="s">
        <v>3</v>
      </c>
      <c r="Q73" s="43"/>
      <c r="R73" s="35">
        <f>+SUM(R70:R72)</f>
        <v>145071104.01770329</v>
      </c>
    </row>
    <row r="74" spans="1:19" ht="35.25" customHeight="1" x14ac:dyDescent="0.2">
      <c r="B74" s="22"/>
      <c r="C74" s="22"/>
      <c r="D74" s="22"/>
      <c r="E74" s="38" t="s">
        <v>60</v>
      </c>
      <c r="F74" s="39"/>
      <c r="G74" s="32">
        <v>0</v>
      </c>
    </row>
    <row r="76" spans="1:19" ht="35.25" customHeight="1" x14ac:dyDescent="0.2">
      <c r="P76" s="33"/>
    </row>
    <row r="82" spans="18:18" ht="35.25" customHeight="1" x14ac:dyDescent="0.2">
      <c r="R82" s="34"/>
    </row>
  </sheetData>
  <mergeCells count="15">
    <mergeCell ref="B6:I6"/>
    <mergeCell ref="J6:R6"/>
    <mergeCell ref="B1:R1"/>
    <mergeCell ref="B3:C3"/>
    <mergeCell ref="D3:E3"/>
    <mergeCell ref="D4:M4"/>
    <mergeCell ref="O4:R4"/>
    <mergeCell ref="E74:F74"/>
    <mergeCell ref="P68:Q68"/>
    <mergeCell ref="P69:Q69"/>
    <mergeCell ref="P70:Q70"/>
    <mergeCell ref="C72:F72"/>
    <mergeCell ref="P72:Q72"/>
    <mergeCell ref="C73:F73"/>
    <mergeCell ref="P73:Q73"/>
  </mergeCells>
  <conditionalFormatting sqref="D3:E3">
    <cfRule type="cellIs" dxfId="4" priority="2" operator="equal">
      <formula>0</formula>
    </cfRule>
  </conditionalFormatting>
  <conditionalFormatting sqref="R68">
    <cfRule type="expression" dxfId="3" priority="9">
      <formula>ISERROR($G69)</formula>
    </cfRule>
  </conditionalFormatting>
  <conditionalFormatting sqref="R70">
    <cfRule type="expression" dxfId="2" priority="6">
      <formula>ISERROR($J68)</formula>
    </cfRule>
  </conditionalFormatting>
  <conditionalFormatting sqref="R70:R73">
    <cfRule type="expression" dxfId="1" priority="1">
      <formula>ISERROR($R70)</formula>
    </cfRule>
  </conditionalFormatting>
  <conditionalFormatting sqref="R73">
    <cfRule type="expression" dxfId="0" priority="8">
      <formula>ISERROR($J74)</formula>
    </cfRule>
  </conditionalFormatting>
  <dataValidations count="12">
    <dataValidation type="decimal" allowBlank="1" showInputMessage="1" showErrorMessage="1" errorTitle="Error" error="Mayor a 1" promptTitle="Porcentaje de AIU" prompt="Mayor a 1" sqref="B68:L68" xr:uid="{5447E0DD-E63E-4D70-93B4-77311137EEBC}">
      <formula1>0.011</formula1>
      <formula2>S71</formula2>
    </dataValidation>
    <dataValidation type="decimal" allowBlank="1" showInputMessage="1" showErrorMessage="1" errorTitle="Error" error="Mayor a 1" promptTitle="Porcentaje de AIU" prompt="Mayor a 1" sqref="A68" xr:uid="{EB6EAB08-3A17-4CB8-8D73-FFAC40BAB85B}">
      <formula1>0.011</formula1>
      <formula2>#REF!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Q71" xr:uid="{667FB45C-A909-42A7-BFE0-D8BCD0C5221A}">
      <formula1>0.01</formula1>
      <formula2>#REF!</formula2>
    </dataValidation>
    <dataValidation type="list" allowBlank="1" showInputMessage="1" showErrorMessage="1" sqref="D4" xr:uid="{3B3494AC-7ABD-442E-8A25-E9FF63157A7C}">
      <formula1>INDIRECT("regioncobertura"&amp;$D$3)</formula1>
    </dataValidation>
    <dataValidation type="decimal" allowBlank="1" showInputMessage="1" showErrorMessage="1" errorTitle="Error" error="Mayor a 1" promptTitle="Porcentaje de AIU" prompt="Mayor a 1" sqref="O68 XEP68:XFD68" xr:uid="{AF0DE42E-4CC3-44C6-9E35-C71958476A57}">
      <formula1>0.011</formula1>
      <formula2>AD71</formula2>
    </dataValidation>
    <dataValidation type="decimal" operator="greaterThan" allowBlank="1" showInputMessage="1" showErrorMessage="1" sqref="P8:Q67" xr:uid="{8187934E-D4E8-4B3F-9C54-40B524F1835D}">
      <formula1>0</formula1>
    </dataValidation>
    <dataValidation type="decimal" allowBlank="1" showInputMessage="1" showErrorMessage="1" errorTitle="Error" error="Mayor a 1" sqref="R68:R69" xr:uid="{B2E48954-3A79-4F63-846C-F47BA8D8662A}">
      <formula1>0.011</formula1>
      <formula2>AG71</formula2>
    </dataValidation>
    <dataValidation type="decimal" allowBlank="1" showInputMessage="1" showErrorMessage="1" errorTitle="Error" error="Mayor a 1" promptTitle="Porcentaje de AIU" prompt="Mayor a 1" sqref="S68:XEO68" xr:uid="{5FF09B7C-B2F5-4A05-9095-0C8BF51940AE}">
      <formula1>0.011</formula1>
      <formula2>AI71</formula2>
    </dataValidation>
    <dataValidation operator="greaterThanOrEqual" allowBlank="1" showInputMessage="1" showErrorMessage="1" sqref="K50:K67" xr:uid="{2ED4FCFE-42B7-4002-9B03-F404617F0AA4}"/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22" xr:uid="{7718F8C0-9555-4925-8BEF-7DD2DDCE874A}">
      <formula1>A8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23:K49" xr:uid="{5E6EB033-DB62-49DE-B9BD-B02C9F9F78DD}">
      <formula1>A23</formula1>
    </dataValidation>
    <dataValidation type="decimal" allowBlank="1" showInputMessage="1" showErrorMessage="1" sqref="G73" xr:uid="{683A5918-D143-485A-9FB1-37A033F88944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Cotizacion AÑO 2024</vt:lpstr>
      <vt:lpstr>Ajuste Incremento Precios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Contratacion - Cordoba - Monteria</cp:lastModifiedBy>
  <dcterms:created xsi:type="dcterms:W3CDTF">2015-06-05T18:19:34Z</dcterms:created>
  <dcterms:modified xsi:type="dcterms:W3CDTF">2024-05-16T15:10:00Z</dcterms:modified>
</cp:coreProperties>
</file>