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urgaquiz\AppData\Local\Microsoft\Windows\INetCache\Content.Outlook\2NJFNE9L\"/>
    </mc:Choice>
  </mc:AlternateContent>
  <xr:revisionPtr revIDLastSave="0" documentId="13_ncr:1_{8F895997-B17D-4B0F-9DBC-0F281F61BFD9}" xr6:coauthVersionLast="47" xr6:coauthVersionMax="47" xr10:uidLastSave="{00000000-0000-0000-0000-000000000000}"/>
  <bookViews>
    <workbookView xWindow="-120" yWindow="-120" windowWidth="29040" windowHeight="15840" tabRatio="680" xr2:uid="{5D5A0FF1-43D3-C848-A544-6DB2E9152CAA}"/>
  </bookViews>
  <sheets>
    <sheet name="ConsolidadoOfertas" sheetId="2" r:id="rId1"/>
    <sheet name="Resultado Simulador" sheetId="19" r:id="rId2"/>
    <sheet name="VASQUEZ CARO Y CIA SAS" sheetId="18" r:id="rId3"/>
    <sheet name="PEAR SOLUTIONS S.A.S." sheetId="17" r:id="rId4"/>
    <sheet name="HARDWARE ASESORIAS SOFTWARE LTD" sheetId="16" r:id="rId5"/>
    <sheet name="COMPUTEL SYSTEM SAS" sheetId="15" r:id="rId6"/>
    <sheet name="COLSOF SAS" sheetId="14" r:id="rId7"/>
    <sheet name="VENEPLAST LTDA" sheetId="13" r:id="rId8"/>
    <sheet name=" KEY MARKET SAS EN REORGANIZACI" sheetId="12" r:id="rId9"/>
    <sheet name="SISTETRONICS SAS" sheetId="11" r:id="rId10"/>
    <sheet name="NUEVA ERA SOLUCIONES SAS" sheetId="8" r:id="rId11"/>
    <sheet name="Sumimas S.A.S. " sheetId="6" r:id="rId12"/>
    <sheet name="NEX COMPUTER S.A.S" sheetId="5" r:id="rId13"/>
    <sheet name="P&amp;P SYSTEMS " sheetId="4" r:id="rId14"/>
    <sheet name=" UNIPLES SAS" sheetId="3" r:id="rId15"/>
    <sheet name="COMSISTELCO SAS" sheetId="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2" l="1"/>
  <c r="E4" i="2"/>
  <c r="E5" i="2"/>
  <c r="E6" i="2"/>
  <c r="G4" i="2"/>
  <c r="G5" i="2"/>
  <c r="G6" i="2"/>
  <c r="H4" i="2"/>
  <c r="H5" i="2"/>
  <c r="H6" i="2"/>
  <c r="I4" i="2"/>
  <c r="I5" i="2"/>
  <c r="I6" i="2"/>
  <c r="J4" i="2"/>
  <c r="J5" i="2"/>
  <c r="J6" i="2"/>
  <c r="K4" i="2"/>
  <c r="K5" i="2"/>
  <c r="K6" i="2"/>
  <c r="L4" i="2"/>
  <c r="L5" i="2"/>
  <c r="L6" i="2"/>
  <c r="M4" i="2"/>
  <c r="M5" i="2"/>
  <c r="M6" i="2"/>
  <c r="N4" i="2"/>
  <c r="N5" i="2"/>
  <c r="N6" i="2"/>
  <c r="O4" i="2"/>
  <c r="O5" i="2"/>
  <c r="O6" i="2"/>
  <c r="P4" i="2"/>
  <c r="P5" i="2"/>
  <c r="P6" i="2"/>
  <c r="Q4" i="2"/>
  <c r="Q5" i="2"/>
  <c r="Q6" i="2"/>
  <c r="Q3" i="2"/>
  <c r="P3" i="2"/>
  <c r="O3" i="2"/>
  <c r="N3" i="2"/>
  <c r="M3" i="2"/>
  <c r="L3" i="2"/>
  <c r="K3" i="2"/>
  <c r="J3" i="2"/>
  <c r="I3" i="2"/>
  <c r="H3" i="2"/>
  <c r="G3" i="2"/>
  <c r="E3" i="2"/>
  <c r="D4" i="2"/>
  <c r="D5" i="2"/>
  <c r="D6" i="2"/>
  <c r="D3" i="2"/>
  <c r="L13" i="18"/>
  <c r="M13" i="18" s="1"/>
  <c r="N13" i="18" s="1"/>
  <c r="L12" i="18"/>
  <c r="M12" i="18" s="1"/>
  <c r="N12" i="18" s="1"/>
  <c r="L11" i="18"/>
  <c r="M11" i="18" s="1"/>
  <c r="N11" i="18" s="1"/>
  <c r="M10" i="18"/>
  <c r="N10" i="18" s="1"/>
  <c r="N14" i="18" s="1"/>
  <c r="L10" i="18"/>
  <c r="L13" i="17"/>
  <c r="M13" i="17" s="1"/>
  <c r="N13" i="17" s="1"/>
  <c r="L12" i="17"/>
  <c r="M12" i="17" s="1"/>
  <c r="N12" i="17" s="1"/>
  <c r="L11" i="17"/>
  <c r="M11" i="17" s="1"/>
  <c r="N11" i="17" s="1"/>
  <c r="M10" i="17"/>
  <c r="N10" i="17" s="1"/>
  <c r="N14" i="17" s="1"/>
  <c r="L10" i="17"/>
  <c r="L12" i="16"/>
  <c r="M12" i="16" s="1"/>
  <c r="N12" i="16" s="1"/>
  <c r="F6" i="2" s="1"/>
  <c r="M11" i="16"/>
  <c r="N11" i="16" s="1"/>
  <c r="F5" i="2" s="1"/>
  <c r="L11" i="16"/>
  <c r="L10" i="16"/>
  <c r="M10" i="16" s="1"/>
  <c r="N10" i="16" s="1"/>
  <c r="F4" i="2" s="1"/>
  <c r="M9" i="16"/>
  <c r="N9" i="16" s="1"/>
  <c r="F3" i="2" s="1"/>
  <c r="L9" i="16"/>
  <c r="L13" i="15"/>
  <c r="M13" i="15" s="1"/>
  <c r="N13" i="15" s="1"/>
  <c r="L12" i="15"/>
  <c r="M12" i="15" s="1"/>
  <c r="N12" i="15" s="1"/>
  <c r="L11" i="15"/>
  <c r="M11" i="15" s="1"/>
  <c r="N11" i="15" s="1"/>
  <c r="L10" i="15"/>
  <c r="M10" i="15" s="1"/>
  <c r="N10" i="15" s="1"/>
  <c r="L13" i="14"/>
  <c r="M13" i="14" s="1"/>
  <c r="N13" i="14" s="1"/>
  <c r="L12" i="14"/>
  <c r="M12" i="14" s="1"/>
  <c r="N12" i="14" s="1"/>
  <c r="L11" i="14"/>
  <c r="M11" i="14" s="1"/>
  <c r="N11" i="14" s="1"/>
  <c r="M10" i="14"/>
  <c r="N10" i="14" s="1"/>
  <c r="L10" i="14"/>
  <c r="L13" i="13"/>
  <c r="M13" i="13" s="1"/>
  <c r="N13" i="13" s="1"/>
  <c r="L12" i="13"/>
  <c r="M12" i="13" s="1"/>
  <c r="N12" i="13" s="1"/>
  <c r="L11" i="13"/>
  <c r="M11" i="13" s="1"/>
  <c r="N11" i="13" s="1"/>
  <c r="M10" i="13"/>
  <c r="N10" i="13" s="1"/>
  <c r="L10" i="13"/>
  <c r="L13" i="12"/>
  <c r="M13" i="12" s="1"/>
  <c r="N13" i="12" s="1"/>
  <c r="L12" i="12"/>
  <c r="M12" i="12" s="1"/>
  <c r="N12" i="12" s="1"/>
  <c r="L11" i="12"/>
  <c r="M11" i="12" s="1"/>
  <c r="N11" i="12" s="1"/>
  <c r="L10" i="12"/>
  <c r="M10" i="12" s="1"/>
  <c r="N10" i="12" s="1"/>
  <c r="N14" i="12" s="1"/>
  <c r="L13" i="11"/>
  <c r="M13" i="11" s="1"/>
  <c r="N13" i="11" s="1"/>
  <c r="L12" i="11"/>
  <c r="M12" i="11" s="1"/>
  <c r="N12" i="11" s="1"/>
  <c r="L11" i="11"/>
  <c r="M11" i="11" s="1"/>
  <c r="N11" i="11" s="1"/>
  <c r="L10" i="11"/>
  <c r="M10" i="11" s="1"/>
  <c r="N10" i="11" s="1"/>
  <c r="L13" i="8"/>
  <c r="M13" i="8" s="1"/>
  <c r="N13" i="8" s="1"/>
  <c r="L12" i="8"/>
  <c r="M12" i="8" s="1"/>
  <c r="N12" i="8" s="1"/>
  <c r="L11" i="8"/>
  <c r="M11" i="8" s="1"/>
  <c r="N11" i="8" s="1"/>
  <c r="L10" i="8"/>
  <c r="M10" i="8" s="1"/>
  <c r="N10" i="8" s="1"/>
  <c r="L13" i="6"/>
  <c r="M13" i="6" s="1"/>
  <c r="N13" i="6" s="1"/>
  <c r="L12" i="6"/>
  <c r="M12" i="6" s="1"/>
  <c r="N12" i="6" s="1"/>
  <c r="L11" i="6"/>
  <c r="M11" i="6" s="1"/>
  <c r="N11" i="6" s="1"/>
  <c r="M10" i="6"/>
  <c r="N10" i="6" s="1"/>
  <c r="N14" i="6" s="1"/>
  <c r="L10" i="6"/>
  <c r="L13" i="5"/>
  <c r="M13" i="5" s="1"/>
  <c r="N13" i="5" s="1"/>
  <c r="L12" i="5"/>
  <c r="M12" i="5" s="1"/>
  <c r="N12" i="5" s="1"/>
  <c r="M11" i="5"/>
  <c r="N11" i="5" s="1"/>
  <c r="L11" i="5"/>
  <c r="L10" i="5"/>
  <c r="M10" i="5" s="1"/>
  <c r="N10" i="5" s="1"/>
  <c r="L13" i="4"/>
  <c r="M13" i="4" s="1"/>
  <c r="N13" i="4" s="1"/>
  <c r="L12" i="4"/>
  <c r="M12" i="4" s="1"/>
  <c r="N12" i="4" s="1"/>
  <c r="L11" i="4"/>
  <c r="M11" i="4" s="1"/>
  <c r="N11" i="4" s="1"/>
  <c r="M10" i="4"/>
  <c r="N10" i="4" s="1"/>
  <c r="N14" i="4" s="1"/>
  <c r="L10" i="4"/>
  <c r="L13" i="3"/>
  <c r="M13" i="3" s="1"/>
  <c r="N13" i="3" s="1"/>
  <c r="L12" i="3"/>
  <c r="M12" i="3" s="1"/>
  <c r="N12" i="3" s="1"/>
  <c r="L11" i="3"/>
  <c r="M11" i="3" s="1"/>
  <c r="N11" i="3" s="1"/>
  <c r="M10" i="3"/>
  <c r="N10" i="3" s="1"/>
  <c r="N14" i="3" s="1"/>
  <c r="L10" i="3"/>
  <c r="N14" i="1"/>
  <c r="N13" i="1"/>
  <c r="M13" i="1"/>
  <c r="L13" i="1"/>
  <c r="M12" i="1"/>
  <c r="N12" i="1" s="1"/>
  <c r="L12" i="1"/>
  <c r="L11" i="1"/>
  <c r="M11" i="1" s="1"/>
  <c r="N11" i="1" s="1"/>
  <c r="L10" i="1"/>
  <c r="M10" i="1" s="1"/>
  <c r="N10" i="1" s="1"/>
  <c r="H7" i="2" l="1"/>
  <c r="C20" i="2" s="1"/>
  <c r="P7" i="2"/>
  <c r="C16" i="2" s="1"/>
  <c r="L7" i="2"/>
  <c r="C19" i="2" s="1"/>
  <c r="I7" i="2"/>
  <c r="C23" i="2" s="1"/>
  <c r="M7" i="2"/>
  <c r="C11" i="2" s="1"/>
  <c r="Q7" i="2"/>
  <c r="C21" i="2" s="1"/>
  <c r="D7" i="2"/>
  <c r="C18" i="2" s="1"/>
  <c r="E7" i="2"/>
  <c r="C24" i="2" s="1"/>
  <c r="J7" i="2"/>
  <c r="C13" i="2" s="1"/>
  <c r="N7" i="2"/>
  <c r="C14" i="2" s="1"/>
  <c r="G7" i="2"/>
  <c r="C12" i="2" s="1"/>
  <c r="K7" i="2"/>
  <c r="C22" i="2" s="1"/>
  <c r="O7" i="2"/>
  <c r="C17" i="2" s="1"/>
  <c r="F7" i="2"/>
  <c r="C15" i="2" s="1"/>
  <c r="N13" i="16"/>
  <c r="N14" i="15"/>
  <c r="N14" i="14"/>
  <c r="N14" i="13"/>
  <c r="N14" i="11"/>
  <c r="N14" i="8"/>
  <c r="N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C288EEDA-7F0F-470E-9627-FB777136A03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032B7399-B878-42BF-B3C5-A87A430266B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DFFC9842-B89A-43A7-8EF2-8F5A3F795DD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98B62271-F395-4E88-92C3-31E2A26D6DB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079B39A3-101E-469D-8006-B62B941D202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745238EA-B4D7-DC44-9E5E-D3CAF3D9E0C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10E880E1-AD84-4635-9E66-59E359D47A8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B0A94397-467D-47C0-B45A-35A0179ACFB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4F6BC47E-8C99-4C0A-A76E-D895073DF2C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B671F413-E9B6-439E-BD62-1B31AD13A94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2411AC81-CE52-45FE-A129-0AC2E01868F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0A19F7A0-3AB7-4CCF-85F6-8FA3998F6107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9146E5EF-1B8A-46AA-AB6E-13A4DCEEB47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K8" authorId="0" shapeId="0" xr:uid="{01C014AE-12E3-45E7-858D-77B6F535279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 el valor antes de IVA - con el descuento incluido
</t>
        </r>
      </text>
    </comment>
  </commentList>
</comments>
</file>

<file path=xl/sharedStrings.xml><?xml version="1.0" encoding="utf-8"?>
<sst xmlns="http://schemas.openxmlformats.org/spreadsheetml/2006/main" count="444" uniqueCount="108">
  <si>
    <t>Referencia producto</t>
  </si>
  <si>
    <t>Descripción</t>
  </si>
  <si>
    <t>Cantidad</t>
  </si>
  <si>
    <t>Descuento (%)</t>
  </si>
  <si>
    <t>IVA (%)</t>
  </si>
  <si>
    <t>Descuento categoría (%)</t>
  </si>
  <si>
    <t>Valor total  descuento</t>
  </si>
  <si>
    <t>Valor total IVA</t>
  </si>
  <si>
    <t>Valor total descuento categoría</t>
  </si>
  <si>
    <t>Precio unitario</t>
  </si>
  <si>
    <t>Subtotal antes de IVA</t>
  </si>
  <si>
    <t>Cotización 157456</t>
  </si>
  <si>
    <t>830007379 - COMSISTELCO SAS - ETP III, Mesa de Servicio</t>
  </si>
  <si>
    <t>Fecha generación: 17/10/2024 17:17</t>
  </si>
  <si>
    <t>ETP-I-44</t>
  </si>
  <si>
    <t>ETP -- ETP -- IMPRESORA DE INYECCIÓN DE TINTA -- A4 -- MONOFUNCIONAL -- COLOR PORTÁTIL -- Hasta 300 páginas -- Mínimo 6 ppm -- Zona 2
ETP - IMPRESORA DE INYECCION DE TINTA - A4 - MONOFUNCIONAL - COLOR PORTATIL - HASTA 300 PAGINAS - MINIMO 6 PPM - ZONA 2</t>
  </si>
  <si>
    <t>COMPONENTE-I-134</t>
  </si>
  <si>
    <t>COMPONENTE -- COMPONENTE -- Estuche para cargar impresora móvil -- NA -- NA -- NA -- NA -- NA -- Todas las zonas
COMPONENTE - ESTUCHE PARA CARGAR IMPRESORA MOVIL - NA - NA - NA - NA - NA - TODAS LAS ZONAS</t>
  </si>
  <si>
    <t>COMPONENTE-I-146</t>
  </si>
  <si>
    <t>COMPONENTE -- COMPONENTE -- Manejo consumo de energía Energy Star o China Certificate for Energy Conservation Product o Ecodesign and Energy Labelling -- NA -- NA -- NA -- NA -- NA -- Todas las zonas
COMPONENTE - MANEJO CONSUMO DE ENERGIA ENERGY STAR O CHINA CERTIFICATE FOR ENERGY CONSERVATION PRODUCT O ECODESIGN AND ENERGY LABELLING - NA - NA - NA - NA - NA - TODAS LAS ZONAS</t>
  </si>
  <si>
    <t>SERVICIO-I-152</t>
  </si>
  <si>
    <t>SERVICIO -- SERVICIO -- Garantía extendida Impresión - 2 años -- NA -- NA -- NA -- NA -- NA -- NA
SERVICIO - GARANTIA EXTENDIDA IMPRESION - 2 ANOS - NA - NA - NA - NA - NA - NA</t>
  </si>
  <si>
    <t>VASQUEZ CARO Y CIA</t>
  </si>
  <si>
    <t xml:space="preserve">PEAR SOLUTIONS </t>
  </si>
  <si>
    <t>HARDWARE ASESORIAS SOFTWARE</t>
  </si>
  <si>
    <t>Computel System</t>
  </si>
  <si>
    <t xml:space="preserve">COLSOF </t>
  </si>
  <si>
    <t>VENEPLAST LTDA</t>
  </si>
  <si>
    <t>KEY MARKET SAS</t>
  </si>
  <si>
    <t xml:space="preserve"> SISTETRONICS</t>
  </si>
  <si>
    <t>NUEVA ERA SOLUCIONES SAS</t>
  </si>
  <si>
    <t>Sumimas</t>
  </si>
  <si>
    <t>NEX COMPUTER</t>
  </si>
  <si>
    <t>P&amp;P SYSTEMS</t>
  </si>
  <si>
    <t>UNIPLES</t>
  </si>
  <si>
    <t>COMSISTELCO</t>
  </si>
  <si>
    <t xml:space="preserve">Precio Techo Proveedor Sin Impuestos </t>
  </si>
  <si>
    <t>Precio Ofertado</t>
  </si>
  <si>
    <t>Precio Ofertado con impuestos</t>
  </si>
  <si>
    <t>Valor oferta</t>
  </si>
  <si>
    <t>Cotización 157459</t>
  </si>
  <si>
    <t>811021363 - UNIPLES SAS - SUMINISTRO MATERIAL PEDAGOGICO, ETP III</t>
  </si>
  <si>
    <t>Fecha generación: 17/10/2024 17:18</t>
  </si>
  <si>
    <t>Cotización 157461</t>
  </si>
  <si>
    <t>900604590 - P&amp;P SYSTEMS COLOMBIA SAS - ETP III</t>
  </si>
  <si>
    <t>Fecha generación: 17/10/2024 17:19</t>
  </si>
  <si>
    <t>82,702,552.15</t>
  </si>
  <si>
    <t>Cotización 157464</t>
  </si>
  <si>
    <t>830110570 - NEX COMPUTER S.A.S. - ETP III</t>
  </si>
  <si>
    <t>Cotización 157466</t>
  </si>
  <si>
    <t>830001338 - Sumimas S.A.S. - Papelería y Útiles de Oficina, ETP III, Primera Infancia</t>
  </si>
  <si>
    <t>Fecha generación: 17/10/2024 17:20</t>
  </si>
  <si>
    <t>Cotización 157468</t>
  </si>
  <si>
    <t>830037278 - NUEVA ERA SOLUCIONES SAS - SUMINISTRO MATERIAL PEDAGOGICO, ETP III</t>
  </si>
  <si>
    <t>Fecha generación: 17/10/2024 17:21</t>
  </si>
  <si>
    <t>Cotización 157471</t>
  </si>
  <si>
    <t>800230829 - SISTETRONICS SAS - ETP III</t>
  </si>
  <si>
    <t>Fecha generación: 17/10/2024 17:22</t>
  </si>
  <si>
    <t>Cotización 157473</t>
  </si>
  <si>
    <t>830073623 - KEY MARKET SAS EN REORGANIZACION - Papelería y Útiles de Oficina, Consumibles de Impresión II, ETP III</t>
  </si>
  <si>
    <t>Cotización 157474</t>
  </si>
  <si>
    <t>900019737 - VENEPLAST LTDA - Derivados del papel, cartón y corrugado, Consumibles de Impresión II, Ayudas Humanitarias, ETP III, Grandes Almacenes</t>
  </si>
  <si>
    <t>Fecha generación: 17/10/2024 17:23</t>
  </si>
  <si>
    <t>Cotización 157476</t>
  </si>
  <si>
    <t>800015583 - COLSOF SAS - IAD Software, ETP III, Nube Privada IV</t>
  </si>
  <si>
    <t>Cotización 157479</t>
  </si>
  <si>
    <t>830049916 - COMPUTEL SYSTEM SAS - SUMINISTRO MATERIAL PEDAGOGICO, ETP III</t>
  </si>
  <si>
    <t>Fecha generación: 17/10/2024 17:24</t>
  </si>
  <si>
    <t>Cotización 157481</t>
  </si>
  <si>
    <t>804000673 - HARDWARE ASESORIAS SOFTWARE LTDA - Consumibles de Impresión II, SUMINISTRO MATERIAL PEDAGOGICO, ETP III</t>
  </si>
  <si>
    <t>Cotización 157483</t>
  </si>
  <si>
    <t>900148177 - PEAR SOLUTIONS S.A.S. - ETP III</t>
  </si>
  <si>
    <t>Fecha generación: 17/10/2024 17:25</t>
  </si>
  <si>
    <t>Cotización 157485</t>
  </si>
  <si>
    <t>830123007 - VASQUEZ CARO Y CIA SAS - ETP III</t>
  </si>
  <si>
    <t>ETP-I-1</t>
  </si>
  <si>
    <t>ETP -- ETP -- IMPRESORA DE INYECCIÓN DE TINTA -- A4 -- MONOFUNCIONAL -- COLOR PORTÁTIL -- Hasta 300 páginas -- Mínimo 6 ppm -- Zona 1</t>
  </si>
  <si>
    <t>COMPONENTE -- COMPONENTE -- Estuche para cargar impresora móvil -- NA -- NA -- NA -- NA -- NA -- Todas las zonas</t>
  </si>
  <si>
    <t>COMPONENTE -- COMPONENTE -- Manejo consumo de energía Energy Star o China Certificate for Energy Conservation Product o Ecodesign and Energy Labelling -- NA -- NA -- NA -- NA -- NA -- Todas las zonas</t>
  </si>
  <si>
    <t>SERVICIO -- SERVICIO -- Garantía extendida Impresión - 2 años -- NA -- NA -- NA -- NA -- NA -- NA</t>
  </si>
  <si>
    <t>OFERENTE</t>
  </si>
  <si>
    <t>VALOR OFERTA</t>
  </si>
  <si>
    <t>Total Impresoras con componentes y Servicios</t>
  </si>
  <si>
    <t>Evento cotización</t>
  </si>
  <si>
    <t>Oferta menor valor</t>
  </si>
  <si>
    <t>Valor con IVA</t>
  </si>
  <si>
    <t>ETP -- ETP -- IMPRESORA DE INYECCIÓN DE TINTA -- A4 -- MONOFUNCIONAL -- COLOR PORTÁTIL -- Hasta 300 páginas -- Mínimo 6 ppm -- Zona 2</t>
  </si>
  <si>
    <t>Proveedores</t>
  </si>
  <si>
    <t>Precio Base Sin Impuestos</t>
  </si>
  <si>
    <t>Precio Techo Proveedor Sin Impuestos</t>
  </si>
  <si>
    <t>Precio Ofertado Con Impuestos</t>
  </si>
  <si>
    <t>CREAR DE COLOMBIA.</t>
  </si>
  <si>
    <t>No envio</t>
  </si>
  <si>
    <t>UNIPLES SAS - SUMINISTRO MATERIAL PEDAGOGICO, ETP III.</t>
  </si>
  <si>
    <t>P&amp;P SYSTEMS COLOMBIA SAS - ETP III.</t>
  </si>
  <si>
    <t>COLSOF SAS - IAD Software, ETP III, Nube Privada IV.</t>
  </si>
  <si>
    <t>HARDWARE ASESORIAS SOFTWARE LTDA - Consumibles de Impresión II, SUMINISTRO MATERIAL PEDAGOGICO, ETP III.</t>
  </si>
  <si>
    <t>COMSISTELCO SAS - ETP III, Mesa de Servicio.</t>
  </si>
  <si>
    <t>SISTETRONICS SAS - ETP III.</t>
  </si>
  <si>
    <t>NEX COMPUTER S.A.S. - ETP III.</t>
  </si>
  <si>
    <t>SELCOMP INGENERIA SAS - Software_Empresarial, ETP III.</t>
  </si>
  <si>
    <t>NUEVA ERA SOLUCIONES SAS - SUMINISTRO MATERIAL PEDAGOGICO, ETP III.</t>
  </si>
  <si>
    <t>VENEPLAST LTDA - Derivados del papel, cartón y corrugado, Consumibles de Impresión II, Ayudas Humanitarias, ETP III, Grandes Almacenes.</t>
  </si>
  <si>
    <t>KEY MARKET SAS EN REORGANIZACION - Papelería y Útiles de Oficina, Consumibles de Impresión II, ETP III.</t>
  </si>
  <si>
    <t>COMPUTEL SYSTEM SAS - SUMINISTRO MATERIAL PEDAGOGICO, ETP III.</t>
  </si>
  <si>
    <t>VASQUEZ CARO Y CIA SAS - ETP III.</t>
  </si>
  <si>
    <t>Sumimas S.A.S. - Papelería y Útiles de Oficina, ETP III, Primera Infancia.</t>
  </si>
  <si>
    <t>PEAR SOLUTIONS S.A.S. - ETP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</si>
</sst>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_-&quot;$&quot;* #,##0.00_-;\-&quot;$&quot;* #,##0.00_-;_-&quot;$&quot;* &quot;-&quot;_-;_-@_-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171717"/>
      <name val="Arial"/>
      <family val="2"/>
    </font>
    <font>
      <b/>
      <sz val="10"/>
      <color rgb="FF171717"/>
      <name val="Arial"/>
      <family val="2"/>
    </font>
    <font>
      <b/>
      <sz val="12"/>
      <color theme="1"/>
      <name val="Calibri"/>
      <family val="2"/>
      <scheme val="minor"/>
    </font>
    <font>
      <sz val="12"/>
      <color rgb="FF212529"/>
      <name val="Work Sans Light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FFFF"/>
      <name val="Work Sans Light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64C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thick">
        <color rgb="FFDEE2E6"/>
      </bottom>
      <diagonal/>
    </border>
  </borders>
  <cellStyleXfs count="3">
    <xf numFmtId="0" fontId="0" fillId="0" borderId="0"/>
    <xf numFmtId="42" fontId="7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2" borderId="0" xfId="0" applyFont="1" applyFill="1"/>
    <xf numFmtId="0" fontId="0" fillId="0" borderId="0" xfId="0" applyAlignment="1">
      <alignment horizontal="center"/>
    </xf>
    <xf numFmtId="0" fontId="10" fillId="0" borderId="0" xfId="2" applyFont="1"/>
    <xf numFmtId="0" fontId="12" fillId="0" borderId="2" xfId="0" applyFont="1" applyBorder="1" applyAlignment="1">
      <alignment horizontal="center" vertical="center" wrapText="1"/>
    </xf>
    <xf numFmtId="42" fontId="0" fillId="0" borderId="0" xfId="1" applyFont="1"/>
    <xf numFmtId="42" fontId="0" fillId="0" borderId="0" xfId="0" applyNumberFormat="1"/>
    <xf numFmtId="164" fontId="0" fillId="0" borderId="0" xfId="0" applyNumberFormat="1"/>
    <xf numFmtId="42" fontId="14" fillId="0" borderId="0" xfId="0" applyNumberFormat="1" applyFont="1"/>
    <xf numFmtId="164" fontId="14" fillId="0" borderId="0" xfId="0" applyNumberFormat="1" applyFont="1"/>
    <xf numFmtId="0" fontId="15" fillId="3" borderId="4" xfId="0" applyFont="1" applyFill="1" applyBorder="1" applyAlignment="1">
      <alignment vertical="top" wrapText="1"/>
    </xf>
    <xf numFmtId="4" fontId="0" fillId="0" borderId="0" xfId="0" applyNumberFormat="1"/>
    <xf numFmtId="4" fontId="15" fillId="3" borderId="4" xfId="0" applyNumberFormat="1" applyFont="1" applyFill="1" applyBorder="1" applyAlignment="1">
      <alignment vertical="top" wrapText="1"/>
    </xf>
    <xf numFmtId="0" fontId="3" fillId="0" borderId="0" xfId="0" applyFont="1"/>
    <xf numFmtId="4" fontId="14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center" vertical="center" wrapText="1"/>
    </xf>
    <xf numFmtId="3" fontId="0" fillId="0" borderId="0" xfId="0" applyNumberFormat="1"/>
    <xf numFmtId="3" fontId="14" fillId="0" borderId="0" xfId="0" applyNumberFormat="1" applyFont="1"/>
    <xf numFmtId="3" fontId="10" fillId="0" borderId="2" xfId="2" applyNumberFormat="1" applyFont="1" applyBorder="1" applyAlignment="1">
      <alignment horizontal="right" vertical="center" wrapText="1"/>
    </xf>
    <xf numFmtId="3" fontId="15" fillId="0" borderId="0" xfId="0" applyNumberFormat="1" applyFont="1"/>
    <xf numFmtId="0" fontId="3" fillId="2" borderId="0" xfId="0" applyFont="1" applyFill="1" applyAlignment="1">
      <alignment horizontal="center" vertical="center"/>
    </xf>
    <xf numFmtId="3" fontId="18" fillId="4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3" fontId="19" fillId="0" borderId="2" xfId="2" applyNumberFormat="1" applyFont="1" applyBorder="1" applyAlignment="1">
      <alignment horizontal="right" vertical="center"/>
    </xf>
    <xf numFmtId="3" fontId="19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3" fontId="9" fillId="0" borderId="2" xfId="2" applyNumberFormat="1" applyFont="1" applyBorder="1" applyAlignment="1">
      <alignment wrapText="1"/>
    </xf>
    <xf numFmtId="42" fontId="9" fillId="0" borderId="2" xfId="1" applyFont="1" applyBorder="1" applyAlignment="1">
      <alignment wrapText="1"/>
    </xf>
    <xf numFmtId="0" fontId="14" fillId="0" borderId="0" xfId="0" applyFont="1"/>
    <xf numFmtId="3" fontId="9" fillId="0" borderId="2" xfId="2" applyNumberFormat="1" applyFont="1" applyBorder="1" applyAlignment="1">
      <alignment horizontal="center" vertical="center"/>
    </xf>
    <xf numFmtId="0" fontId="20" fillId="0" borderId="2" xfId="2" applyFont="1" applyBorder="1" applyAlignment="1">
      <alignment vertical="center" wrapText="1"/>
    </xf>
    <xf numFmtId="0" fontId="20" fillId="0" borderId="2" xfId="2" applyFont="1" applyBorder="1" applyAlignment="1">
      <alignment horizontal="center" vertical="center" wrapText="1"/>
    </xf>
    <xf numFmtId="0" fontId="18" fillId="4" borderId="2" xfId="2" applyFont="1" applyFill="1" applyBorder="1" applyAlignment="1">
      <alignment vertical="center" wrapText="1"/>
    </xf>
    <xf numFmtId="3" fontId="10" fillId="4" borderId="2" xfId="2" applyNumberFormat="1" applyFont="1" applyFill="1" applyBorder="1" applyAlignment="1">
      <alignment horizontal="right" vertical="center" wrapText="1"/>
    </xf>
    <xf numFmtId="42" fontId="9" fillId="4" borderId="2" xfId="1" applyFont="1" applyFill="1" applyBorder="1" applyAlignment="1">
      <alignment wrapText="1"/>
    </xf>
    <xf numFmtId="0" fontId="9" fillId="0" borderId="0" xfId="2" applyFont="1"/>
    <xf numFmtId="0" fontId="16" fillId="0" borderId="2" xfId="0" applyFont="1" applyBorder="1" applyAlignment="1">
      <alignment horizontal="center" vertical="center" wrapText="1"/>
    </xf>
    <xf numFmtId="3" fontId="10" fillId="5" borderId="2" xfId="2" applyNumberFormat="1" applyFont="1" applyFill="1" applyBorder="1" applyAlignment="1">
      <alignment horizontal="right" vertical="center" wrapText="1"/>
    </xf>
    <xf numFmtId="42" fontId="9" fillId="5" borderId="2" xfId="1" applyFont="1" applyFill="1" applyBorder="1" applyAlignment="1">
      <alignment wrapText="1"/>
    </xf>
    <xf numFmtId="0" fontId="21" fillId="6" borderId="10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right" vertical="top" wrapText="1"/>
    </xf>
    <xf numFmtId="0" fontId="9" fillId="0" borderId="2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Moneda [0]" xfId="1" builtinId="7"/>
    <cellStyle name="Normal" xfId="0" builtinId="0"/>
    <cellStyle name="Normal 2" xfId="2" xr:uid="{A22925E7-FA5F-43B3-B4FB-53A833A2E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323849</xdr:colOff>
      <xdr:row>0</xdr:row>
      <xdr:rowOff>0</xdr:rowOff>
    </xdr:from>
    <xdr:to>
      <xdr:col>17</xdr:col>
      <xdr:colOff>255811</xdr:colOff>
      <xdr:row>22</xdr:row>
      <xdr:rowOff>50555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8145A2-6254-F7A4-B0B9-E0F61E08F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35024" y="0"/>
          <a:ext cx="10380887" cy="841350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21</xdr:row>
      <xdr:rowOff>10691</xdr:rowOff>
    </xdr:from>
    <xdr:to>
      <xdr:col>4</xdr:col>
      <xdr:colOff>723900</xdr:colOff>
      <xdr:row>68</xdr:row>
      <xdr:rowOff>189378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3070F5-8A85-EDA2-236B-C7C1A4663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" y="8173616"/>
          <a:ext cx="9315450" cy="95798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6074D1-01CF-49E1-893A-FE50D68D1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769951-1CFB-4BEC-87D8-D4FA8B982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9E628-30E9-4CA7-BF35-0C380F51D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41BC38-6F84-4FC6-B369-4CF106D68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F9B9DA-B88A-45E2-A19F-7E9DFAE47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13C104-3CAF-D74B-BBDF-DD9F74BB3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0CC056-3189-4D83-85C4-B6463D8AB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38B6D6-E6A5-42D9-8262-D69A097DB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3E6B31-306A-4365-9E1E-8078AA88F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5A412-6A5D-46D7-A100-DB555EA64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7FF42D-237D-44CB-A6B9-FA747230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FF0A7-ED95-41DB-957C-6A2797B82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F32564-4F85-4006-A643-3C082407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1346200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C9A80-9D11-417B-BEB4-17DD41EA1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143000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BA48-A2E2-4ABD-957D-CD87D80FE444}">
  <dimension ref="A1:Q34"/>
  <sheetViews>
    <sheetView showGridLines="0" tabSelected="1" topLeftCell="A3" zoomScale="110" zoomScaleNormal="110" workbookViewId="0">
      <selection activeCell="C21" sqref="C21"/>
    </sheetView>
  </sheetViews>
  <sheetFormatPr baseColWidth="10" defaultColWidth="10" defaultRowHeight="14.25" x14ac:dyDescent="0.2"/>
  <cols>
    <col min="1" max="1" width="16.625" style="3" customWidth="1"/>
    <col min="2" max="2" width="59.25" style="3" customWidth="1"/>
    <col min="3" max="3" width="14.5" style="3" customWidth="1"/>
    <col min="4" max="4" width="16.25" style="18" customWidth="1"/>
    <col min="5" max="5" width="18.125" style="18" customWidth="1"/>
    <col min="6" max="6" width="16.75" style="18" customWidth="1"/>
    <col min="7" max="7" width="15.125" style="19" customWidth="1"/>
    <col min="8" max="8" width="16.625" style="19" customWidth="1"/>
    <col min="9" max="11" width="18.125" style="18" customWidth="1"/>
    <col min="12" max="12" width="20" style="18" customWidth="1"/>
    <col min="13" max="13" width="14.375" style="18" customWidth="1"/>
    <col min="14" max="14" width="14.75" style="18" customWidth="1"/>
    <col min="15" max="15" width="16.125" style="18" customWidth="1"/>
    <col min="16" max="16" width="15.25" style="18" customWidth="1"/>
    <col min="17" max="17" width="16.75" style="18" customWidth="1"/>
    <col min="18" max="16384" width="10" style="3"/>
  </cols>
  <sheetData>
    <row r="1" spans="1:17" ht="24.75" customHeight="1" thickBot="1" x14ac:dyDescent="0.25">
      <c r="A1" s="55" t="s">
        <v>0</v>
      </c>
      <c r="B1" s="48" t="s">
        <v>1</v>
      </c>
      <c r="C1" s="58" t="s">
        <v>2</v>
      </c>
      <c r="D1" s="47" t="s">
        <v>22</v>
      </c>
      <c r="E1" s="47" t="s">
        <v>23</v>
      </c>
      <c r="F1" s="47" t="s">
        <v>24</v>
      </c>
      <c r="G1" s="47" t="s">
        <v>25</v>
      </c>
      <c r="H1" s="47" t="s">
        <v>26</v>
      </c>
      <c r="I1" s="47" t="s">
        <v>27</v>
      </c>
      <c r="J1" s="47" t="s">
        <v>28</v>
      </c>
      <c r="K1" s="47" t="s">
        <v>29</v>
      </c>
      <c r="L1" s="47" t="s">
        <v>30</v>
      </c>
      <c r="M1" s="60" t="s">
        <v>31</v>
      </c>
      <c r="N1" s="47" t="s">
        <v>32</v>
      </c>
      <c r="O1" s="47" t="s">
        <v>33</v>
      </c>
      <c r="P1" s="47" t="s">
        <v>34</v>
      </c>
      <c r="Q1" s="47" t="s">
        <v>35</v>
      </c>
    </row>
    <row r="2" spans="1:17" ht="16.5" customHeight="1" thickBot="1" x14ac:dyDescent="0.25">
      <c r="A2" s="56"/>
      <c r="B2" s="49"/>
      <c r="C2" s="59"/>
      <c r="D2" s="47"/>
      <c r="E2" s="47"/>
      <c r="F2" s="47"/>
      <c r="G2" s="47"/>
      <c r="H2" s="47"/>
      <c r="I2" s="47"/>
      <c r="J2" s="47"/>
      <c r="K2" s="47"/>
      <c r="L2" s="47"/>
      <c r="M2" s="60"/>
      <c r="N2" s="47"/>
      <c r="O2" s="47"/>
      <c r="P2" s="47"/>
      <c r="Q2" s="47"/>
    </row>
    <row r="3" spans="1:17" ht="28.5" customHeight="1" thickBot="1" x14ac:dyDescent="0.25">
      <c r="A3" s="17" t="s">
        <v>75</v>
      </c>
      <c r="B3" s="17" t="s">
        <v>86</v>
      </c>
      <c r="C3" s="30">
        <v>41</v>
      </c>
      <c r="D3" s="22">
        <f>'VASQUEZ CARO Y CIA SAS'!N10</f>
        <v>64763044.870000005</v>
      </c>
      <c r="E3" s="22">
        <f>'PEAR SOLUTIONS S.A.S.'!N10</f>
        <v>71110132.069999993</v>
      </c>
      <c r="F3" s="22">
        <f>'HARDWARE ASESORIAS SOFTWARE LTD'!N9</f>
        <v>51382149.750000007</v>
      </c>
      <c r="G3" s="22">
        <f>'COMPUTEL SYSTEM SAS'!N10</f>
        <v>37739219.18</v>
      </c>
      <c r="H3" s="22">
        <f>'COLSOF SAS'!N10</f>
        <v>53231013.149999999</v>
      </c>
      <c r="I3" s="22">
        <f>'VENEPLAST LTDA'!N10</f>
        <v>72329162.900000006</v>
      </c>
      <c r="J3" s="22">
        <f>' KEY MARKET SAS EN REORGANIZACI'!N10</f>
        <v>38234902.159999996</v>
      </c>
      <c r="K3" s="22">
        <f>'SISTETRONICS SAS'!N10</f>
        <v>60748369.960000001</v>
      </c>
      <c r="L3" s="22">
        <f>'NUEVA ERA SOLUCIONES SAS'!N10</f>
        <v>68786641.020000011</v>
      </c>
      <c r="M3" s="38">
        <f>'Sumimas S.A.S. '!N10</f>
        <v>41495809.619999997</v>
      </c>
      <c r="N3" s="22">
        <f>'NEX COMPUTER S.A.S'!N10</f>
        <v>38089678.200000003</v>
      </c>
      <c r="O3" s="22">
        <f>'P&amp;P SYSTEMS '!N10</f>
        <v>53231013.149999999</v>
      </c>
      <c r="P3" s="22">
        <f>' UNIPLES SAS'!N10</f>
        <v>53231013.149999999</v>
      </c>
      <c r="Q3" s="22">
        <f>'COMSISTELCO SAS'!N10</f>
        <v>74970396.379999995</v>
      </c>
    </row>
    <row r="4" spans="1:17" ht="32.25" customHeight="1" thickBot="1" x14ac:dyDescent="0.25">
      <c r="A4" s="17" t="s">
        <v>16</v>
      </c>
      <c r="B4" s="17" t="s">
        <v>77</v>
      </c>
      <c r="C4" s="30">
        <v>41</v>
      </c>
      <c r="D4" s="22">
        <f>'VASQUEZ CARO Y CIA SAS'!N11</f>
        <v>8663245.6199999992</v>
      </c>
      <c r="E4" s="22">
        <f>'PEAR SOLUTIONS S.A.S.'!N11</f>
        <v>26615506.57</v>
      </c>
      <c r="F4" s="22">
        <f>'HARDWARE ASESORIAS SOFTWARE LTD'!N10</f>
        <v>6948475.6800000006</v>
      </c>
      <c r="G4" s="22">
        <f>'COMPUTEL SYSTEM SAS'!N11</f>
        <v>8736387.6499999985</v>
      </c>
      <c r="H4" s="22">
        <f>'COLSOF SAS'!N11</f>
        <v>7720528.620000001</v>
      </c>
      <c r="I4" s="22">
        <f>'VENEPLAST LTDA'!N11</f>
        <v>6704669.5899999999</v>
      </c>
      <c r="J4" s="22">
        <f>' KEY MARKET SAS EN REORGANIZACI'!N11</f>
        <v>7720528.620000001</v>
      </c>
      <c r="K4" s="22">
        <f>'SISTETRONICS SAS'!N11</f>
        <v>4063436.1199999996</v>
      </c>
      <c r="L4" s="22">
        <f>'NUEVA ERA SOLUCIONES SAS'!N11</f>
        <v>5464480</v>
      </c>
      <c r="M4" s="38">
        <f>'Sumimas S.A.S. '!N11</f>
        <v>3961850.0099999993</v>
      </c>
      <c r="N4" s="22">
        <f>'NEX COMPUTER S.A.S'!N11</f>
        <v>6547724.379999999</v>
      </c>
      <c r="O4" s="22">
        <f>'P&amp;P SYSTEMS '!N11</f>
        <v>11174449.319999998</v>
      </c>
      <c r="P4" s="22">
        <f>' UNIPLES SAS'!N11</f>
        <v>10564933.91</v>
      </c>
      <c r="Q4" s="22">
        <f>'COMSISTELCO SAS'!N11</f>
        <v>203171.81000000003</v>
      </c>
    </row>
    <row r="5" spans="1:17" ht="40.5" customHeight="1" thickBot="1" x14ac:dyDescent="0.25">
      <c r="A5" s="17" t="s">
        <v>18</v>
      </c>
      <c r="B5" s="17" t="s">
        <v>78</v>
      </c>
      <c r="C5" s="30">
        <v>41</v>
      </c>
      <c r="D5" s="22">
        <f>'VASQUEZ CARO Y CIA SAS'!N12</f>
        <v>1162142.68</v>
      </c>
      <c r="E5" s="22">
        <f>'PEAR SOLUTIONS S.A.S.'!N12</f>
        <v>7517356.8199999994</v>
      </c>
      <c r="F5" s="22">
        <f>'HARDWARE ASESORIAS SOFTWARE LTD'!N11</f>
        <v>4879</v>
      </c>
      <c r="G5" s="22">
        <f>'COMPUTEL SYSTEM SAS'!N12</f>
        <v>0</v>
      </c>
      <c r="H5" s="22">
        <f>'COLSOF SAS'!N12</f>
        <v>203171.81000000003</v>
      </c>
      <c r="I5" s="22">
        <f>'VENEPLAST LTDA'!N12</f>
        <v>22145726.840000004</v>
      </c>
      <c r="J5" s="22">
        <f>' KEY MARKET SAS EN REORGANIZACI'!N12</f>
        <v>406343.61000000004</v>
      </c>
      <c r="K5" s="22">
        <f>'SISTETRONICS SAS'!N12</f>
        <v>203171.81000000003</v>
      </c>
      <c r="L5" s="22">
        <f>'NUEVA ERA SOLUCIONES SAS'!N12</f>
        <v>4879</v>
      </c>
      <c r="M5" s="38">
        <f>'Sumimas S.A.S. '!N12</f>
        <v>48.79</v>
      </c>
      <c r="N5" s="22">
        <f>'NEX COMPUTER S.A.S'!N12</f>
        <v>20.46000000003027</v>
      </c>
      <c r="O5" s="22">
        <f>'P&amp;P SYSTEMS '!N12</f>
        <v>203171.81000000003</v>
      </c>
      <c r="P5" s="22">
        <f>' UNIPLES SAS'!N12</f>
        <v>203171.81000000003</v>
      </c>
      <c r="Q5" s="22">
        <f>'COMSISTELCO SAS'!N12</f>
        <v>203171.81000000003</v>
      </c>
    </row>
    <row r="6" spans="1:17" ht="32.25" customHeight="1" thickBot="1" x14ac:dyDescent="0.25">
      <c r="A6" s="17" t="s">
        <v>20</v>
      </c>
      <c r="B6" s="17" t="s">
        <v>79</v>
      </c>
      <c r="C6" s="30">
        <v>41</v>
      </c>
      <c r="D6" s="22">
        <f>'VASQUEZ CARO Y CIA SAS'!N13</f>
        <v>10011615.299999997</v>
      </c>
      <c r="E6" s="22">
        <f>'PEAR SOLUTIONS S.A.S.'!N13</f>
        <v>904333091.05999994</v>
      </c>
      <c r="F6" s="22">
        <f>'HARDWARE ASESORIAS SOFTWARE LTD'!N12</f>
        <v>14475114.779999999</v>
      </c>
      <c r="G6" s="22">
        <f>'COMPUTEL SYSTEM SAS'!N13</f>
        <v>0</v>
      </c>
      <c r="H6" s="22">
        <f>'COLSOF SAS'!N13</f>
        <v>71867474.840000004</v>
      </c>
      <c r="I6" s="22">
        <f>'VENEPLAST LTDA'!N13</f>
        <v>90469491.769999996</v>
      </c>
      <c r="J6" s="22">
        <f>' KEY MARKET SAS EN REORGANIZACI'!N13</f>
        <v>3980658.0300000012</v>
      </c>
      <c r="K6" s="22">
        <f>'SISTETRONICS SAS'!N13</f>
        <v>76812341.340000004</v>
      </c>
      <c r="L6" s="22">
        <f>'NUEVA ERA SOLUCIONES SAS'!N13</f>
        <v>24395000</v>
      </c>
      <c r="M6" s="38">
        <f>'Sumimas S.A.S. '!N13</f>
        <v>4830.21</v>
      </c>
      <c r="N6" s="22">
        <f>'NEX COMPUTER S.A.S'!N13</f>
        <v>7112492.4999999991</v>
      </c>
      <c r="O6" s="22">
        <f>'P&amp;P SYSTEMS '!N13</f>
        <v>18093917.870000001</v>
      </c>
      <c r="P6" s="22">
        <f>' UNIPLES SAS'!N13</f>
        <v>18093917.870000001</v>
      </c>
      <c r="Q6" s="22">
        <f>'COMSISTELCO SAS'!N13</f>
        <v>63986474.93</v>
      </c>
    </row>
    <row r="7" spans="1:17" ht="15.75" thickBot="1" x14ac:dyDescent="0.3">
      <c r="A7" s="50" t="s">
        <v>82</v>
      </c>
      <c r="B7" s="51"/>
      <c r="C7" s="26"/>
      <c r="D7" s="31">
        <f>SUM(D3:D6)</f>
        <v>84600048.470000014</v>
      </c>
      <c r="E7" s="32">
        <f t="shared" ref="E7:Q7" si="0">SUM(E3:E6)</f>
        <v>1009576086.52</v>
      </c>
      <c r="F7" s="32">
        <f t="shared" si="0"/>
        <v>72810619.210000008</v>
      </c>
      <c r="G7" s="32">
        <f t="shared" si="0"/>
        <v>46475606.829999998</v>
      </c>
      <c r="H7" s="32">
        <f t="shared" si="0"/>
        <v>133022188.42</v>
      </c>
      <c r="I7" s="32">
        <f t="shared" si="0"/>
        <v>191649051.10000002</v>
      </c>
      <c r="J7" s="32">
        <f t="shared" si="0"/>
        <v>50342432.420000002</v>
      </c>
      <c r="K7" s="32">
        <f t="shared" si="0"/>
        <v>141827319.23000002</v>
      </c>
      <c r="L7" s="32">
        <f t="shared" si="0"/>
        <v>98651000.020000011</v>
      </c>
      <c r="M7" s="39">
        <f t="shared" si="0"/>
        <v>45462538.629999995</v>
      </c>
      <c r="N7" s="32">
        <f t="shared" si="0"/>
        <v>51749915.539999999</v>
      </c>
      <c r="O7" s="32">
        <f t="shared" si="0"/>
        <v>82702552.150000006</v>
      </c>
      <c r="P7" s="32">
        <f t="shared" si="0"/>
        <v>82093036.74000001</v>
      </c>
      <c r="Q7" s="32">
        <f t="shared" si="0"/>
        <v>139363214.93000001</v>
      </c>
    </row>
    <row r="8" spans="1:17" ht="15" thickBot="1" x14ac:dyDescent="0.25"/>
    <row r="9" spans="1:17" ht="15.75" thickBot="1" x14ac:dyDescent="0.25">
      <c r="B9" s="34" t="s">
        <v>83</v>
      </c>
      <c r="C9" s="34">
        <v>18073</v>
      </c>
    </row>
    <row r="10" spans="1:17" ht="15" thickBot="1" x14ac:dyDescent="0.25">
      <c r="B10" s="35" t="s">
        <v>80</v>
      </c>
      <c r="C10" s="36" t="s">
        <v>81</v>
      </c>
      <c r="F10" s="19"/>
      <c r="H10" s="18"/>
      <c r="Q10" s="3"/>
    </row>
    <row r="11" spans="1:17" ht="16.5" thickBot="1" x14ac:dyDescent="0.25">
      <c r="B11" s="37" t="s">
        <v>31</v>
      </c>
      <c r="C11" s="25">
        <f>$M$7</f>
        <v>45462538.629999995</v>
      </c>
      <c r="F11" s="19"/>
      <c r="H11" s="18"/>
      <c r="Q11" s="3"/>
    </row>
    <row r="12" spans="1:17" ht="15.75" thickBot="1" x14ac:dyDescent="0.25">
      <c r="B12" s="29" t="s">
        <v>25</v>
      </c>
      <c r="C12" s="27">
        <f>$G$7</f>
        <v>46475606.829999998</v>
      </c>
      <c r="F12" s="19"/>
      <c r="H12" s="18"/>
      <c r="Q12" s="3"/>
    </row>
    <row r="13" spans="1:17" ht="15.75" thickBot="1" x14ac:dyDescent="0.25">
      <c r="B13" s="29" t="s">
        <v>28</v>
      </c>
      <c r="C13" s="27">
        <f>$J$7</f>
        <v>50342432.420000002</v>
      </c>
      <c r="F13" s="19"/>
      <c r="H13" s="18"/>
      <c r="Q13" s="3"/>
    </row>
    <row r="14" spans="1:17" ht="15.75" thickBot="1" x14ac:dyDescent="0.25">
      <c r="B14" s="29" t="s">
        <v>32</v>
      </c>
      <c r="C14" s="27">
        <f>$N$7</f>
        <v>51749915.539999999</v>
      </c>
      <c r="F14" s="19"/>
      <c r="H14" s="18"/>
      <c r="Q14" s="3"/>
    </row>
    <row r="15" spans="1:17" ht="15.75" thickBot="1" x14ac:dyDescent="0.25">
      <c r="B15" s="29" t="s">
        <v>24</v>
      </c>
      <c r="C15" s="27">
        <f>$F$7</f>
        <v>72810619.210000008</v>
      </c>
      <c r="F15" s="19"/>
      <c r="H15" s="18"/>
      <c r="Q15" s="3"/>
    </row>
    <row r="16" spans="1:17" ht="15.75" thickBot="1" x14ac:dyDescent="0.25">
      <c r="B16" s="29" t="s">
        <v>34</v>
      </c>
      <c r="C16" s="27">
        <f>$P$7</f>
        <v>82093036.74000001</v>
      </c>
      <c r="F16" s="19"/>
      <c r="H16" s="18"/>
      <c r="Q16" s="3"/>
    </row>
    <row r="17" spans="1:17" ht="15.75" thickBot="1" x14ac:dyDescent="0.25">
      <c r="B17" s="29" t="s">
        <v>33</v>
      </c>
      <c r="C17" s="27">
        <f>$O$7</f>
        <v>82702552.150000006</v>
      </c>
      <c r="F17" s="19"/>
      <c r="H17" s="18"/>
      <c r="Q17" s="3"/>
    </row>
    <row r="18" spans="1:17" ht="15.75" thickBot="1" x14ac:dyDescent="0.25">
      <c r="B18" s="29" t="s">
        <v>22</v>
      </c>
      <c r="C18" s="28">
        <f>$D$7</f>
        <v>84600048.470000014</v>
      </c>
      <c r="F18" s="19"/>
      <c r="H18" s="18"/>
      <c r="Q18" s="3"/>
    </row>
    <row r="19" spans="1:17" ht="15.75" thickBot="1" x14ac:dyDescent="0.25">
      <c r="B19" s="29" t="s">
        <v>30</v>
      </c>
      <c r="C19" s="27">
        <f>$L$7</f>
        <v>98651000.020000011</v>
      </c>
      <c r="F19" s="19"/>
      <c r="H19" s="18"/>
      <c r="Q19" s="3"/>
    </row>
    <row r="20" spans="1:17" ht="15.75" thickBot="1" x14ac:dyDescent="0.25">
      <c r="B20" s="29" t="s">
        <v>26</v>
      </c>
      <c r="C20" s="27">
        <f>$H$7</f>
        <v>133022188.42</v>
      </c>
      <c r="F20" s="19"/>
      <c r="H20" s="18"/>
      <c r="Q20" s="3"/>
    </row>
    <row r="21" spans="1:17" ht="15.75" thickBot="1" x14ac:dyDescent="0.25">
      <c r="B21" s="29" t="s">
        <v>35</v>
      </c>
      <c r="C21" s="27">
        <f>$Q$7</f>
        <v>139363214.93000001</v>
      </c>
      <c r="F21" s="19"/>
      <c r="H21" s="18"/>
      <c r="Q21" s="3"/>
    </row>
    <row r="22" spans="1:17" ht="15.75" thickBot="1" x14ac:dyDescent="0.25">
      <c r="B22" s="29" t="s">
        <v>29</v>
      </c>
      <c r="C22" s="27">
        <f>$K$7</f>
        <v>141827319.23000002</v>
      </c>
      <c r="F22" s="19"/>
      <c r="H22" s="18"/>
      <c r="Q22" s="3"/>
    </row>
    <row r="23" spans="1:17" ht="15.75" thickBot="1" x14ac:dyDescent="0.25">
      <c r="B23" s="29" t="s">
        <v>27</v>
      </c>
      <c r="C23" s="27">
        <f>$I$7</f>
        <v>191649051.10000002</v>
      </c>
      <c r="F23" s="19"/>
      <c r="H23" s="18"/>
      <c r="Q23" s="3"/>
    </row>
    <row r="24" spans="1:17" ht="15.75" thickBot="1" x14ac:dyDescent="0.25">
      <c r="B24" s="29" t="s">
        <v>23</v>
      </c>
      <c r="C24" s="27">
        <f>$E$7</f>
        <v>1009576086.52</v>
      </c>
      <c r="F24" s="19"/>
      <c r="H24" s="18"/>
      <c r="Q24" s="3"/>
    </row>
    <row r="26" spans="1:17" ht="15" thickBot="1" x14ac:dyDescent="0.25"/>
    <row r="27" spans="1:17" ht="15.75" thickBot="1" x14ac:dyDescent="0.3">
      <c r="A27" s="40" t="s">
        <v>84</v>
      </c>
      <c r="B27" s="52" t="str">
        <f>B11</f>
        <v>Sumimas</v>
      </c>
      <c r="C27" s="53"/>
      <c r="D27" s="54"/>
    </row>
    <row r="28" spans="1:17" ht="15" customHeight="1" thickBot="1" x14ac:dyDescent="0.25">
      <c r="A28" s="55" t="s">
        <v>0</v>
      </c>
      <c r="B28" s="48" t="s">
        <v>1</v>
      </c>
      <c r="C28" s="48" t="s">
        <v>2</v>
      </c>
      <c r="D28" s="57" t="s">
        <v>85</v>
      </c>
    </row>
    <row r="29" spans="1:17" ht="15" customHeight="1" thickBot="1" x14ac:dyDescent="0.25">
      <c r="A29" s="56"/>
      <c r="B29" s="49"/>
      <c r="C29" s="49"/>
      <c r="D29" s="57"/>
    </row>
    <row r="30" spans="1:17" ht="39" thickBot="1" x14ac:dyDescent="0.25">
      <c r="A30" s="16" t="s">
        <v>75</v>
      </c>
      <c r="B30" s="16" t="s">
        <v>76</v>
      </c>
      <c r="C30" s="41">
        <v>41</v>
      </c>
      <c r="D30" s="42">
        <v>41495809.619999997</v>
      </c>
    </row>
    <row r="31" spans="1:17" ht="26.25" thickBot="1" x14ac:dyDescent="0.25">
      <c r="A31" s="16" t="s">
        <v>16</v>
      </c>
      <c r="B31" s="16" t="s">
        <v>77</v>
      </c>
      <c r="C31" s="41">
        <v>41</v>
      </c>
      <c r="D31" s="42">
        <v>3961850.0099999993</v>
      </c>
    </row>
    <row r="32" spans="1:17" ht="39" thickBot="1" x14ac:dyDescent="0.25">
      <c r="A32" s="16" t="s">
        <v>18</v>
      </c>
      <c r="B32" s="16" t="s">
        <v>78</v>
      </c>
      <c r="C32" s="41">
        <v>41</v>
      </c>
      <c r="D32" s="42">
        <v>48.79</v>
      </c>
    </row>
    <row r="33" spans="1:4" ht="26.25" thickBot="1" x14ac:dyDescent="0.25">
      <c r="A33" s="16" t="s">
        <v>20</v>
      </c>
      <c r="B33" s="16" t="s">
        <v>79</v>
      </c>
      <c r="C33" s="41">
        <v>41</v>
      </c>
      <c r="D33" s="42">
        <v>4830.21</v>
      </c>
    </row>
    <row r="34" spans="1:4" ht="15.75" thickBot="1" x14ac:dyDescent="0.3">
      <c r="A34" s="50" t="s">
        <v>82</v>
      </c>
      <c r="B34" s="51"/>
      <c r="C34" s="4"/>
      <c r="D34" s="43">
        <v>45462538.629999995</v>
      </c>
    </row>
  </sheetData>
  <sortState xmlns:xlrd2="http://schemas.microsoft.com/office/spreadsheetml/2017/richdata2" ref="B11:C24">
    <sortCondition ref="C11:C24"/>
  </sortState>
  <mergeCells count="24">
    <mergeCell ref="Q1:Q2"/>
    <mergeCell ref="A7:B7"/>
    <mergeCell ref="C1:C2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B1:B2"/>
    <mergeCell ref="A34:B34"/>
    <mergeCell ref="B27:D27"/>
    <mergeCell ref="A28:A29"/>
    <mergeCell ref="B28:B29"/>
    <mergeCell ref="C28:C29"/>
    <mergeCell ref="D28:D29"/>
    <mergeCell ref="D1:D2"/>
    <mergeCell ref="E1:E2"/>
    <mergeCell ref="A1:A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40F3-D267-4B6A-9975-8D5A5C9829D1}">
  <dimension ref="A1:O15"/>
  <sheetViews>
    <sheetView topLeftCell="D1" workbookViewId="0">
      <selection activeCell="M14" sqref="M14:N14"/>
    </sheetView>
  </sheetViews>
  <sheetFormatPr baseColWidth="10" defaultRowHeight="15.75" x14ac:dyDescent="0.25"/>
  <cols>
    <col min="1" max="1" width="22" customWidth="1"/>
    <col min="2" max="2" width="58.875" customWidth="1"/>
    <col min="3" max="4" width="25.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25.5" customWidth="1"/>
    <col min="11" max="11" width="25.5" hidden="1" customWidth="1"/>
    <col min="12" max="12" width="39.25" customWidth="1"/>
    <col min="13" max="13" width="17" bestFit="1" customWidth="1"/>
    <col min="14" max="14" width="32.25" bestFit="1" customWidth="1"/>
  </cols>
  <sheetData>
    <row r="1" spans="1:15" ht="26.25" x14ac:dyDescent="0.4">
      <c r="A1" s="61"/>
      <c r="B1" s="62" t="s">
        <v>55</v>
      </c>
      <c r="C1" s="62"/>
      <c r="D1" s="62"/>
      <c r="E1" s="62"/>
      <c r="F1" s="62"/>
      <c r="G1" s="62"/>
      <c r="H1" s="62"/>
      <c r="I1" s="62"/>
      <c r="J1" s="62"/>
      <c r="K1" s="62"/>
    </row>
    <row r="2" spans="1:15" ht="21" x14ac:dyDescent="0.35">
      <c r="A2" s="61"/>
      <c r="B2" s="63" t="s">
        <v>56</v>
      </c>
      <c r="C2" s="63"/>
      <c r="D2" s="63"/>
      <c r="E2" s="63"/>
      <c r="F2" s="63"/>
      <c r="G2" s="63"/>
      <c r="H2" s="63"/>
      <c r="I2" s="63"/>
      <c r="J2" s="63"/>
      <c r="K2" s="63"/>
    </row>
    <row r="3" spans="1:15" x14ac:dyDescent="0.25">
      <c r="A3" s="61"/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</row>
    <row r="4" spans="1:15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5" x14ac:dyDescent="0.25">
      <c r="A5" s="61"/>
      <c r="B5" s="61"/>
      <c r="C5" s="61"/>
      <c r="D5" s="61"/>
      <c r="E5" s="61"/>
      <c r="F5" s="61"/>
      <c r="G5" s="61"/>
      <c r="H5" s="61"/>
    </row>
    <row r="6" spans="1:15" x14ac:dyDescent="0.25">
      <c r="A6" s="61"/>
    </row>
    <row r="8" spans="1:15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36</v>
      </c>
      <c r="M8" s="1" t="s">
        <v>37</v>
      </c>
      <c r="N8" s="1" t="s">
        <v>38</v>
      </c>
      <c r="O8" s="13"/>
    </row>
    <row r="10" spans="1:15" x14ac:dyDescent="0.25">
      <c r="A10" t="s">
        <v>14</v>
      </c>
      <c r="B10" t="s">
        <v>15</v>
      </c>
      <c r="C10" s="11">
        <v>1245098.79</v>
      </c>
      <c r="D10">
        <v>41</v>
      </c>
      <c r="E10">
        <v>0</v>
      </c>
      <c r="F10">
        <v>0</v>
      </c>
      <c r="G10">
        <v>0</v>
      </c>
      <c r="H10">
        <v>0</v>
      </c>
      <c r="I10">
        <v>19</v>
      </c>
      <c r="J10" s="11">
        <v>9699319.5700000003</v>
      </c>
      <c r="K10" s="11">
        <v>60748369.960000001</v>
      </c>
      <c r="L10" s="11">
        <f>(+C10*D10)</f>
        <v>51049050.390000001</v>
      </c>
      <c r="M10" s="11">
        <f>L10-F10</f>
        <v>51049050.390000001</v>
      </c>
      <c r="N10" s="11">
        <f>M10+J10</f>
        <v>60748369.960000001</v>
      </c>
    </row>
    <row r="11" spans="1:15" x14ac:dyDescent="0.25">
      <c r="A11" t="s">
        <v>16</v>
      </c>
      <c r="B11" t="s">
        <v>17</v>
      </c>
      <c r="C11" s="11">
        <v>83284.2</v>
      </c>
      <c r="D11">
        <v>41</v>
      </c>
      <c r="E11">
        <v>0</v>
      </c>
      <c r="F11">
        <v>0</v>
      </c>
      <c r="G11">
        <v>0</v>
      </c>
      <c r="H11">
        <v>0</v>
      </c>
      <c r="I11">
        <v>19</v>
      </c>
      <c r="J11" s="11">
        <v>648783.92000000004</v>
      </c>
      <c r="K11" s="11">
        <v>4063436.12</v>
      </c>
      <c r="L11" s="11">
        <f>(+C11*D11)</f>
        <v>3414652.1999999997</v>
      </c>
      <c r="M11" s="11">
        <f>L11-F11</f>
        <v>3414652.1999999997</v>
      </c>
      <c r="N11" s="11">
        <f t="shared" ref="N11:N13" si="0">M11+J11</f>
        <v>4063436.1199999996</v>
      </c>
    </row>
    <row r="12" spans="1:15" x14ac:dyDescent="0.25">
      <c r="A12" t="s">
        <v>18</v>
      </c>
      <c r="B12" t="s">
        <v>19</v>
      </c>
      <c r="C12" s="11">
        <v>4164.21</v>
      </c>
      <c r="D12">
        <v>41</v>
      </c>
      <c r="E12">
        <v>0</v>
      </c>
      <c r="F12">
        <v>0</v>
      </c>
      <c r="G12">
        <v>0</v>
      </c>
      <c r="H12">
        <v>0</v>
      </c>
      <c r="I12">
        <v>19</v>
      </c>
      <c r="J12" s="11">
        <v>32439.200000000001</v>
      </c>
      <c r="K12" s="11">
        <v>203171.81</v>
      </c>
      <c r="L12" s="11">
        <f>(+C12*D12)</f>
        <v>170732.61000000002</v>
      </c>
      <c r="M12" s="11">
        <f>L12-F12</f>
        <v>170732.61000000002</v>
      </c>
      <c r="N12" s="11">
        <f t="shared" si="0"/>
        <v>203171.81000000003</v>
      </c>
    </row>
    <row r="13" spans="1:15" x14ac:dyDescent="0.25">
      <c r="A13" t="s">
        <v>20</v>
      </c>
      <c r="B13" t="s">
        <v>21</v>
      </c>
      <c r="C13" s="11">
        <v>1574346</v>
      </c>
      <c r="D13">
        <v>41</v>
      </c>
      <c r="E13">
        <v>0</v>
      </c>
      <c r="F13">
        <v>0</v>
      </c>
      <c r="G13">
        <v>0</v>
      </c>
      <c r="H13">
        <v>0</v>
      </c>
      <c r="I13">
        <v>19</v>
      </c>
      <c r="J13" s="11">
        <v>12264155.34</v>
      </c>
      <c r="K13" s="11">
        <v>76812341.340000004</v>
      </c>
      <c r="L13" s="11">
        <f>(+C13*D13)</f>
        <v>64548186</v>
      </c>
      <c r="M13" s="11">
        <f>L13-F13</f>
        <v>64548186</v>
      </c>
      <c r="N13" s="11">
        <f t="shared" si="0"/>
        <v>76812341.340000004</v>
      </c>
    </row>
    <row r="14" spans="1:15" x14ac:dyDescent="0.25">
      <c r="J14" s="11"/>
      <c r="K14" s="11"/>
      <c r="L14" s="11"/>
      <c r="M14" s="14" t="s">
        <v>39</v>
      </c>
      <c r="N14" s="14">
        <f>SUM(N10:N13)</f>
        <v>141827319.23000002</v>
      </c>
    </row>
    <row r="15" spans="1:15" x14ac:dyDescent="0.25">
      <c r="J15" s="11"/>
      <c r="K15" s="11"/>
      <c r="L15" s="11"/>
      <c r="M15" s="11"/>
      <c r="N15" s="11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558B-482A-4813-85D8-4EF5B64E51AB}">
  <dimension ref="A1:N15"/>
  <sheetViews>
    <sheetView topLeftCell="B1" zoomScale="90" zoomScaleNormal="90" workbookViewId="0">
      <selection activeCell="M14" sqref="M14:N14"/>
    </sheetView>
  </sheetViews>
  <sheetFormatPr baseColWidth="10" defaultRowHeight="15.75" x14ac:dyDescent="0.25"/>
  <cols>
    <col min="1" max="1" width="22" customWidth="1"/>
    <col min="2" max="2" width="58.875" customWidth="1"/>
    <col min="3" max="4" width="25.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25.5" customWidth="1"/>
    <col min="11" max="11" width="25.5" hidden="1" customWidth="1"/>
    <col min="12" max="12" width="19.75" customWidth="1"/>
    <col min="13" max="13" width="18.75" customWidth="1"/>
    <col min="14" max="14" width="31.5" customWidth="1"/>
  </cols>
  <sheetData>
    <row r="1" spans="1:14" ht="26.25" x14ac:dyDescent="0.4">
      <c r="A1" s="61"/>
      <c r="B1" s="62" t="s">
        <v>52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53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54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36</v>
      </c>
      <c r="M8" s="1" t="s">
        <v>37</v>
      </c>
      <c r="N8" s="1" t="s">
        <v>38</v>
      </c>
    </row>
    <row r="10" spans="1:14" x14ac:dyDescent="0.25">
      <c r="A10" t="s">
        <v>14</v>
      </c>
      <c r="B10" t="s">
        <v>15</v>
      </c>
      <c r="C10" s="11">
        <v>1582399.8</v>
      </c>
      <c r="D10">
        <v>41</v>
      </c>
      <c r="E10">
        <v>10.904234189109483</v>
      </c>
      <c r="F10">
        <v>7074491.7799999993</v>
      </c>
      <c r="G10">
        <v>0</v>
      </c>
      <c r="H10">
        <v>0</v>
      </c>
      <c r="I10">
        <v>19</v>
      </c>
      <c r="J10" s="11">
        <v>10982741</v>
      </c>
      <c r="K10" s="11">
        <v>68786641.019999996</v>
      </c>
      <c r="L10" s="11">
        <f>(+C10*D10)</f>
        <v>64878391.800000004</v>
      </c>
      <c r="M10" s="11">
        <f>L10-F10</f>
        <v>57803900.020000003</v>
      </c>
      <c r="N10" s="11">
        <f>M10+J10</f>
        <v>68786641.020000011</v>
      </c>
    </row>
    <row r="11" spans="1:14" x14ac:dyDescent="0.25">
      <c r="A11" t="s">
        <v>16</v>
      </c>
      <c r="B11" t="s">
        <v>17</v>
      </c>
      <c r="C11" s="11">
        <v>112433.67</v>
      </c>
      <c r="D11">
        <v>41</v>
      </c>
      <c r="E11">
        <v>0.38571186015719156</v>
      </c>
      <c r="F11">
        <v>17780.47</v>
      </c>
      <c r="G11">
        <v>0</v>
      </c>
      <c r="H11">
        <v>0</v>
      </c>
      <c r="I11">
        <v>19</v>
      </c>
      <c r="J11" s="11">
        <v>872480</v>
      </c>
      <c r="K11" s="11">
        <v>5464480</v>
      </c>
      <c r="L11" s="11">
        <f>(+C11*D11)</f>
        <v>4609780.47</v>
      </c>
      <c r="M11" s="11">
        <f>L11-F11</f>
        <v>4592000</v>
      </c>
      <c r="N11" s="11">
        <f t="shared" ref="N11:N13" si="0">M11+J11</f>
        <v>5464480</v>
      </c>
    </row>
    <row r="12" spans="1:14" x14ac:dyDescent="0.25">
      <c r="A12" t="s">
        <v>18</v>
      </c>
      <c r="B12" t="s">
        <v>19</v>
      </c>
      <c r="C12" s="11">
        <v>4164.21</v>
      </c>
      <c r="D12">
        <v>41</v>
      </c>
      <c r="E12">
        <v>97.598584125200219</v>
      </c>
      <c r="F12">
        <v>166632.61000000002</v>
      </c>
      <c r="G12">
        <v>0</v>
      </c>
      <c r="H12">
        <v>0</v>
      </c>
      <c r="I12">
        <v>19</v>
      </c>
      <c r="J12" s="11">
        <v>779</v>
      </c>
      <c r="K12" s="11">
        <v>4879</v>
      </c>
      <c r="L12" s="11">
        <f>(+C12*D12)</f>
        <v>170732.61000000002</v>
      </c>
      <c r="M12" s="11">
        <f>L12-F12</f>
        <v>4100</v>
      </c>
      <c r="N12" s="11">
        <f t="shared" si="0"/>
        <v>4879</v>
      </c>
    </row>
    <row r="13" spans="1:14" x14ac:dyDescent="0.25">
      <c r="A13" t="s">
        <v>20</v>
      </c>
      <c r="B13" t="s">
        <v>21</v>
      </c>
      <c r="C13" s="11">
        <v>1854263</v>
      </c>
      <c r="D13">
        <v>41</v>
      </c>
      <c r="E13">
        <v>73.035108827604276</v>
      </c>
      <c r="F13">
        <v>55524783</v>
      </c>
      <c r="G13">
        <v>0</v>
      </c>
      <c r="H13">
        <v>0</v>
      </c>
      <c r="I13">
        <v>19</v>
      </c>
      <c r="J13" s="11">
        <v>3895000</v>
      </c>
      <c r="K13" s="11">
        <v>24395000</v>
      </c>
      <c r="L13" s="11">
        <f>(+C13*D13)</f>
        <v>76024783</v>
      </c>
      <c r="M13" s="11">
        <f>L13-F13</f>
        <v>20500000</v>
      </c>
      <c r="N13" s="11">
        <f t="shared" si="0"/>
        <v>24395000</v>
      </c>
    </row>
    <row r="14" spans="1:14" ht="16.5" thickBot="1" x14ac:dyDescent="0.3">
      <c r="J14" s="11"/>
      <c r="K14" s="11"/>
      <c r="L14" s="11"/>
      <c r="M14" s="14" t="s">
        <v>39</v>
      </c>
      <c r="N14" s="14">
        <f>SUM(N10:N13)</f>
        <v>98651000.020000011</v>
      </c>
    </row>
    <row r="15" spans="1:14" ht="20.25" thickBot="1" x14ac:dyDescent="0.3">
      <c r="N15" s="12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BDFA-5011-4C22-8719-97C3793B9A83}">
  <dimension ref="A1:N14"/>
  <sheetViews>
    <sheetView topLeftCell="C1" workbookViewId="0">
      <selection activeCell="L8" sqref="L8:N14"/>
    </sheetView>
  </sheetViews>
  <sheetFormatPr baseColWidth="10" defaultRowHeight="15.75" x14ac:dyDescent="0.25"/>
  <cols>
    <col min="1" max="1" width="22" customWidth="1"/>
    <col min="2" max="2" width="58.875" customWidth="1"/>
    <col min="3" max="3" width="18.625" customWidth="1"/>
    <col min="4" max="4" width="17.25" customWidth="1"/>
    <col min="5" max="5" width="18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25.5" customWidth="1"/>
    <col min="11" max="11" width="25.5" hidden="1" customWidth="1"/>
    <col min="12" max="12" width="16.25" customWidth="1"/>
    <col min="13" max="14" width="14.625" customWidth="1"/>
  </cols>
  <sheetData>
    <row r="1" spans="1:14" ht="26.25" x14ac:dyDescent="0.4">
      <c r="A1" s="61"/>
      <c r="B1" s="62" t="s">
        <v>49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51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36</v>
      </c>
      <c r="M8" s="1" t="s">
        <v>37</v>
      </c>
      <c r="N8" s="1" t="s">
        <v>38</v>
      </c>
    </row>
    <row r="9" spans="1:14" x14ac:dyDescent="0.25">
      <c r="D9" s="2"/>
    </row>
    <row r="10" spans="1:14" x14ac:dyDescent="0.25">
      <c r="A10" t="s">
        <v>14</v>
      </c>
      <c r="B10" t="s">
        <v>15</v>
      </c>
      <c r="C10" s="5">
        <v>1149321.96</v>
      </c>
      <c r="D10" s="2">
        <v>41</v>
      </c>
      <c r="E10">
        <v>26</v>
      </c>
      <c r="F10">
        <v>12251772.110000001</v>
      </c>
      <c r="G10">
        <v>0</v>
      </c>
      <c r="H10">
        <v>0</v>
      </c>
      <c r="I10">
        <v>19</v>
      </c>
      <c r="J10">
        <v>6625381.3700000001</v>
      </c>
      <c r="K10">
        <v>41495809.640000001</v>
      </c>
      <c r="L10" s="5">
        <f>(+C10*D10)</f>
        <v>47122200.359999999</v>
      </c>
      <c r="M10" s="6">
        <f>L10-F10</f>
        <v>34870428.25</v>
      </c>
      <c r="N10" s="7">
        <f>M10+J10</f>
        <v>41495809.619999997</v>
      </c>
    </row>
    <row r="11" spans="1:14" x14ac:dyDescent="0.25">
      <c r="A11" t="s">
        <v>16</v>
      </c>
      <c r="B11" t="s">
        <v>17</v>
      </c>
      <c r="C11" s="5">
        <v>324808.38</v>
      </c>
      <c r="D11" s="2">
        <v>41</v>
      </c>
      <c r="E11">
        <v>75</v>
      </c>
      <c r="F11">
        <v>9987857.8900000006</v>
      </c>
      <c r="G11">
        <v>0</v>
      </c>
      <c r="H11">
        <v>0</v>
      </c>
      <c r="I11">
        <v>19</v>
      </c>
      <c r="J11">
        <v>632564.31999999995</v>
      </c>
      <c r="K11">
        <v>3961850.22</v>
      </c>
      <c r="L11" s="5">
        <f>(+C11*D11)</f>
        <v>13317143.58</v>
      </c>
      <c r="M11" s="6">
        <f>L11-F11</f>
        <v>3329285.6899999995</v>
      </c>
      <c r="N11" s="7">
        <f t="shared" ref="N11:N13" si="0">M11+J11</f>
        <v>3961850.0099999993</v>
      </c>
    </row>
    <row r="12" spans="1:14" x14ac:dyDescent="0.25">
      <c r="A12" t="s">
        <v>18</v>
      </c>
      <c r="B12" t="s">
        <v>19</v>
      </c>
      <c r="C12" s="5">
        <v>266509.44</v>
      </c>
      <c r="D12" s="2">
        <v>41</v>
      </c>
      <c r="E12">
        <v>99.999624778769558</v>
      </c>
      <c r="F12">
        <v>10926846.040000001</v>
      </c>
      <c r="G12">
        <v>0</v>
      </c>
      <c r="H12">
        <v>0</v>
      </c>
      <c r="I12">
        <v>19</v>
      </c>
      <c r="J12">
        <v>7.79</v>
      </c>
      <c r="K12">
        <v>48.79</v>
      </c>
      <c r="L12" s="5">
        <f>(+C12*D12)</f>
        <v>10926887.040000001</v>
      </c>
      <c r="M12" s="6">
        <f>L12-F12</f>
        <v>41</v>
      </c>
      <c r="N12" s="7">
        <f t="shared" si="0"/>
        <v>48.79</v>
      </c>
    </row>
    <row r="13" spans="1:14" x14ac:dyDescent="0.25">
      <c r="A13" t="s">
        <v>20</v>
      </c>
      <c r="B13" t="s">
        <v>21</v>
      </c>
      <c r="C13" s="5">
        <v>12470553</v>
      </c>
      <c r="D13" s="2">
        <v>41</v>
      </c>
      <c r="E13">
        <v>99.999206129832416</v>
      </c>
      <c r="F13">
        <v>511288614</v>
      </c>
      <c r="G13">
        <v>0</v>
      </c>
      <c r="H13">
        <v>0</v>
      </c>
      <c r="I13">
        <v>19</v>
      </c>
      <c r="J13">
        <v>771.21</v>
      </c>
      <c r="K13">
        <v>4830.21</v>
      </c>
      <c r="L13" s="5">
        <f>(+C13*D13)</f>
        <v>511292673</v>
      </c>
      <c r="M13" s="6">
        <f>L13-F13</f>
        <v>4059</v>
      </c>
      <c r="N13" s="7">
        <f t="shared" si="0"/>
        <v>4830.21</v>
      </c>
    </row>
    <row r="14" spans="1:14" x14ac:dyDescent="0.25">
      <c r="M14" s="8" t="s">
        <v>39</v>
      </c>
      <c r="N14" s="9">
        <f>SUM(N10:N13)</f>
        <v>45462538.629999995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E137-9A6E-4C33-A0FD-524147996020}">
  <dimension ref="A1:N14"/>
  <sheetViews>
    <sheetView workbookViewId="0">
      <selection activeCell="L8" sqref="L8:N14"/>
    </sheetView>
  </sheetViews>
  <sheetFormatPr baseColWidth="10" defaultRowHeight="15.75" x14ac:dyDescent="0.25"/>
  <cols>
    <col min="1" max="1" width="22" customWidth="1"/>
    <col min="2" max="2" width="58.875" customWidth="1"/>
    <col min="3" max="3" width="25.5" customWidth="1"/>
    <col min="4" max="4" width="11.875" customWidth="1"/>
    <col min="5" max="5" width="25.5" hidden="1" customWidth="1"/>
    <col min="6" max="6" width="22.125" customWidth="1"/>
    <col min="7" max="7" width="25.5" hidden="1" customWidth="1"/>
    <col min="8" max="8" width="35.875" hidden="1" customWidth="1"/>
    <col min="9" max="9" width="25.5" hidden="1" customWidth="1"/>
    <col min="10" max="10" width="18.5" customWidth="1"/>
    <col min="11" max="11" width="25.5" hidden="1" customWidth="1"/>
    <col min="12" max="12" width="13.625" customWidth="1"/>
    <col min="13" max="13" width="15.625" customWidth="1"/>
    <col min="14" max="14" width="16" customWidth="1"/>
  </cols>
  <sheetData>
    <row r="1" spans="1:14" ht="26.25" x14ac:dyDescent="0.4">
      <c r="A1" s="61"/>
      <c r="B1" s="62" t="s">
        <v>47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48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45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36</v>
      </c>
      <c r="M8" s="1" t="s">
        <v>37</v>
      </c>
      <c r="N8" s="1" t="s">
        <v>38</v>
      </c>
    </row>
    <row r="9" spans="1:14" x14ac:dyDescent="0.25">
      <c r="D9" s="2"/>
    </row>
    <row r="10" spans="1:14" x14ac:dyDescent="0.25">
      <c r="A10" t="s">
        <v>14</v>
      </c>
      <c r="B10" t="s">
        <v>15</v>
      </c>
      <c r="C10">
        <v>1136829.33</v>
      </c>
      <c r="D10" s="2">
        <v>41</v>
      </c>
      <c r="E10">
        <v>31.327760000000001</v>
      </c>
      <c r="F10" s="5">
        <v>14601869.559999999</v>
      </c>
      <c r="G10" s="5">
        <v>0</v>
      </c>
      <c r="H10" s="5">
        <v>0</v>
      </c>
      <c r="I10" s="5">
        <v>19</v>
      </c>
      <c r="J10" s="5">
        <v>6081545.2300000004</v>
      </c>
      <c r="K10">
        <v>38089678.030000001</v>
      </c>
      <c r="L10" s="5">
        <f>(+C10*D10)</f>
        <v>46610002.530000001</v>
      </c>
      <c r="M10" s="6">
        <f>L10-F10</f>
        <v>32008132.970000003</v>
      </c>
      <c r="N10" s="7">
        <f>M10+J10</f>
        <v>38089678.200000003</v>
      </c>
    </row>
    <row r="11" spans="1:14" x14ac:dyDescent="0.25">
      <c r="A11" t="s">
        <v>16</v>
      </c>
      <c r="B11" t="s">
        <v>17</v>
      </c>
      <c r="C11">
        <v>229031.55</v>
      </c>
      <c r="D11" s="2">
        <v>41</v>
      </c>
      <c r="E11">
        <v>41.404499999999999</v>
      </c>
      <c r="F11" s="5">
        <v>3888004.17</v>
      </c>
      <c r="G11" s="5">
        <v>0</v>
      </c>
      <c r="H11" s="5">
        <v>0</v>
      </c>
      <c r="I11" s="5">
        <v>19</v>
      </c>
      <c r="J11" s="5">
        <v>1045435</v>
      </c>
      <c r="K11">
        <v>6547724.4500000002</v>
      </c>
      <c r="L11" s="5">
        <f>(+C11*D11)</f>
        <v>9390293.5499999989</v>
      </c>
      <c r="M11" s="6">
        <f>L11-F11</f>
        <v>5502289.379999999</v>
      </c>
      <c r="N11" s="7">
        <f t="shared" ref="N11:N13" si="0">M11+J11</f>
        <v>6547724.379999999</v>
      </c>
    </row>
    <row r="12" spans="1:14" x14ac:dyDescent="0.25">
      <c r="A12" t="s">
        <v>18</v>
      </c>
      <c r="B12" t="s">
        <v>19</v>
      </c>
      <c r="C12">
        <v>4164.21</v>
      </c>
      <c r="D12" s="2">
        <v>41</v>
      </c>
      <c r="E12">
        <v>99.99</v>
      </c>
      <c r="F12" s="5">
        <v>170715.38999999998</v>
      </c>
      <c r="G12" s="5">
        <v>0</v>
      </c>
      <c r="H12" s="5">
        <v>0</v>
      </c>
      <c r="I12" s="5">
        <v>19</v>
      </c>
      <c r="J12" s="5">
        <v>3.24</v>
      </c>
      <c r="K12">
        <v>20.32</v>
      </c>
      <c r="L12" s="5">
        <f>(+C12*D12)</f>
        <v>170732.61000000002</v>
      </c>
      <c r="M12" s="6">
        <f>L12-F12</f>
        <v>17.220000000030268</v>
      </c>
      <c r="N12" s="7">
        <f t="shared" si="0"/>
        <v>20.46000000003027</v>
      </c>
    </row>
    <row r="13" spans="1:14" x14ac:dyDescent="0.25">
      <c r="A13" t="s">
        <v>20</v>
      </c>
      <c r="B13" t="s">
        <v>21</v>
      </c>
      <c r="C13">
        <v>1582304</v>
      </c>
      <c r="D13" s="2">
        <v>41</v>
      </c>
      <c r="E13">
        <v>90.787000000000006</v>
      </c>
      <c r="F13" s="5">
        <v>58897579.530000001</v>
      </c>
      <c r="G13" s="5">
        <v>0</v>
      </c>
      <c r="H13" s="5">
        <v>0</v>
      </c>
      <c r="I13" s="5">
        <v>19</v>
      </c>
      <c r="J13" s="5">
        <v>1135608.03</v>
      </c>
      <c r="K13">
        <v>7112492.4000000004</v>
      </c>
      <c r="L13" s="5">
        <f>(+C13*D13)</f>
        <v>64874464</v>
      </c>
      <c r="M13" s="6">
        <f>L13-F13</f>
        <v>5976884.4699999988</v>
      </c>
      <c r="N13" s="7">
        <f t="shared" si="0"/>
        <v>7112492.4999999991</v>
      </c>
    </row>
    <row r="14" spans="1:14" x14ac:dyDescent="0.25">
      <c r="M14" s="8" t="s">
        <v>39</v>
      </c>
      <c r="N14" s="9">
        <f>SUM(N10:N13)</f>
        <v>51749915.539999999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C22D-C253-41D9-BCC5-0F61D4F8C330}">
  <dimension ref="A1:N18"/>
  <sheetViews>
    <sheetView topLeftCell="D1" workbookViewId="0">
      <selection activeCell="L8" sqref="L8:N14"/>
    </sheetView>
  </sheetViews>
  <sheetFormatPr baseColWidth="10" defaultRowHeight="15.75" x14ac:dyDescent="0.25"/>
  <cols>
    <col min="1" max="1" width="22" customWidth="1"/>
    <col min="2" max="2" width="58.875" customWidth="1"/>
    <col min="3" max="4" width="25.5" customWidth="1"/>
    <col min="5" max="6" width="22.625" hidden="1" customWidth="1"/>
    <col min="7" max="7" width="17.25" hidden="1" customWidth="1"/>
    <col min="8" max="8" width="35.875" hidden="1" customWidth="1"/>
    <col min="9" max="9" width="25.5" hidden="1" customWidth="1"/>
    <col min="10" max="10" width="25.5" customWidth="1"/>
    <col min="11" max="11" width="25.5" hidden="1" customWidth="1"/>
    <col min="12" max="12" width="17" customWidth="1"/>
    <col min="13" max="13" width="17.25" customWidth="1"/>
    <col min="14" max="14" width="17.625" customWidth="1"/>
  </cols>
  <sheetData>
    <row r="1" spans="1:14" ht="26.25" x14ac:dyDescent="0.4">
      <c r="A1" s="61"/>
      <c r="B1" s="62" t="s">
        <v>43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44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45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36</v>
      </c>
      <c r="M8" s="1" t="s">
        <v>37</v>
      </c>
      <c r="N8" s="1" t="s">
        <v>38</v>
      </c>
    </row>
    <row r="10" spans="1:14" x14ac:dyDescent="0.25">
      <c r="A10" t="s">
        <v>14</v>
      </c>
      <c r="B10" t="s">
        <v>15</v>
      </c>
      <c r="C10">
        <v>1091023.02</v>
      </c>
      <c r="D10">
        <v>41</v>
      </c>
      <c r="E10">
        <v>0</v>
      </c>
      <c r="F10">
        <v>0</v>
      </c>
      <c r="G10">
        <v>0</v>
      </c>
      <c r="H10">
        <v>0</v>
      </c>
      <c r="I10">
        <v>19</v>
      </c>
      <c r="J10">
        <v>8499069.3300000001</v>
      </c>
      <c r="K10">
        <v>53231013.149999999</v>
      </c>
      <c r="L10" s="5">
        <f>(+C10*D10)</f>
        <v>44731943.82</v>
      </c>
      <c r="M10" s="6">
        <f>L10-F10</f>
        <v>44731943.82</v>
      </c>
      <c r="N10" s="7">
        <f>M10+J10</f>
        <v>53231013.149999999</v>
      </c>
    </row>
    <row r="11" spans="1:14" x14ac:dyDescent="0.25">
      <c r="A11" t="s">
        <v>16</v>
      </c>
      <c r="B11" t="s">
        <v>17</v>
      </c>
      <c r="C11">
        <v>229031.55</v>
      </c>
      <c r="D11">
        <v>41</v>
      </c>
      <c r="E11">
        <v>0</v>
      </c>
      <c r="F11">
        <v>0</v>
      </c>
      <c r="G11">
        <v>0</v>
      </c>
      <c r="H11">
        <v>0</v>
      </c>
      <c r="I11">
        <v>19</v>
      </c>
      <c r="J11">
        <v>1784155.77</v>
      </c>
      <c r="K11">
        <v>11174449.32</v>
      </c>
      <c r="L11" s="5">
        <f>(+C11*D11)</f>
        <v>9390293.5499999989</v>
      </c>
      <c r="M11" s="6">
        <f>L11-F11</f>
        <v>9390293.5499999989</v>
      </c>
      <c r="N11" s="7">
        <f t="shared" ref="N11:N13" si="0">M11+J11</f>
        <v>11174449.319999998</v>
      </c>
    </row>
    <row r="12" spans="1:14" x14ac:dyDescent="0.25">
      <c r="A12" t="s">
        <v>18</v>
      </c>
      <c r="B12" t="s">
        <v>19</v>
      </c>
      <c r="C12">
        <v>4164.21</v>
      </c>
      <c r="D12">
        <v>41</v>
      </c>
      <c r="E12">
        <v>0</v>
      </c>
      <c r="F12">
        <v>0</v>
      </c>
      <c r="G12">
        <v>0</v>
      </c>
      <c r="H12">
        <v>0</v>
      </c>
      <c r="I12">
        <v>19</v>
      </c>
      <c r="J12">
        <v>32439.200000000001</v>
      </c>
      <c r="K12">
        <v>203171.81</v>
      </c>
      <c r="L12" s="5">
        <f>(+C12*D12)</f>
        <v>170732.61000000002</v>
      </c>
      <c r="M12" s="6">
        <f>L12-F12</f>
        <v>170732.61000000002</v>
      </c>
      <c r="N12" s="7">
        <f t="shared" si="0"/>
        <v>203171.81000000003</v>
      </c>
    </row>
    <row r="13" spans="1:14" x14ac:dyDescent="0.25">
      <c r="A13" t="s">
        <v>20</v>
      </c>
      <c r="B13" t="s">
        <v>21</v>
      </c>
      <c r="C13">
        <v>370853</v>
      </c>
      <c r="D13">
        <v>41</v>
      </c>
      <c r="E13">
        <v>0</v>
      </c>
      <c r="F13">
        <v>0</v>
      </c>
      <c r="G13">
        <v>0</v>
      </c>
      <c r="H13">
        <v>0</v>
      </c>
      <c r="I13">
        <v>19</v>
      </c>
      <c r="J13">
        <v>2888944.87</v>
      </c>
      <c r="K13">
        <v>18093917.870000001</v>
      </c>
      <c r="L13" s="5">
        <f>(+C13*D13)</f>
        <v>15204973</v>
      </c>
      <c r="M13" s="6">
        <f>L13-F13</f>
        <v>15204973</v>
      </c>
      <c r="N13" s="7">
        <f t="shared" si="0"/>
        <v>18093917.870000001</v>
      </c>
    </row>
    <row r="14" spans="1:14" x14ac:dyDescent="0.25">
      <c r="M14" s="8" t="s">
        <v>39</v>
      </c>
      <c r="N14" s="9">
        <f>SUM(N10:N13)</f>
        <v>82702552.150000006</v>
      </c>
    </row>
    <row r="17" spans="14:14" ht="16.5" thickBot="1" x14ac:dyDescent="0.3"/>
    <row r="18" spans="14:14" ht="20.25" thickBot="1" x14ac:dyDescent="0.3">
      <c r="N18" s="10" t="s">
        <v>46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pageSetup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ECF04-E01D-4602-9B52-030AA8549715}">
  <dimension ref="A1:N14"/>
  <sheetViews>
    <sheetView topLeftCell="B1" workbookViewId="0">
      <selection activeCell="L8" sqref="L8:N14"/>
    </sheetView>
  </sheetViews>
  <sheetFormatPr baseColWidth="10" defaultRowHeight="15.75" x14ac:dyDescent="0.25"/>
  <cols>
    <col min="1" max="1" width="22" customWidth="1"/>
    <col min="2" max="2" width="58.875" customWidth="1"/>
    <col min="3" max="3" width="18.375" customWidth="1"/>
    <col min="4" max="4" width="15.37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15.75" customWidth="1"/>
    <col min="10" max="10" width="25.5" customWidth="1"/>
    <col min="11" max="11" width="3" hidden="1" customWidth="1"/>
    <col min="12" max="12" width="15" customWidth="1"/>
    <col min="13" max="13" width="14.5" customWidth="1"/>
    <col min="14" max="14" width="17.375" customWidth="1"/>
  </cols>
  <sheetData>
    <row r="1" spans="1:14" ht="26.25" x14ac:dyDescent="0.4">
      <c r="A1" s="61"/>
      <c r="B1" s="62" t="s">
        <v>40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41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42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36</v>
      </c>
      <c r="M8" s="1" t="s">
        <v>37</v>
      </c>
      <c r="N8" s="1" t="s">
        <v>38</v>
      </c>
    </row>
    <row r="10" spans="1:14" x14ac:dyDescent="0.25">
      <c r="A10" t="s">
        <v>14</v>
      </c>
      <c r="B10" t="s">
        <v>15</v>
      </c>
      <c r="C10">
        <v>1091023.02</v>
      </c>
      <c r="D10">
        <v>41</v>
      </c>
      <c r="E10">
        <v>0</v>
      </c>
      <c r="F10">
        <v>0</v>
      </c>
      <c r="G10">
        <v>0</v>
      </c>
      <c r="H10">
        <v>0</v>
      </c>
      <c r="I10">
        <v>19</v>
      </c>
      <c r="J10" s="5">
        <v>8499069.3300000001</v>
      </c>
      <c r="K10">
        <v>53231013.149999999</v>
      </c>
      <c r="L10" s="5">
        <f>(+C10*D10)</f>
        <v>44731943.82</v>
      </c>
      <c r="M10" s="6">
        <f>L10-F10</f>
        <v>44731943.82</v>
      </c>
      <c r="N10" s="7">
        <f>M10+J10</f>
        <v>53231013.149999999</v>
      </c>
    </row>
    <row r="11" spans="1:14" x14ac:dyDescent="0.25">
      <c r="A11" t="s">
        <v>16</v>
      </c>
      <c r="B11" t="s">
        <v>17</v>
      </c>
      <c r="C11">
        <v>216538.92</v>
      </c>
      <c r="D11">
        <v>41</v>
      </c>
      <c r="E11">
        <v>0</v>
      </c>
      <c r="F11">
        <v>0</v>
      </c>
      <c r="G11">
        <v>0</v>
      </c>
      <c r="H11">
        <v>0</v>
      </c>
      <c r="I11">
        <v>19</v>
      </c>
      <c r="J11" s="5">
        <v>1686838.19</v>
      </c>
      <c r="K11">
        <v>10564933.91</v>
      </c>
      <c r="L11" s="5">
        <f>(+C11*D11)</f>
        <v>8878095.7200000007</v>
      </c>
      <c r="M11" s="6">
        <f>L11-F11</f>
        <v>8878095.7200000007</v>
      </c>
      <c r="N11" s="7">
        <f t="shared" ref="N11:N13" si="0">M11+J11</f>
        <v>10564933.91</v>
      </c>
    </row>
    <row r="12" spans="1:14" x14ac:dyDescent="0.25">
      <c r="A12" t="s">
        <v>18</v>
      </c>
      <c r="B12" t="s">
        <v>19</v>
      </c>
      <c r="C12">
        <v>4164.21</v>
      </c>
      <c r="D12">
        <v>41</v>
      </c>
      <c r="E12">
        <v>0</v>
      </c>
      <c r="F12">
        <v>0</v>
      </c>
      <c r="G12">
        <v>0</v>
      </c>
      <c r="H12">
        <v>0</v>
      </c>
      <c r="I12">
        <v>19</v>
      </c>
      <c r="J12" s="5">
        <v>32439.200000000001</v>
      </c>
      <c r="K12">
        <v>203171.81</v>
      </c>
      <c r="L12" s="5">
        <f>(+C12*D12)</f>
        <v>170732.61000000002</v>
      </c>
      <c r="M12" s="6">
        <f>L12-F12</f>
        <v>170732.61000000002</v>
      </c>
      <c r="N12" s="7">
        <f t="shared" si="0"/>
        <v>203171.81000000003</v>
      </c>
    </row>
    <row r="13" spans="1:14" x14ac:dyDescent="0.25">
      <c r="A13" t="s">
        <v>20</v>
      </c>
      <c r="B13" t="s">
        <v>21</v>
      </c>
      <c r="C13">
        <v>370853</v>
      </c>
      <c r="D13">
        <v>41</v>
      </c>
      <c r="E13">
        <v>0</v>
      </c>
      <c r="F13">
        <v>0</v>
      </c>
      <c r="G13">
        <v>0</v>
      </c>
      <c r="H13">
        <v>0</v>
      </c>
      <c r="I13">
        <v>19</v>
      </c>
      <c r="J13" s="5">
        <v>2888944.87</v>
      </c>
      <c r="K13">
        <v>18093917.870000001</v>
      </c>
      <c r="L13" s="5">
        <f>(+C13*D13)</f>
        <v>15204973</v>
      </c>
      <c r="M13" s="6">
        <f>L13-F13</f>
        <v>15204973</v>
      </c>
      <c r="N13" s="7">
        <f t="shared" si="0"/>
        <v>18093917.870000001</v>
      </c>
    </row>
    <row r="14" spans="1:14" x14ac:dyDescent="0.25">
      <c r="M14" s="8" t="s">
        <v>39</v>
      </c>
      <c r="N14" s="9">
        <f>SUM(N10:N13)</f>
        <v>82093036.74000001</v>
      </c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2B3F-DBA3-B54D-B108-4AD49329EAA3}">
  <dimension ref="A1:N14"/>
  <sheetViews>
    <sheetView zoomScale="112" zoomScaleNormal="112" workbookViewId="0">
      <selection activeCell="L8" sqref="L8:N14"/>
    </sheetView>
  </sheetViews>
  <sheetFormatPr baseColWidth="10" defaultRowHeight="15.75" x14ac:dyDescent="0.25"/>
  <cols>
    <col min="1" max="1" width="22" customWidth="1"/>
    <col min="2" max="2" width="58.875" customWidth="1"/>
    <col min="3" max="3" width="14.75" customWidth="1"/>
    <col min="4" max="4" width="11.875" customWidth="1"/>
    <col min="5" max="5" width="25.5" hidden="1" customWidth="1"/>
    <col min="6" max="6" width="25" hidden="1" customWidth="1"/>
    <col min="7" max="7" width="25.5" hidden="1" customWidth="1"/>
    <col min="8" max="8" width="35.875" hidden="1" customWidth="1"/>
    <col min="9" max="9" width="8" customWidth="1"/>
    <col min="10" max="10" width="21.75" customWidth="1"/>
    <col min="11" max="11" width="25.5" hidden="1" customWidth="1"/>
    <col min="12" max="12" width="17.25" customWidth="1"/>
    <col min="13" max="13" width="17.875" customWidth="1"/>
    <col min="14" max="14" width="18.25" customWidth="1"/>
  </cols>
  <sheetData>
    <row r="1" spans="1:14" ht="26.25" x14ac:dyDescent="0.4">
      <c r="A1" s="61"/>
      <c r="B1" s="62" t="s">
        <v>11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12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13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36</v>
      </c>
      <c r="M8" s="1" t="s">
        <v>37</v>
      </c>
      <c r="N8" s="1" t="s">
        <v>38</v>
      </c>
    </row>
    <row r="10" spans="1:14" x14ac:dyDescent="0.25">
      <c r="A10" t="s">
        <v>14</v>
      </c>
      <c r="B10" t="s">
        <v>15</v>
      </c>
      <c r="C10">
        <v>1536593.49</v>
      </c>
      <c r="D10">
        <v>41</v>
      </c>
      <c r="E10">
        <v>0</v>
      </c>
      <c r="F10">
        <v>0</v>
      </c>
      <c r="G10">
        <v>0</v>
      </c>
      <c r="H10">
        <v>0</v>
      </c>
      <c r="I10">
        <v>19</v>
      </c>
      <c r="J10" s="5">
        <v>11970063.289999999</v>
      </c>
      <c r="K10">
        <v>74970396.379999995</v>
      </c>
      <c r="L10" s="5">
        <f>(+C10*D10)</f>
        <v>63000333.089999996</v>
      </c>
      <c r="M10" s="6">
        <f>L10-F10</f>
        <v>63000333.089999996</v>
      </c>
      <c r="N10" s="7">
        <f>M10+J10</f>
        <v>74970396.379999995</v>
      </c>
    </row>
    <row r="11" spans="1:14" x14ac:dyDescent="0.25">
      <c r="A11" t="s">
        <v>16</v>
      </c>
      <c r="B11" t="s">
        <v>17</v>
      </c>
      <c r="C11">
        <v>4164.21</v>
      </c>
      <c r="D11">
        <v>41</v>
      </c>
      <c r="E11">
        <v>0</v>
      </c>
      <c r="F11">
        <v>0</v>
      </c>
      <c r="G11">
        <v>0</v>
      </c>
      <c r="H11">
        <v>0</v>
      </c>
      <c r="I11">
        <v>19</v>
      </c>
      <c r="J11" s="5">
        <v>32439.200000000001</v>
      </c>
      <c r="K11">
        <v>203171.81</v>
      </c>
      <c r="L11" s="5">
        <f>(+C11*D11)</f>
        <v>170732.61000000002</v>
      </c>
      <c r="M11" s="6">
        <f>L11-F11</f>
        <v>170732.61000000002</v>
      </c>
      <c r="N11" s="7">
        <f t="shared" ref="N11:N13" si="0">M11+J11</f>
        <v>203171.81000000003</v>
      </c>
    </row>
    <row r="12" spans="1:14" x14ac:dyDescent="0.25">
      <c r="A12" t="s">
        <v>18</v>
      </c>
      <c r="B12" t="s">
        <v>19</v>
      </c>
      <c r="C12">
        <v>4164.21</v>
      </c>
      <c r="D12">
        <v>41</v>
      </c>
      <c r="E12">
        <v>0</v>
      </c>
      <c r="F12">
        <v>0</v>
      </c>
      <c r="G12">
        <v>0</v>
      </c>
      <c r="H12">
        <v>0</v>
      </c>
      <c r="I12">
        <v>19</v>
      </c>
      <c r="J12" s="5">
        <v>32439.200000000001</v>
      </c>
      <c r="K12">
        <v>203171.81</v>
      </c>
      <c r="L12" s="5">
        <f>(+C12*D12)</f>
        <v>170732.61000000002</v>
      </c>
      <c r="M12" s="6">
        <f>L12-F12</f>
        <v>170732.61000000002</v>
      </c>
      <c r="N12" s="7">
        <f t="shared" si="0"/>
        <v>203171.81000000003</v>
      </c>
    </row>
    <row r="13" spans="1:14" x14ac:dyDescent="0.25">
      <c r="A13" t="s">
        <v>20</v>
      </c>
      <c r="B13" t="s">
        <v>21</v>
      </c>
      <c r="C13">
        <v>1311467</v>
      </c>
      <c r="D13">
        <v>41</v>
      </c>
      <c r="E13">
        <v>0</v>
      </c>
      <c r="F13">
        <v>0</v>
      </c>
      <c r="G13">
        <v>0</v>
      </c>
      <c r="H13">
        <v>0</v>
      </c>
      <c r="I13">
        <v>19</v>
      </c>
      <c r="J13" s="5">
        <v>10216327.93</v>
      </c>
      <c r="K13">
        <v>63986474.93</v>
      </c>
      <c r="L13" s="5">
        <f>(+C13*D13)</f>
        <v>53770147</v>
      </c>
      <c r="M13" s="6">
        <f>L13-F13</f>
        <v>53770147</v>
      </c>
      <c r="N13" s="7">
        <f t="shared" si="0"/>
        <v>63986474.93</v>
      </c>
    </row>
    <row r="14" spans="1:14" x14ac:dyDescent="0.25">
      <c r="M14" s="8" t="s">
        <v>39</v>
      </c>
      <c r="N14" s="9">
        <f>SUM(N10:N13)</f>
        <v>139363214.93000001</v>
      </c>
    </row>
  </sheetData>
  <mergeCells count="6">
    <mergeCell ref="A1:A6"/>
    <mergeCell ref="B5:H5"/>
    <mergeCell ref="B1:K1"/>
    <mergeCell ref="B2:K2"/>
    <mergeCell ref="B3:K3"/>
    <mergeCell ref="B4:K4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DA96-623B-4DEA-A6FA-442BFEAF14F1}">
  <dimension ref="B2:Q23"/>
  <sheetViews>
    <sheetView topLeftCell="A4" workbookViewId="0">
      <selection activeCell="E14" sqref="E14"/>
    </sheetView>
  </sheetViews>
  <sheetFormatPr baseColWidth="10" defaultRowHeight="15.75" x14ac:dyDescent="0.25"/>
  <cols>
    <col min="2" max="2" width="65.5" customWidth="1"/>
    <col min="3" max="3" width="21.625" customWidth="1"/>
    <col min="4" max="4" width="26.375" customWidth="1"/>
    <col min="5" max="5" width="26.875" customWidth="1"/>
    <col min="16" max="16" width="19" customWidth="1"/>
    <col min="17" max="17" width="30.125" customWidth="1"/>
  </cols>
  <sheetData>
    <row r="2" spans="2:17" ht="16.5" thickBot="1" x14ac:dyDescent="0.3"/>
    <row r="3" spans="2:17" ht="39.75" thickBot="1" x14ac:dyDescent="0.45">
      <c r="B3" s="44" t="s">
        <v>87</v>
      </c>
      <c r="C3" s="44" t="s">
        <v>88</v>
      </c>
      <c r="D3" s="44" t="s">
        <v>89</v>
      </c>
      <c r="E3" s="44" t="s">
        <v>90</v>
      </c>
    </row>
    <row r="4" spans="2:17" ht="21" thickTop="1" thickBot="1" x14ac:dyDescent="0.3">
      <c r="B4" s="10" t="s">
        <v>91</v>
      </c>
      <c r="C4" s="12">
        <v>68550739.25</v>
      </c>
      <c r="D4" s="12">
        <v>68550739.25</v>
      </c>
      <c r="E4" s="45" t="s">
        <v>92</v>
      </c>
    </row>
    <row r="5" spans="2:17" ht="20.25" thickBot="1" x14ac:dyDescent="0.3">
      <c r="B5" s="10" t="s">
        <v>93</v>
      </c>
      <c r="C5" s="12">
        <v>68550739.25</v>
      </c>
      <c r="D5" s="12">
        <v>68985745.150000006</v>
      </c>
      <c r="E5" s="12">
        <v>82093036.739999995</v>
      </c>
    </row>
    <row r="6" spans="2:17" ht="20.25" thickBot="1" x14ac:dyDescent="0.3">
      <c r="B6" s="10" t="s">
        <v>94</v>
      </c>
      <c r="C6" s="12">
        <v>68550739.25</v>
      </c>
      <c r="D6" s="12">
        <v>69497942.980000004</v>
      </c>
      <c r="E6" s="12">
        <v>82702552.150000006</v>
      </c>
    </row>
    <row r="7" spans="2:17" ht="20.25" thickBot="1" x14ac:dyDescent="0.3">
      <c r="B7" s="10" t="s">
        <v>95</v>
      </c>
      <c r="C7" s="12">
        <v>68550739.25</v>
      </c>
      <c r="D7" s="12">
        <v>111783351.61</v>
      </c>
      <c r="E7" s="12">
        <v>133022188.42</v>
      </c>
    </row>
    <row r="8" spans="2:17" ht="39.75" thickBot="1" x14ac:dyDescent="0.3">
      <c r="B8" s="10" t="s">
        <v>96</v>
      </c>
      <c r="C8" s="12">
        <v>68550739.25</v>
      </c>
      <c r="D8" s="12">
        <v>115454245.2</v>
      </c>
      <c r="E8" s="12">
        <v>72810619.25</v>
      </c>
    </row>
    <row r="9" spans="2:17" ht="20.25" thickBot="1" x14ac:dyDescent="0.3">
      <c r="B9" s="10" t="s">
        <v>97</v>
      </c>
      <c r="C9" s="12">
        <v>68550739.25</v>
      </c>
      <c r="D9" s="12">
        <v>117111945.31</v>
      </c>
      <c r="E9" s="12">
        <v>139363214.93000001</v>
      </c>
    </row>
    <row r="10" spans="2:17" ht="20.25" thickBot="1" x14ac:dyDescent="0.3">
      <c r="B10" s="10" t="s">
        <v>98</v>
      </c>
      <c r="C10" s="12">
        <v>68550739.25</v>
      </c>
      <c r="D10" s="12">
        <v>119182621.2</v>
      </c>
      <c r="E10" s="12">
        <v>141827319.22999999</v>
      </c>
      <c r="P10" s="33"/>
      <c r="Q10" s="21"/>
    </row>
    <row r="11" spans="2:17" ht="20.25" thickBot="1" x14ac:dyDescent="0.3">
      <c r="B11" s="10" t="s">
        <v>99</v>
      </c>
      <c r="C11" s="12">
        <v>68550739.25</v>
      </c>
      <c r="D11" s="12">
        <v>121045492.69</v>
      </c>
      <c r="E11" s="12">
        <v>51749915.200000003</v>
      </c>
      <c r="P11" s="33"/>
      <c r="Q11" s="21"/>
    </row>
    <row r="12" spans="2:17" ht="20.25" thickBot="1" x14ac:dyDescent="0.3">
      <c r="B12" s="10" t="s">
        <v>100</v>
      </c>
      <c r="C12" s="12">
        <v>68550739.25</v>
      </c>
      <c r="D12" s="12">
        <v>143865889.74000001</v>
      </c>
      <c r="E12" s="46" t="s">
        <v>92</v>
      </c>
      <c r="P12" s="33"/>
      <c r="Q12" s="21"/>
    </row>
    <row r="13" spans="2:17" ht="39.75" thickBot="1" x14ac:dyDescent="0.3">
      <c r="B13" s="10" t="s">
        <v>101</v>
      </c>
      <c r="C13" s="12">
        <v>68550739.25</v>
      </c>
      <c r="D13" s="12">
        <v>145683687.88</v>
      </c>
      <c r="E13" s="12">
        <v>98651000.019999996</v>
      </c>
      <c r="P13" s="33"/>
      <c r="Q13" s="21"/>
    </row>
    <row r="14" spans="2:17" ht="59.25" thickBot="1" x14ac:dyDescent="0.3">
      <c r="B14" s="10" t="s">
        <v>102</v>
      </c>
      <c r="C14" s="12">
        <v>68550739.25</v>
      </c>
      <c r="D14" s="12">
        <v>161049622.78</v>
      </c>
      <c r="E14" s="12">
        <v>191649051.09999999</v>
      </c>
      <c r="P14" s="33"/>
      <c r="Q14" s="21"/>
    </row>
    <row r="15" spans="2:17" ht="39.75" thickBot="1" x14ac:dyDescent="0.3">
      <c r="B15" s="10" t="s">
        <v>103</v>
      </c>
      <c r="C15" s="12">
        <v>68550739.25</v>
      </c>
      <c r="D15" s="12">
        <v>181332663.49000001</v>
      </c>
      <c r="E15" s="12">
        <v>50342432.420000002</v>
      </c>
      <c r="P15" s="33"/>
      <c r="Q15" s="21"/>
    </row>
    <row r="16" spans="2:17" ht="39.75" thickBot="1" x14ac:dyDescent="0.3">
      <c r="B16" s="10" t="s">
        <v>104</v>
      </c>
      <c r="C16" s="12">
        <v>68550739.25</v>
      </c>
      <c r="D16" s="12">
        <v>223728972.19999999</v>
      </c>
      <c r="E16" s="12">
        <v>46475606.829999998</v>
      </c>
      <c r="P16" s="33"/>
      <c r="Q16" s="21"/>
    </row>
    <row r="17" spans="2:17" ht="20.25" thickBot="1" x14ac:dyDescent="0.3">
      <c r="B17" s="10" t="s">
        <v>105</v>
      </c>
      <c r="C17" s="12">
        <v>68550739.25</v>
      </c>
      <c r="D17" s="12">
        <v>277059530.31999999</v>
      </c>
      <c r="E17" s="12">
        <v>84600048.680000007</v>
      </c>
      <c r="P17" s="33"/>
      <c r="Q17" s="21"/>
    </row>
    <row r="18" spans="2:17" ht="39.75" thickBot="1" x14ac:dyDescent="0.3">
      <c r="B18" s="10" t="s">
        <v>106</v>
      </c>
      <c r="C18" s="12">
        <v>68550739.25</v>
      </c>
      <c r="D18" s="12">
        <v>582658903.98000002</v>
      </c>
      <c r="E18" s="12">
        <v>45462538.850000001</v>
      </c>
      <c r="P18" s="33"/>
      <c r="Q18" s="21"/>
    </row>
    <row r="19" spans="2:17" ht="20.25" thickBot="1" x14ac:dyDescent="0.3">
      <c r="B19" s="10" t="s">
        <v>107</v>
      </c>
      <c r="C19" s="12">
        <v>68550739.25</v>
      </c>
      <c r="D19" s="12">
        <v>848383265.98000002</v>
      </c>
      <c r="E19" s="12">
        <v>1009576086.52</v>
      </c>
      <c r="P19" s="33"/>
      <c r="Q19" s="21"/>
    </row>
    <row r="20" spans="2:17" x14ac:dyDescent="0.25">
      <c r="P20" s="33"/>
      <c r="Q20" s="21"/>
    </row>
    <row r="21" spans="2:17" x14ac:dyDescent="0.25">
      <c r="P21" s="33"/>
      <c r="Q21" s="21"/>
    </row>
    <row r="22" spans="2:17" x14ac:dyDescent="0.25">
      <c r="P22" s="33"/>
      <c r="Q22" s="21"/>
    </row>
    <row r="23" spans="2:17" x14ac:dyDescent="0.25">
      <c r="Q23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78AD2-CD5D-441E-9629-627CF0261B5E}">
  <dimension ref="A1:N15"/>
  <sheetViews>
    <sheetView topLeftCell="D1" workbookViewId="0">
      <selection activeCell="N14" sqref="N14"/>
    </sheetView>
  </sheetViews>
  <sheetFormatPr baseColWidth="10" defaultRowHeight="15.75" x14ac:dyDescent="0.25"/>
  <cols>
    <col min="1" max="1" width="22" customWidth="1"/>
    <col min="2" max="2" width="58.875" customWidth="1"/>
    <col min="3" max="4" width="25.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25.5" customWidth="1"/>
    <col min="11" max="11" width="25.5" hidden="1" customWidth="1"/>
    <col min="12" max="12" width="40.125" bestFit="1" customWidth="1"/>
    <col min="13" max="13" width="17" bestFit="1" customWidth="1"/>
    <col min="14" max="14" width="25" customWidth="1"/>
  </cols>
  <sheetData>
    <row r="1" spans="1:14" ht="26.25" x14ac:dyDescent="0.4">
      <c r="A1" s="61"/>
      <c r="B1" s="62" t="s">
        <v>73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74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72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36</v>
      </c>
      <c r="M8" s="1" t="s">
        <v>37</v>
      </c>
      <c r="N8" s="1" t="s">
        <v>38</v>
      </c>
    </row>
    <row r="10" spans="1:14" x14ac:dyDescent="0.25">
      <c r="A10" t="s">
        <v>14</v>
      </c>
      <c r="B10" t="s">
        <v>15</v>
      </c>
      <c r="C10" s="11">
        <v>5105321.46</v>
      </c>
      <c r="D10">
        <v>41</v>
      </c>
      <c r="E10">
        <v>74</v>
      </c>
      <c r="F10">
        <v>154895453.07999998</v>
      </c>
      <c r="G10">
        <v>0</v>
      </c>
      <c r="H10">
        <v>0</v>
      </c>
      <c r="I10">
        <v>19</v>
      </c>
      <c r="J10" s="11">
        <v>10340318.09</v>
      </c>
      <c r="K10" s="11">
        <v>64763044.850000001</v>
      </c>
      <c r="L10" s="11">
        <f>(+C10*D10)</f>
        <v>209318179.85999998</v>
      </c>
      <c r="M10" s="11">
        <f>L10-F10</f>
        <v>54422726.780000001</v>
      </c>
      <c r="N10" s="20">
        <f>M10+J10</f>
        <v>64763044.870000005</v>
      </c>
    </row>
    <row r="11" spans="1:14" x14ac:dyDescent="0.25">
      <c r="A11" t="s">
        <v>16</v>
      </c>
      <c r="B11" t="s">
        <v>17</v>
      </c>
      <c r="C11" s="11">
        <v>682930.44</v>
      </c>
      <c r="D11">
        <v>41</v>
      </c>
      <c r="E11">
        <v>74</v>
      </c>
      <c r="F11">
        <v>20720109.73</v>
      </c>
      <c r="G11">
        <v>0</v>
      </c>
      <c r="H11">
        <v>0</v>
      </c>
      <c r="I11">
        <v>19</v>
      </c>
      <c r="J11" s="11">
        <v>1383207.31</v>
      </c>
      <c r="K11" s="11">
        <v>8663245.8000000007</v>
      </c>
      <c r="L11" s="11">
        <f>(+C11*D11)</f>
        <v>28000148.039999999</v>
      </c>
      <c r="M11" s="11">
        <f>L11-F11</f>
        <v>7280038.3099999987</v>
      </c>
      <c r="N11" s="20">
        <f t="shared" ref="N11:N13" si="0">M11+J11</f>
        <v>8663245.6199999992</v>
      </c>
    </row>
    <row r="12" spans="1:14" x14ac:dyDescent="0.25">
      <c r="A12" t="s">
        <v>18</v>
      </c>
      <c r="B12" t="s">
        <v>19</v>
      </c>
      <c r="C12" s="11">
        <v>91612.62</v>
      </c>
      <c r="D12">
        <v>41</v>
      </c>
      <c r="E12">
        <v>74</v>
      </c>
      <c r="F12">
        <v>2779526.94</v>
      </c>
      <c r="G12">
        <v>0</v>
      </c>
      <c r="H12">
        <v>0</v>
      </c>
      <c r="I12">
        <v>19</v>
      </c>
      <c r="J12" s="11">
        <v>185552.2</v>
      </c>
      <c r="K12" s="11">
        <v>1162142.73</v>
      </c>
      <c r="L12" s="11">
        <f>(+C12*D12)</f>
        <v>3756117.42</v>
      </c>
      <c r="M12" s="11">
        <f>L12-F12</f>
        <v>976590.48</v>
      </c>
      <c r="N12" s="20">
        <f t="shared" si="0"/>
        <v>1162142.68</v>
      </c>
    </row>
    <row r="13" spans="1:14" x14ac:dyDescent="0.25">
      <c r="A13" t="s">
        <v>20</v>
      </c>
      <c r="B13" t="s">
        <v>21</v>
      </c>
      <c r="C13" s="11">
        <v>877685</v>
      </c>
      <c r="D13">
        <v>41</v>
      </c>
      <c r="E13">
        <v>76.620530144641876</v>
      </c>
      <c r="F13">
        <v>27571962.900000002</v>
      </c>
      <c r="G13">
        <v>0</v>
      </c>
      <c r="H13">
        <v>0</v>
      </c>
      <c r="I13">
        <v>19</v>
      </c>
      <c r="J13" s="11">
        <v>1598493.2</v>
      </c>
      <c r="K13" s="11">
        <v>10011615.300000001</v>
      </c>
      <c r="L13" s="11">
        <f>(+C13*D13)</f>
        <v>35985085</v>
      </c>
      <c r="M13" s="11">
        <f>L13-F13</f>
        <v>8413122.0999999978</v>
      </c>
      <c r="N13" s="20">
        <f t="shared" si="0"/>
        <v>10011615.299999997</v>
      </c>
    </row>
    <row r="14" spans="1:14" x14ac:dyDescent="0.25">
      <c r="J14" s="11"/>
      <c r="K14" s="11"/>
      <c r="L14" s="11"/>
      <c r="M14" s="14" t="s">
        <v>39</v>
      </c>
      <c r="N14" s="21">
        <f>SUM(N10:N13)</f>
        <v>84600048.470000014</v>
      </c>
    </row>
    <row r="15" spans="1:14" x14ac:dyDescent="0.25">
      <c r="N15" s="11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185D-D155-4EEF-B06F-51C2A1886890}">
  <dimension ref="A1:N15"/>
  <sheetViews>
    <sheetView workbookViewId="0">
      <selection activeCell="A8" sqref="A8:N8"/>
    </sheetView>
  </sheetViews>
  <sheetFormatPr baseColWidth="10" defaultRowHeight="15.75" x14ac:dyDescent="0.25"/>
  <cols>
    <col min="1" max="1" width="22" customWidth="1"/>
    <col min="2" max="2" width="58.875" customWidth="1"/>
    <col min="3" max="3" width="19.75" customWidth="1"/>
    <col min="4" max="4" width="25.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25.5" customWidth="1"/>
    <col min="11" max="11" width="25.5" hidden="1" customWidth="1"/>
    <col min="12" max="12" width="26.875" customWidth="1"/>
    <col min="13" max="13" width="17" bestFit="1" customWidth="1"/>
    <col min="14" max="14" width="24.5" customWidth="1"/>
  </cols>
  <sheetData>
    <row r="1" spans="1:14" ht="26.25" x14ac:dyDescent="0.4">
      <c r="A1" s="61"/>
      <c r="B1" s="62" t="s">
        <v>70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71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72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37.5" x14ac:dyDescent="0.25">
      <c r="A8" s="15" t="s">
        <v>0</v>
      </c>
      <c r="B8" s="15" t="s">
        <v>1</v>
      </c>
      <c r="C8" s="15" t="s">
        <v>9</v>
      </c>
      <c r="D8" s="15" t="s">
        <v>2</v>
      </c>
      <c r="E8" s="15" t="s">
        <v>3</v>
      </c>
      <c r="F8" s="15" t="s">
        <v>6</v>
      </c>
      <c r="G8" s="15" t="s">
        <v>5</v>
      </c>
      <c r="H8" s="15" t="s">
        <v>8</v>
      </c>
      <c r="I8" s="15" t="s">
        <v>4</v>
      </c>
      <c r="J8" s="15" t="s">
        <v>7</v>
      </c>
      <c r="K8" s="15" t="s">
        <v>10</v>
      </c>
      <c r="L8" s="15" t="s">
        <v>36</v>
      </c>
      <c r="M8" s="15" t="s">
        <v>37</v>
      </c>
      <c r="N8" s="15" t="s">
        <v>38</v>
      </c>
    </row>
    <row r="10" spans="1:14" x14ac:dyDescent="0.25">
      <c r="A10" t="s">
        <v>14</v>
      </c>
      <c r="B10" t="s">
        <v>15</v>
      </c>
      <c r="C10" s="11">
        <v>1457473.5</v>
      </c>
      <c r="D10">
        <v>41</v>
      </c>
      <c r="E10">
        <v>0</v>
      </c>
      <c r="F10">
        <v>0</v>
      </c>
      <c r="G10">
        <v>0</v>
      </c>
      <c r="H10">
        <v>0</v>
      </c>
      <c r="I10">
        <v>19</v>
      </c>
      <c r="J10" s="11">
        <v>11353718.57</v>
      </c>
      <c r="K10" s="11">
        <v>71110132.060000002</v>
      </c>
      <c r="L10" s="11">
        <f>(+C10*D10)</f>
        <v>59756413.5</v>
      </c>
      <c r="M10" s="11">
        <f>L10-F10</f>
        <v>59756413.5</v>
      </c>
      <c r="N10" s="20">
        <f>M10+J10</f>
        <v>71110132.069999993</v>
      </c>
    </row>
    <row r="11" spans="1:14" x14ac:dyDescent="0.25">
      <c r="A11" t="s">
        <v>16</v>
      </c>
      <c r="B11" t="s">
        <v>17</v>
      </c>
      <c r="C11" s="11">
        <v>545511.51</v>
      </c>
      <c r="D11">
        <v>41</v>
      </c>
      <c r="E11">
        <v>0</v>
      </c>
      <c r="F11">
        <v>0</v>
      </c>
      <c r="G11">
        <v>0</v>
      </c>
      <c r="H11">
        <v>0</v>
      </c>
      <c r="I11">
        <v>19</v>
      </c>
      <c r="J11" s="11">
        <v>4249534.66</v>
      </c>
      <c r="K11" s="11">
        <v>26615506.57</v>
      </c>
      <c r="L11" s="11">
        <f>(+C11*D11)</f>
        <v>22365971.91</v>
      </c>
      <c r="M11" s="11">
        <f>L11-F11</f>
        <v>22365971.91</v>
      </c>
      <c r="N11" s="20">
        <f t="shared" ref="N11:N13" si="0">M11+J11</f>
        <v>26615506.57</v>
      </c>
    </row>
    <row r="12" spans="1:14" x14ac:dyDescent="0.25">
      <c r="A12" t="s">
        <v>18</v>
      </c>
      <c r="B12" t="s">
        <v>19</v>
      </c>
      <c r="C12" s="11">
        <v>154075.76999999999</v>
      </c>
      <c r="D12">
        <v>41</v>
      </c>
      <c r="E12">
        <v>0</v>
      </c>
      <c r="F12">
        <v>0</v>
      </c>
      <c r="G12">
        <v>0</v>
      </c>
      <c r="H12">
        <v>0</v>
      </c>
      <c r="I12">
        <v>19</v>
      </c>
      <c r="J12" s="11">
        <v>1200250.25</v>
      </c>
      <c r="K12" s="11">
        <v>7517356.8200000003</v>
      </c>
      <c r="L12" s="11">
        <f>(+C12*D12)</f>
        <v>6317106.5699999994</v>
      </c>
      <c r="M12" s="11">
        <f>L12-F12</f>
        <v>6317106.5699999994</v>
      </c>
      <c r="N12" s="20">
        <f t="shared" si="0"/>
        <v>7517356.8199999994</v>
      </c>
    </row>
    <row r="13" spans="1:14" x14ac:dyDescent="0.25">
      <c r="A13" t="s">
        <v>20</v>
      </c>
      <c r="B13" t="s">
        <v>21</v>
      </c>
      <c r="C13" s="11">
        <v>18535214</v>
      </c>
      <c r="D13">
        <v>41</v>
      </c>
      <c r="E13">
        <v>0</v>
      </c>
      <c r="F13">
        <v>0</v>
      </c>
      <c r="G13">
        <v>0</v>
      </c>
      <c r="H13">
        <v>0</v>
      </c>
      <c r="I13">
        <v>19</v>
      </c>
      <c r="J13" s="11">
        <v>144389317.06</v>
      </c>
      <c r="K13" s="11">
        <v>904333091.05999994</v>
      </c>
      <c r="L13" s="11">
        <f>(+C13*D13)</f>
        <v>759943774</v>
      </c>
      <c r="M13" s="11">
        <f>L13-F13</f>
        <v>759943774</v>
      </c>
      <c r="N13" s="20">
        <f t="shared" si="0"/>
        <v>904333091.05999994</v>
      </c>
    </row>
    <row r="14" spans="1:14" x14ac:dyDescent="0.25">
      <c r="J14" s="11"/>
      <c r="K14" s="11"/>
      <c r="L14" s="11"/>
      <c r="M14" s="14" t="s">
        <v>39</v>
      </c>
      <c r="N14" s="21">
        <f>SUM(N10:N13)</f>
        <v>1009576086.52</v>
      </c>
    </row>
    <row r="15" spans="1:14" ht="19.5" x14ac:dyDescent="0.4">
      <c r="N15" s="23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5ED1-AC46-4061-9DFF-58D02AB78AD3}">
  <dimension ref="A1:N14"/>
  <sheetViews>
    <sheetView workbookViewId="0">
      <selection activeCell="N9" sqref="N9:N13"/>
    </sheetView>
  </sheetViews>
  <sheetFormatPr baseColWidth="10" defaultRowHeight="15.75" x14ac:dyDescent="0.25"/>
  <cols>
    <col min="1" max="1" width="22" customWidth="1"/>
    <col min="2" max="2" width="58.875" customWidth="1"/>
    <col min="3" max="3" width="25.5" customWidth="1"/>
    <col min="4" max="4" width="20.37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25.5" customWidth="1"/>
    <col min="11" max="11" width="25.5" hidden="1" customWidth="1"/>
    <col min="12" max="12" width="27.375" customWidth="1"/>
    <col min="13" max="13" width="17" bestFit="1" customWidth="1"/>
    <col min="14" max="14" width="21.875" customWidth="1"/>
  </cols>
  <sheetData>
    <row r="1" spans="1:14" ht="26.25" x14ac:dyDescent="0.4">
      <c r="A1" s="61"/>
      <c r="B1" s="62" t="s">
        <v>68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69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67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37.5" x14ac:dyDescent="0.3">
      <c r="A8" s="1" t="s">
        <v>0</v>
      </c>
      <c r="B8" s="24" t="s">
        <v>1</v>
      </c>
      <c r="C8" s="15" t="s">
        <v>9</v>
      </c>
      <c r="D8" s="15" t="s">
        <v>2</v>
      </c>
      <c r="E8" s="15" t="s">
        <v>3</v>
      </c>
      <c r="F8" s="15" t="s">
        <v>6</v>
      </c>
      <c r="G8" s="15" t="s">
        <v>5</v>
      </c>
      <c r="H8" s="15" t="s">
        <v>8</v>
      </c>
      <c r="I8" s="15" t="s">
        <v>4</v>
      </c>
      <c r="J8" s="15" t="s">
        <v>7</v>
      </c>
      <c r="K8" s="15" t="s">
        <v>10</v>
      </c>
      <c r="L8" s="15" t="s">
        <v>36</v>
      </c>
      <c r="M8" s="15" t="s">
        <v>37</v>
      </c>
      <c r="N8" s="15" t="s">
        <v>38</v>
      </c>
    </row>
    <row r="9" spans="1:14" x14ac:dyDescent="0.25">
      <c r="A9" t="s">
        <v>14</v>
      </c>
      <c r="B9" t="s">
        <v>15</v>
      </c>
      <c r="C9" s="11">
        <v>1170143.01</v>
      </c>
      <c r="D9" s="2">
        <v>41</v>
      </c>
      <c r="E9">
        <v>10</v>
      </c>
      <c r="F9">
        <v>4797586.3</v>
      </c>
      <c r="G9">
        <v>0</v>
      </c>
      <c r="H9">
        <v>0</v>
      </c>
      <c r="I9">
        <v>19</v>
      </c>
      <c r="J9" s="11">
        <v>8203872.6399999997</v>
      </c>
      <c r="K9" s="11">
        <v>51382149.710000001</v>
      </c>
      <c r="L9" s="11">
        <f>(+C9*D9)</f>
        <v>47975863.410000004</v>
      </c>
      <c r="M9" s="11">
        <f>L9-F9</f>
        <v>43178277.110000007</v>
      </c>
      <c r="N9" s="20">
        <f>M9+J9</f>
        <v>51382149.750000007</v>
      </c>
    </row>
    <row r="10" spans="1:14" x14ac:dyDescent="0.25">
      <c r="A10" t="s">
        <v>16</v>
      </c>
      <c r="B10" t="s">
        <v>17</v>
      </c>
      <c r="C10" s="11">
        <v>158239.98000000001</v>
      </c>
      <c r="D10" s="2">
        <v>41</v>
      </c>
      <c r="E10">
        <v>10</v>
      </c>
      <c r="F10">
        <v>648784</v>
      </c>
      <c r="G10">
        <v>0</v>
      </c>
      <c r="H10">
        <v>0</v>
      </c>
      <c r="I10">
        <v>19</v>
      </c>
      <c r="J10" s="11">
        <v>1109420.5</v>
      </c>
      <c r="K10" s="11">
        <v>6948475.7599999998</v>
      </c>
      <c r="L10" s="11">
        <f>(+C10*D10)</f>
        <v>6487839.1800000006</v>
      </c>
      <c r="M10" s="11">
        <f>L10-F10</f>
        <v>5839055.1800000006</v>
      </c>
      <c r="N10" s="20">
        <f t="shared" ref="N10:N12" si="0">M10+J10</f>
        <v>6948475.6800000006</v>
      </c>
    </row>
    <row r="11" spans="1:14" x14ac:dyDescent="0.25">
      <c r="A11" t="s">
        <v>18</v>
      </c>
      <c r="B11" t="s">
        <v>19</v>
      </c>
      <c r="C11" s="11">
        <v>4164.21</v>
      </c>
      <c r="D11" s="2">
        <v>41</v>
      </c>
      <c r="E11">
        <v>97.598584125200219</v>
      </c>
      <c r="F11">
        <v>166632.61000000002</v>
      </c>
      <c r="G11">
        <v>0</v>
      </c>
      <c r="H11">
        <v>0</v>
      </c>
      <c r="I11">
        <v>19</v>
      </c>
      <c r="J11" s="11">
        <v>779</v>
      </c>
      <c r="K11" s="11">
        <v>4879</v>
      </c>
      <c r="L11" s="11">
        <f>(+C11*D11)</f>
        <v>170732.61000000002</v>
      </c>
      <c r="M11" s="11">
        <f>L11-F11</f>
        <v>4100</v>
      </c>
      <c r="N11" s="20">
        <f t="shared" si="0"/>
        <v>4879</v>
      </c>
    </row>
    <row r="12" spans="1:14" x14ac:dyDescent="0.25">
      <c r="A12" t="s">
        <v>20</v>
      </c>
      <c r="B12" t="s">
        <v>21</v>
      </c>
      <c r="C12" s="11">
        <v>1483410</v>
      </c>
      <c r="D12" s="2">
        <v>41</v>
      </c>
      <c r="E12">
        <v>80</v>
      </c>
      <c r="F12">
        <v>48655848</v>
      </c>
      <c r="G12">
        <v>0</v>
      </c>
      <c r="H12">
        <v>0</v>
      </c>
      <c r="I12">
        <v>19</v>
      </c>
      <c r="J12" s="11">
        <v>2311152.7799999998</v>
      </c>
      <c r="K12" s="11">
        <v>14475114.779999999</v>
      </c>
      <c r="L12" s="11">
        <f>(+C12*D12)</f>
        <v>60819810</v>
      </c>
      <c r="M12" s="11">
        <f>L12-F12</f>
        <v>12163962</v>
      </c>
      <c r="N12" s="20">
        <f t="shared" si="0"/>
        <v>14475114.779999999</v>
      </c>
    </row>
    <row r="13" spans="1:14" x14ac:dyDescent="0.25">
      <c r="J13" s="11"/>
      <c r="K13" s="11"/>
      <c r="L13" s="11"/>
      <c r="M13" s="14" t="s">
        <v>39</v>
      </c>
      <c r="N13" s="21">
        <f>SUM(N9:N12)</f>
        <v>72810619.210000008</v>
      </c>
    </row>
    <row r="14" spans="1:14" x14ac:dyDescent="0.25">
      <c r="N14" s="11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B66B-D274-4DE0-B258-E230F426A74A}">
  <dimension ref="A1:N15"/>
  <sheetViews>
    <sheetView workbookViewId="0">
      <selection activeCell="N10" sqref="N10:N14"/>
    </sheetView>
  </sheetViews>
  <sheetFormatPr baseColWidth="10" defaultRowHeight="15.75" x14ac:dyDescent="0.25"/>
  <cols>
    <col min="1" max="1" width="22" customWidth="1"/>
    <col min="2" max="2" width="58.875" customWidth="1"/>
    <col min="3" max="3" width="22" customWidth="1"/>
    <col min="4" max="4" width="15.12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19" customWidth="1"/>
    <col min="11" max="11" width="25.5" hidden="1" customWidth="1"/>
    <col min="12" max="12" width="22.75" customWidth="1"/>
    <col min="13" max="13" width="17" bestFit="1" customWidth="1"/>
    <col min="14" max="14" width="21" customWidth="1"/>
  </cols>
  <sheetData>
    <row r="1" spans="1:14" ht="26.25" x14ac:dyDescent="0.4">
      <c r="A1" s="61"/>
      <c r="B1" s="62" t="s">
        <v>65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66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67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56.25" x14ac:dyDescent="0.25">
      <c r="A8" s="24" t="s">
        <v>0</v>
      </c>
      <c r="B8" s="24" t="s">
        <v>1</v>
      </c>
      <c r="C8" s="24" t="s">
        <v>9</v>
      </c>
      <c r="D8" s="24" t="s">
        <v>2</v>
      </c>
      <c r="E8" s="24" t="s">
        <v>3</v>
      </c>
      <c r="F8" s="24" t="s">
        <v>6</v>
      </c>
      <c r="G8" s="24" t="s">
        <v>5</v>
      </c>
      <c r="H8" s="24" t="s">
        <v>8</v>
      </c>
      <c r="I8" s="24" t="s">
        <v>4</v>
      </c>
      <c r="J8" s="24" t="s">
        <v>7</v>
      </c>
      <c r="K8" s="24" t="s">
        <v>10</v>
      </c>
      <c r="L8" s="15" t="s">
        <v>36</v>
      </c>
      <c r="M8" s="15" t="s">
        <v>37</v>
      </c>
      <c r="N8" s="15" t="s">
        <v>38</v>
      </c>
    </row>
    <row r="10" spans="1:14" x14ac:dyDescent="0.25">
      <c r="A10" t="s">
        <v>14</v>
      </c>
      <c r="B10" t="s">
        <v>15</v>
      </c>
      <c r="C10" s="11">
        <v>1149321.96</v>
      </c>
      <c r="D10" s="2">
        <v>41</v>
      </c>
      <c r="E10">
        <v>32.699175085804498</v>
      </c>
      <c r="F10">
        <v>15408570.799999999</v>
      </c>
      <c r="G10">
        <v>0</v>
      </c>
      <c r="H10">
        <v>0</v>
      </c>
      <c r="I10">
        <v>19</v>
      </c>
      <c r="J10" s="11">
        <v>6025589.6200000001</v>
      </c>
      <c r="K10" s="11">
        <v>37739219.18</v>
      </c>
      <c r="L10" s="11">
        <f>(+C10*D10)</f>
        <v>47122200.359999999</v>
      </c>
      <c r="M10" s="11">
        <f>L10-F10</f>
        <v>31713629.560000002</v>
      </c>
      <c r="N10" s="20">
        <f>M10+J10</f>
        <v>37739219.18</v>
      </c>
    </row>
    <row r="11" spans="1:14" x14ac:dyDescent="0.25">
      <c r="A11" t="s">
        <v>16</v>
      </c>
      <c r="B11" t="s">
        <v>17</v>
      </c>
      <c r="C11" s="11">
        <v>179061.03</v>
      </c>
      <c r="D11" s="2">
        <v>41</v>
      </c>
      <c r="E11">
        <v>0</v>
      </c>
      <c r="F11">
        <v>0</v>
      </c>
      <c r="G11">
        <v>0</v>
      </c>
      <c r="H11">
        <v>0</v>
      </c>
      <c r="I11">
        <v>19</v>
      </c>
      <c r="J11" s="11">
        <v>1394885.42</v>
      </c>
      <c r="K11" s="11">
        <v>8736387.6500000004</v>
      </c>
      <c r="L11" s="11">
        <f>(+C11*D11)</f>
        <v>7341502.2299999995</v>
      </c>
      <c r="M11" s="11">
        <f>L11-F11</f>
        <v>7341502.2299999995</v>
      </c>
      <c r="N11" s="20">
        <f t="shared" ref="N11:N13" si="0">M11+J11</f>
        <v>8736387.6499999985</v>
      </c>
    </row>
    <row r="12" spans="1:14" x14ac:dyDescent="0.25">
      <c r="A12" t="s">
        <v>18</v>
      </c>
      <c r="B12" t="s">
        <v>19</v>
      </c>
      <c r="C12" s="11">
        <v>4164.21</v>
      </c>
      <c r="D12" s="2">
        <v>41</v>
      </c>
      <c r="E12">
        <v>100</v>
      </c>
      <c r="F12">
        <v>170732.61000000002</v>
      </c>
      <c r="G12">
        <v>0</v>
      </c>
      <c r="H12">
        <v>0</v>
      </c>
      <c r="I12">
        <v>19</v>
      </c>
      <c r="J12" s="11">
        <v>0</v>
      </c>
      <c r="K12" s="11">
        <v>0</v>
      </c>
      <c r="L12" s="11">
        <f>(+C12*D12)</f>
        <v>170732.61000000002</v>
      </c>
      <c r="M12" s="11">
        <f>L12-F12</f>
        <v>0</v>
      </c>
      <c r="N12" s="20">
        <f t="shared" si="0"/>
        <v>0</v>
      </c>
    </row>
    <row r="13" spans="1:14" x14ac:dyDescent="0.25">
      <c r="A13" t="s">
        <v>20</v>
      </c>
      <c r="B13" t="s">
        <v>21</v>
      </c>
      <c r="C13" s="11">
        <v>4124257</v>
      </c>
      <c r="D13" s="2">
        <v>41</v>
      </c>
      <c r="E13">
        <v>100</v>
      </c>
      <c r="F13">
        <v>169094537</v>
      </c>
      <c r="G13">
        <v>0</v>
      </c>
      <c r="H13">
        <v>0</v>
      </c>
      <c r="I13">
        <v>19</v>
      </c>
      <c r="J13" s="11">
        <v>0</v>
      </c>
      <c r="K13" s="11">
        <v>0</v>
      </c>
      <c r="L13" s="11">
        <f>(+C13*D13)</f>
        <v>169094537</v>
      </c>
      <c r="M13" s="11">
        <f>L13-F13</f>
        <v>0</v>
      </c>
      <c r="N13" s="20">
        <f t="shared" si="0"/>
        <v>0</v>
      </c>
    </row>
    <row r="14" spans="1:14" x14ac:dyDescent="0.25">
      <c r="J14" s="11"/>
      <c r="K14" s="11"/>
      <c r="L14" s="11"/>
      <c r="M14" s="14" t="s">
        <v>39</v>
      </c>
      <c r="N14" s="21">
        <f>SUM(N10:N13)</f>
        <v>46475606.829999998</v>
      </c>
    </row>
    <row r="15" spans="1:14" x14ac:dyDescent="0.25">
      <c r="N15" s="11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5E125-2B05-4674-80C1-C6DC5A056DBE}">
  <dimension ref="A1:N15"/>
  <sheetViews>
    <sheetView workbookViewId="0">
      <selection activeCell="J8" sqref="J8"/>
    </sheetView>
  </sheetViews>
  <sheetFormatPr baseColWidth="10" defaultRowHeight="15.75" x14ac:dyDescent="0.25"/>
  <cols>
    <col min="1" max="1" width="22" customWidth="1"/>
    <col min="2" max="2" width="58.875" customWidth="1"/>
    <col min="3" max="3" width="25.5" customWidth="1"/>
    <col min="4" max="4" width="14.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19.375" customWidth="1"/>
    <col min="11" max="11" width="25.5" hidden="1" customWidth="1"/>
    <col min="12" max="12" width="17" customWidth="1"/>
    <col min="13" max="13" width="14.875" customWidth="1"/>
    <col min="14" max="14" width="19.25" customWidth="1"/>
  </cols>
  <sheetData>
    <row r="1" spans="1:14" ht="26.25" x14ac:dyDescent="0.4">
      <c r="A1" s="61"/>
      <c r="B1" s="62" t="s">
        <v>63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64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62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56.25" x14ac:dyDescent="0.25">
      <c r="A8" s="15" t="s">
        <v>0</v>
      </c>
      <c r="B8" s="15" t="s">
        <v>1</v>
      </c>
      <c r="C8" s="15" t="s">
        <v>9</v>
      </c>
      <c r="D8" s="15" t="s">
        <v>2</v>
      </c>
      <c r="E8" s="15" t="s">
        <v>3</v>
      </c>
      <c r="F8" s="15" t="s">
        <v>6</v>
      </c>
      <c r="G8" s="15" t="s">
        <v>5</v>
      </c>
      <c r="H8" s="15" t="s">
        <v>8</v>
      </c>
      <c r="I8" s="15" t="s">
        <v>4</v>
      </c>
      <c r="J8" s="15" t="s">
        <v>7</v>
      </c>
      <c r="K8" s="15" t="s">
        <v>10</v>
      </c>
      <c r="L8" s="15" t="s">
        <v>36</v>
      </c>
      <c r="M8" s="15" t="s">
        <v>37</v>
      </c>
      <c r="N8" s="15" t="s">
        <v>38</v>
      </c>
    </row>
    <row r="9" spans="1:14" x14ac:dyDescent="0.25">
      <c r="D9" s="2"/>
    </row>
    <row r="10" spans="1:14" x14ac:dyDescent="0.25">
      <c r="A10" t="s">
        <v>14</v>
      </c>
      <c r="B10" t="s">
        <v>15</v>
      </c>
      <c r="C10" s="11">
        <v>1091023.02</v>
      </c>
      <c r="D10" s="2">
        <v>41</v>
      </c>
      <c r="E10">
        <v>0</v>
      </c>
      <c r="F10">
        <v>0</v>
      </c>
      <c r="G10">
        <v>0</v>
      </c>
      <c r="H10">
        <v>0</v>
      </c>
      <c r="I10">
        <v>19</v>
      </c>
      <c r="J10" s="11">
        <v>8499069.3300000001</v>
      </c>
      <c r="K10" s="11">
        <v>53231013.149999999</v>
      </c>
      <c r="L10" s="11">
        <f>(+C10*D10)</f>
        <v>44731943.82</v>
      </c>
      <c r="M10" s="11">
        <f>L10-F10</f>
        <v>44731943.82</v>
      </c>
      <c r="N10" s="11">
        <f>M10+J10</f>
        <v>53231013.149999999</v>
      </c>
    </row>
    <row r="11" spans="1:14" x14ac:dyDescent="0.25">
      <c r="A11" t="s">
        <v>16</v>
      </c>
      <c r="B11" t="s">
        <v>17</v>
      </c>
      <c r="C11" s="11">
        <v>158239.98000000001</v>
      </c>
      <c r="D11" s="2">
        <v>41</v>
      </c>
      <c r="E11">
        <v>0</v>
      </c>
      <c r="F11">
        <v>0</v>
      </c>
      <c r="G11">
        <v>0</v>
      </c>
      <c r="H11">
        <v>0</v>
      </c>
      <c r="I11">
        <v>19</v>
      </c>
      <c r="J11" s="11">
        <v>1232689.44</v>
      </c>
      <c r="K11" s="11">
        <v>7720528.6200000001</v>
      </c>
      <c r="L11" s="11">
        <f>(+C11*D11)</f>
        <v>6487839.1800000006</v>
      </c>
      <c r="M11" s="11">
        <f>L11-F11</f>
        <v>6487839.1800000006</v>
      </c>
      <c r="N11" s="11">
        <f t="shared" ref="N11:N13" si="0">M11+J11</f>
        <v>7720528.620000001</v>
      </c>
    </row>
    <row r="12" spans="1:14" x14ac:dyDescent="0.25">
      <c r="A12" t="s">
        <v>18</v>
      </c>
      <c r="B12" t="s">
        <v>19</v>
      </c>
      <c r="C12" s="11">
        <v>4164.21</v>
      </c>
      <c r="D12" s="2">
        <v>41</v>
      </c>
      <c r="E12">
        <v>0</v>
      </c>
      <c r="F12">
        <v>0</v>
      </c>
      <c r="G12">
        <v>0</v>
      </c>
      <c r="H12">
        <v>0</v>
      </c>
      <c r="I12">
        <v>19</v>
      </c>
      <c r="J12" s="11">
        <v>32439.200000000001</v>
      </c>
      <c r="K12" s="11">
        <v>203171.81</v>
      </c>
      <c r="L12" s="11">
        <f>(+C12*D12)</f>
        <v>170732.61000000002</v>
      </c>
      <c r="M12" s="11">
        <f>L12-F12</f>
        <v>170732.61000000002</v>
      </c>
      <c r="N12" s="11">
        <f t="shared" si="0"/>
        <v>203171.81000000003</v>
      </c>
    </row>
    <row r="13" spans="1:14" x14ac:dyDescent="0.25">
      <c r="A13" t="s">
        <v>20</v>
      </c>
      <c r="B13" t="s">
        <v>21</v>
      </c>
      <c r="C13" s="11">
        <v>1472996</v>
      </c>
      <c r="D13" s="2">
        <v>41</v>
      </c>
      <c r="E13">
        <v>0</v>
      </c>
      <c r="F13">
        <v>0</v>
      </c>
      <c r="G13">
        <v>0</v>
      </c>
      <c r="H13">
        <v>0</v>
      </c>
      <c r="I13">
        <v>19</v>
      </c>
      <c r="J13" s="11">
        <v>11474638.84</v>
      </c>
      <c r="K13" s="11">
        <v>71867474.840000004</v>
      </c>
      <c r="L13" s="11">
        <f>(+C13*D13)</f>
        <v>60392836</v>
      </c>
      <c r="M13" s="11">
        <f>L13-F13</f>
        <v>60392836</v>
      </c>
      <c r="N13" s="11">
        <f t="shared" si="0"/>
        <v>71867474.840000004</v>
      </c>
    </row>
    <row r="14" spans="1:14" x14ac:dyDescent="0.25">
      <c r="J14" s="11"/>
      <c r="K14" s="11"/>
      <c r="L14" s="11"/>
      <c r="M14" s="14" t="s">
        <v>39</v>
      </c>
      <c r="N14" s="14">
        <f>SUM(N10:N13)</f>
        <v>133022188.42</v>
      </c>
    </row>
    <row r="15" spans="1:14" x14ac:dyDescent="0.25">
      <c r="N15" s="11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9BAE-6FE3-4881-B2F5-C81ECA9F0501}">
  <dimension ref="A1:N15"/>
  <sheetViews>
    <sheetView topLeftCell="D3" workbookViewId="0">
      <selection activeCell="M14" sqref="M14:N14"/>
    </sheetView>
  </sheetViews>
  <sheetFormatPr baseColWidth="10" defaultRowHeight="15.75" x14ac:dyDescent="0.25"/>
  <cols>
    <col min="1" max="1" width="22" customWidth="1"/>
    <col min="2" max="2" width="58.875" customWidth="1"/>
    <col min="3" max="4" width="25.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25.5" customWidth="1"/>
    <col min="11" max="11" width="25.5" hidden="1" customWidth="1"/>
    <col min="12" max="12" width="40.125" bestFit="1" customWidth="1"/>
    <col min="13" max="13" width="17" bestFit="1" customWidth="1"/>
    <col min="14" max="14" width="26.25" customWidth="1"/>
  </cols>
  <sheetData>
    <row r="1" spans="1:14" ht="26.25" x14ac:dyDescent="0.4">
      <c r="A1" s="61"/>
      <c r="B1" s="62" t="s">
        <v>60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61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62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37.5" x14ac:dyDescent="0.3">
      <c r="A8" s="1" t="s">
        <v>0</v>
      </c>
      <c r="B8" s="1" t="s">
        <v>1</v>
      </c>
      <c r="C8" s="1" t="s">
        <v>9</v>
      </c>
      <c r="D8" s="15" t="s">
        <v>2</v>
      </c>
      <c r="E8" s="15" t="s">
        <v>3</v>
      </c>
      <c r="F8" s="15" t="s">
        <v>6</v>
      </c>
      <c r="G8" s="15" t="s">
        <v>5</v>
      </c>
      <c r="H8" s="15" t="s">
        <v>8</v>
      </c>
      <c r="I8" s="15" t="s">
        <v>4</v>
      </c>
      <c r="J8" s="15" t="s">
        <v>7</v>
      </c>
      <c r="K8" s="15" t="s">
        <v>10</v>
      </c>
      <c r="L8" s="15" t="s">
        <v>36</v>
      </c>
      <c r="M8" s="15" t="s">
        <v>37</v>
      </c>
      <c r="N8" s="15" t="s">
        <v>38</v>
      </c>
    </row>
    <row r="10" spans="1:14" x14ac:dyDescent="0.25">
      <c r="A10" t="s">
        <v>14</v>
      </c>
      <c r="B10" t="s">
        <v>15</v>
      </c>
      <c r="C10" s="11">
        <v>1482458.76</v>
      </c>
      <c r="D10">
        <v>41</v>
      </c>
      <c r="E10">
        <v>0</v>
      </c>
      <c r="F10">
        <v>0</v>
      </c>
      <c r="G10">
        <v>0</v>
      </c>
      <c r="H10">
        <v>0</v>
      </c>
      <c r="I10">
        <v>19</v>
      </c>
      <c r="J10" s="11">
        <v>11548353.74</v>
      </c>
      <c r="K10" s="11">
        <v>72329162.900000006</v>
      </c>
      <c r="L10" s="11">
        <f>(+C10*D10)</f>
        <v>60780809.160000004</v>
      </c>
      <c r="M10" s="11">
        <f>L10-F10</f>
        <v>60780809.160000004</v>
      </c>
      <c r="N10" s="11">
        <f>M10+J10</f>
        <v>72329162.900000006</v>
      </c>
    </row>
    <row r="11" spans="1:14" x14ac:dyDescent="0.25">
      <c r="A11" t="s">
        <v>16</v>
      </c>
      <c r="B11" t="s">
        <v>17</v>
      </c>
      <c r="C11" s="11">
        <v>137418.93</v>
      </c>
      <c r="D11">
        <v>41</v>
      </c>
      <c r="E11">
        <v>0</v>
      </c>
      <c r="F11">
        <v>0</v>
      </c>
      <c r="G11">
        <v>0</v>
      </c>
      <c r="H11">
        <v>0</v>
      </c>
      <c r="I11">
        <v>19</v>
      </c>
      <c r="J11" s="11">
        <v>1070493.46</v>
      </c>
      <c r="K11" s="11">
        <v>6704669.5899999999</v>
      </c>
      <c r="L11" s="11">
        <f>(+C11*D11)</f>
        <v>5634176.1299999999</v>
      </c>
      <c r="M11" s="11">
        <f>L11-F11</f>
        <v>5634176.1299999999</v>
      </c>
      <c r="N11" s="11">
        <f t="shared" ref="N11:N13" si="0">M11+J11</f>
        <v>6704669.5899999999</v>
      </c>
    </row>
    <row r="12" spans="1:14" x14ac:dyDescent="0.25">
      <c r="A12" t="s">
        <v>18</v>
      </c>
      <c r="B12" t="s">
        <v>19</v>
      </c>
      <c r="C12" s="11">
        <v>453898.89</v>
      </c>
      <c r="D12">
        <v>41</v>
      </c>
      <c r="E12">
        <v>0</v>
      </c>
      <c r="F12">
        <v>0</v>
      </c>
      <c r="G12">
        <v>0</v>
      </c>
      <c r="H12">
        <v>0</v>
      </c>
      <c r="I12">
        <v>19</v>
      </c>
      <c r="J12" s="11">
        <v>3535872.35</v>
      </c>
      <c r="K12" s="11">
        <v>22145726.84</v>
      </c>
      <c r="L12" s="11">
        <f>(+C12*D12)</f>
        <v>18609854.490000002</v>
      </c>
      <c r="M12" s="11">
        <f>L12-F12</f>
        <v>18609854.490000002</v>
      </c>
      <c r="N12" s="11">
        <f t="shared" si="0"/>
        <v>22145726.840000004</v>
      </c>
    </row>
    <row r="13" spans="1:14" x14ac:dyDescent="0.25">
      <c r="A13" t="s">
        <v>20</v>
      </c>
      <c r="B13" t="s">
        <v>21</v>
      </c>
      <c r="C13" s="11">
        <v>1854263</v>
      </c>
      <c r="D13">
        <v>41</v>
      </c>
      <c r="E13">
        <v>0</v>
      </c>
      <c r="F13">
        <v>0</v>
      </c>
      <c r="G13">
        <v>0</v>
      </c>
      <c r="H13">
        <v>0</v>
      </c>
      <c r="I13">
        <v>19</v>
      </c>
      <c r="J13" s="11">
        <v>14444708.77</v>
      </c>
      <c r="K13" s="11">
        <v>90469491.769999996</v>
      </c>
      <c r="L13" s="11">
        <f>(+C13*D13)</f>
        <v>76024783</v>
      </c>
      <c r="M13" s="11">
        <f>L13-F13</f>
        <v>76024783</v>
      </c>
      <c r="N13" s="11">
        <f t="shared" si="0"/>
        <v>90469491.769999996</v>
      </c>
    </row>
    <row r="14" spans="1:14" ht="16.5" thickBot="1" x14ac:dyDescent="0.3">
      <c r="J14" s="11"/>
      <c r="K14" s="11"/>
      <c r="L14" s="11"/>
      <c r="M14" s="14" t="s">
        <v>39</v>
      </c>
      <c r="N14" s="14">
        <f>SUM(N10:N13)</f>
        <v>191649051.10000002</v>
      </c>
    </row>
    <row r="15" spans="1:14" ht="20.25" thickBot="1" x14ac:dyDescent="0.3">
      <c r="N15" s="12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30A4-F4AA-4CC5-AA10-2210814DA5D3}">
  <dimension ref="A1:N15"/>
  <sheetViews>
    <sheetView topLeftCell="L1" workbookViewId="0">
      <selection activeCell="M14" sqref="M14:N14"/>
    </sheetView>
  </sheetViews>
  <sheetFormatPr baseColWidth="10" defaultRowHeight="15.75" x14ac:dyDescent="0.25"/>
  <cols>
    <col min="1" max="1" width="22" customWidth="1"/>
    <col min="2" max="2" width="58.875" customWidth="1"/>
    <col min="3" max="4" width="25.5" customWidth="1"/>
    <col min="5" max="5" width="25.5" hidden="1" customWidth="1"/>
    <col min="6" max="6" width="36.5" hidden="1" customWidth="1"/>
    <col min="7" max="7" width="25.5" hidden="1" customWidth="1"/>
    <col min="8" max="8" width="35.875" hidden="1" customWidth="1"/>
    <col min="9" max="9" width="25.5" hidden="1" customWidth="1"/>
    <col min="10" max="10" width="25.5" customWidth="1"/>
    <col min="11" max="11" width="25.5" hidden="1" customWidth="1"/>
    <col min="12" max="12" width="38.875" customWidth="1"/>
    <col min="13" max="13" width="17" bestFit="1" customWidth="1"/>
    <col min="14" max="14" width="32.25" bestFit="1" customWidth="1"/>
  </cols>
  <sheetData>
    <row r="1" spans="1:14" ht="26.25" x14ac:dyDescent="0.4">
      <c r="A1" s="61"/>
      <c r="B1" s="62" t="s">
        <v>58</v>
      </c>
      <c r="C1" s="62"/>
      <c r="D1" s="62"/>
      <c r="E1" s="62"/>
      <c r="F1" s="62"/>
      <c r="G1" s="62"/>
      <c r="H1" s="62"/>
      <c r="I1" s="62"/>
      <c r="J1" s="62"/>
      <c r="K1" s="62"/>
    </row>
    <row r="2" spans="1:14" ht="21" x14ac:dyDescent="0.35">
      <c r="A2" s="61"/>
      <c r="B2" s="63" t="s">
        <v>59</v>
      </c>
      <c r="C2" s="63"/>
      <c r="D2" s="63"/>
      <c r="E2" s="63"/>
      <c r="F2" s="63"/>
      <c r="G2" s="63"/>
      <c r="H2" s="63"/>
      <c r="I2" s="63"/>
      <c r="J2" s="63"/>
      <c r="K2" s="63"/>
    </row>
    <row r="3" spans="1:14" x14ac:dyDescent="0.25">
      <c r="A3" s="61"/>
      <c r="B3" s="61" t="s">
        <v>57</v>
      </c>
      <c r="C3" s="61"/>
      <c r="D3" s="61"/>
      <c r="E3" s="61"/>
      <c r="F3" s="61"/>
      <c r="G3" s="61"/>
      <c r="H3" s="61"/>
      <c r="I3" s="61"/>
      <c r="J3" s="61"/>
      <c r="K3" s="61"/>
    </row>
    <row r="4" spans="1:14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5">
      <c r="A5" s="61"/>
      <c r="B5" s="61"/>
      <c r="C5" s="61"/>
      <c r="D5" s="61"/>
      <c r="E5" s="61"/>
      <c r="F5" s="61"/>
      <c r="G5" s="61"/>
      <c r="H5" s="61"/>
    </row>
    <row r="6" spans="1:14" x14ac:dyDescent="0.25">
      <c r="A6" s="61"/>
    </row>
    <row r="8" spans="1:14" ht="18.75" x14ac:dyDescent="0.3">
      <c r="A8" s="1" t="s">
        <v>0</v>
      </c>
      <c r="B8" s="1" t="s">
        <v>1</v>
      </c>
      <c r="C8" s="1" t="s">
        <v>9</v>
      </c>
      <c r="D8" s="1" t="s">
        <v>2</v>
      </c>
      <c r="E8" s="1" t="s">
        <v>3</v>
      </c>
      <c r="F8" s="1" t="s">
        <v>6</v>
      </c>
      <c r="G8" s="1" t="s">
        <v>5</v>
      </c>
      <c r="H8" s="1" t="s">
        <v>8</v>
      </c>
      <c r="I8" s="1" t="s">
        <v>4</v>
      </c>
      <c r="J8" s="1" t="s">
        <v>7</v>
      </c>
      <c r="K8" s="1" t="s">
        <v>10</v>
      </c>
      <c r="L8" s="1" t="s">
        <v>36</v>
      </c>
      <c r="M8" s="1" t="s">
        <v>37</v>
      </c>
      <c r="N8" s="1" t="s">
        <v>38</v>
      </c>
    </row>
    <row r="10" spans="1:14" x14ac:dyDescent="0.25">
      <c r="A10" t="s">
        <v>14</v>
      </c>
      <c r="B10" t="s">
        <v>15</v>
      </c>
      <c r="C10" s="11">
        <v>1536593.49</v>
      </c>
      <c r="D10">
        <v>41</v>
      </c>
      <c r="E10">
        <v>49</v>
      </c>
      <c r="F10">
        <v>30870163.210000001</v>
      </c>
      <c r="G10">
        <v>0</v>
      </c>
      <c r="H10">
        <v>0</v>
      </c>
      <c r="I10">
        <v>19</v>
      </c>
      <c r="J10" s="11">
        <v>6104732.2800000003</v>
      </c>
      <c r="K10" s="11">
        <v>38234902.149999999</v>
      </c>
      <c r="L10" s="11">
        <f>(+C10*D10)</f>
        <v>63000333.089999996</v>
      </c>
      <c r="M10" s="11">
        <f>L10-F10</f>
        <v>32130169.879999995</v>
      </c>
      <c r="N10" s="11">
        <f>M10+J10</f>
        <v>38234902.159999996</v>
      </c>
    </row>
    <row r="11" spans="1:14" x14ac:dyDescent="0.25">
      <c r="A11" t="s">
        <v>16</v>
      </c>
      <c r="B11" t="s">
        <v>17</v>
      </c>
      <c r="C11" s="11">
        <v>158239.98000000001</v>
      </c>
      <c r="D11">
        <v>41</v>
      </c>
      <c r="E11">
        <v>0</v>
      </c>
      <c r="F11">
        <v>0</v>
      </c>
      <c r="G11">
        <v>0</v>
      </c>
      <c r="H11">
        <v>0</v>
      </c>
      <c r="I11">
        <v>19</v>
      </c>
      <c r="J11" s="11">
        <v>1232689.44</v>
      </c>
      <c r="K11" s="11">
        <v>7720528.6200000001</v>
      </c>
      <c r="L11" s="11">
        <f>(+C11*D11)</f>
        <v>6487839.1800000006</v>
      </c>
      <c r="M11" s="11">
        <f>L11-F11</f>
        <v>6487839.1800000006</v>
      </c>
      <c r="N11" s="11">
        <f t="shared" ref="N11:N13" si="0">M11+J11</f>
        <v>7720528.620000001</v>
      </c>
    </row>
    <row r="12" spans="1:14" x14ac:dyDescent="0.25">
      <c r="A12" t="s">
        <v>18</v>
      </c>
      <c r="B12" t="s">
        <v>19</v>
      </c>
      <c r="C12" s="11">
        <v>8328.42</v>
      </c>
      <c r="D12">
        <v>41</v>
      </c>
      <c r="E12">
        <v>0</v>
      </c>
      <c r="F12">
        <v>0</v>
      </c>
      <c r="G12">
        <v>0</v>
      </c>
      <c r="H12">
        <v>0</v>
      </c>
      <c r="I12">
        <v>19</v>
      </c>
      <c r="J12" s="11">
        <v>64878.39</v>
      </c>
      <c r="K12" s="11">
        <v>406343.61</v>
      </c>
      <c r="L12" s="11">
        <f>(+C12*D12)</f>
        <v>341465.22000000003</v>
      </c>
      <c r="M12" s="11">
        <f>L12-F12</f>
        <v>341465.22000000003</v>
      </c>
      <c r="N12" s="11">
        <f t="shared" si="0"/>
        <v>406343.61000000004</v>
      </c>
    </row>
    <row r="13" spans="1:14" x14ac:dyDescent="0.25">
      <c r="A13" t="s">
        <v>20</v>
      </c>
      <c r="B13" t="s">
        <v>21</v>
      </c>
      <c r="C13" s="11">
        <v>2719586</v>
      </c>
      <c r="D13">
        <v>41</v>
      </c>
      <c r="E13">
        <v>97</v>
      </c>
      <c r="F13">
        <v>108157935.22</v>
      </c>
      <c r="G13">
        <v>0</v>
      </c>
      <c r="H13">
        <v>0</v>
      </c>
      <c r="I13">
        <v>19</v>
      </c>
      <c r="J13" s="11">
        <v>635567.25</v>
      </c>
      <c r="K13" s="11">
        <v>3980658.03</v>
      </c>
      <c r="L13" s="11">
        <f>(+C13*D13)</f>
        <v>111503026</v>
      </c>
      <c r="M13" s="11">
        <f>L13-F13</f>
        <v>3345090.7800000012</v>
      </c>
      <c r="N13" s="11">
        <f t="shared" si="0"/>
        <v>3980658.0300000012</v>
      </c>
    </row>
    <row r="14" spans="1:14" x14ac:dyDescent="0.25">
      <c r="J14" s="11"/>
      <c r="K14" s="11"/>
      <c r="L14" s="11"/>
      <c r="M14" s="14" t="s">
        <v>39</v>
      </c>
      <c r="N14" s="14">
        <f>SUM(N10:N13)</f>
        <v>50342432.420000002</v>
      </c>
    </row>
    <row r="15" spans="1:14" x14ac:dyDescent="0.25">
      <c r="N15" s="11"/>
    </row>
  </sheetData>
  <mergeCells count="6">
    <mergeCell ref="A1:A6"/>
    <mergeCell ref="B1:K1"/>
    <mergeCell ref="B2:K2"/>
    <mergeCell ref="B3:K3"/>
    <mergeCell ref="B4:K4"/>
    <mergeCell ref="B5:H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13E0A36E9AC4AA9FD9710F299F756" ma:contentTypeVersion="13" ma:contentTypeDescription="Create a new document." ma:contentTypeScope="" ma:versionID="9fe34b0e338ae1b52ec8e20ffcc3b504">
  <xsd:schema xmlns:xsd="http://www.w3.org/2001/XMLSchema" xmlns:xs="http://www.w3.org/2001/XMLSchema" xmlns:p="http://schemas.microsoft.com/office/2006/metadata/properties" xmlns:ns3="6d5053de-7639-407c-b031-69599153f8b1" xmlns:ns4="3a600d18-aaaf-4ff1-9e1c-8dc57f96ae7d" targetNamespace="http://schemas.microsoft.com/office/2006/metadata/properties" ma:root="true" ma:fieldsID="b950473feffaef53c7dad0db6c901b12" ns3:_="" ns4:_="">
    <xsd:import namespace="6d5053de-7639-407c-b031-69599153f8b1"/>
    <xsd:import namespace="3a600d18-aaaf-4ff1-9e1c-8dc57f96ae7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OCR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053de-7639-407c-b031-69599153f8b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00d18-aaaf-4ff1-9e1c-8dc57f96ae7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5053de-7639-407c-b031-69599153f8b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1DBD5-A689-4AF2-B4BE-5733B6AF3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5053de-7639-407c-b031-69599153f8b1"/>
    <ds:schemaRef ds:uri="3a600d18-aaaf-4ff1-9e1c-8dc57f96a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E400CF-B8BC-4A38-A441-A72CA286A9DE}">
  <ds:schemaRefs>
    <ds:schemaRef ds:uri="http://purl.org/dc/elements/1.1/"/>
    <ds:schemaRef ds:uri="http://schemas.microsoft.com/office/2006/metadata/properties"/>
    <ds:schemaRef ds:uri="http://purl.org/dc/terms/"/>
    <ds:schemaRef ds:uri="6d5053de-7639-407c-b031-69599153f8b1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3a600d18-aaaf-4ff1-9e1c-8dc57f96ae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E6C5F7-C209-4477-B368-D7DC4612B8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ConsolidadoOfertas</vt:lpstr>
      <vt:lpstr>Resultado Simulador</vt:lpstr>
      <vt:lpstr>VASQUEZ CARO Y CIA SAS</vt:lpstr>
      <vt:lpstr>PEAR SOLUTIONS S.A.S.</vt:lpstr>
      <vt:lpstr>HARDWARE ASESORIAS SOFTWARE LTD</vt:lpstr>
      <vt:lpstr>COMPUTEL SYSTEM SAS</vt:lpstr>
      <vt:lpstr>COLSOF SAS</vt:lpstr>
      <vt:lpstr>VENEPLAST LTDA</vt:lpstr>
      <vt:lpstr> KEY MARKET SAS EN REORGANIZACI</vt:lpstr>
      <vt:lpstr>SISTETRONICS SAS</vt:lpstr>
      <vt:lpstr>NUEVA ERA SOLUCIONES SAS</vt:lpstr>
      <vt:lpstr>Sumimas S.A.S. </vt:lpstr>
      <vt:lpstr>NEX COMPUTER S.A.S</vt:lpstr>
      <vt:lpstr>P&amp;P SYSTEMS </vt:lpstr>
      <vt:lpstr> UNIPLES SAS</vt:lpstr>
      <vt:lpstr>COMSISTELCO 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Tufik Amrham Yurgaqui Zapata</cp:lastModifiedBy>
  <dcterms:created xsi:type="dcterms:W3CDTF">2021-09-29T20:07:41Z</dcterms:created>
  <dcterms:modified xsi:type="dcterms:W3CDTF">2024-10-21T18:44:12Z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0x01010041813E0A36E9AC4AA9FD9710F299F756</vt:lpwstr>
  </property>
</Properties>
</file>