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rinmo\OneDrive\compras publicas\2024\PROCESOS CONTRACTUALES\TVEC\TVEC 001 DE 2024 COMPRA DE COMPUTADORES ETP III\EVALUACIÓN\"/>
    </mc:Choice>
  </mc:AlternateContent>
  <xr:revisionPtr revIDLastSave="82" documentId="8_{8B49984B-7E17-496F-989C-453CD717F0E8}" xr6:coauthVersionLast="36" xr6:coauthVersionMax="47" xr10:uidLastSave="{41D40A8D-47D5-4740-8921-C9555EA9F504}"/>
  <bookViews>
    <workbookView xWindow="0" yWindow="495" windowWidth="17955" windowHeight="11895" xr2:uid="{AC53DD61-A1FB-43D7-93D5-0BED5DE0229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G28" i="1"/>
  <c r="B29" i="1"/>
  <c r="B30" i="1" s="1"/>
  <c r="G29" i="1"/>
  <c r="G27" i="1"/>
  <c r="G25" i="1"/>
  <c r="G20" i="1"/>
  <c r="D3" i="1" l="1"/>
  <c r="C2" i="1"/>
  <c r="D2" i="1" s="1"/>
  <c r="E2" i="1" s="1"/>
  <c r="F26" i="1" l="1"/>
  <c r="C4" i="1"/>
  <c r="D4" i="1" s="1"/>
  <c r="E4" i="1" s="1"/>
  <c r="G22" i="1"/>
  <c r="G23" i="1"/>
  <c r="G24" i="1"/>
  <c r="G21" i="1"/>
  <c r="D15" i="1"/>
  <c r="C14" i="1"/>
  <c r="D14" i="1" s="1"/>
  <c r="E14" i="1" s="1"/>
  <c r="D13" i="1"/>
  <c r="C12" i="1"/>
  <c r="D12" i="1" s="1"/>
  <c r="E12" i="1" s="1"/>
  <c r="D11" i="1"/>
  <c r="C10" i="1"/>
  <c r="D10" i="1" s="1"/>
  <c r="E10" i="1" s="1"/>
  <c r="E16" i="1" s="1"/>
  <c r="E17" i="1" s="1"/>
  <c r="D9" i="1"/>
  <c r="C8" i="1"/>
  <c r="D8" i="1" s="1"/>
  <c r="E8" i="1" s="1"/>
  <c r="D7" i="1"/>
  <c r="C6" i="1"/>
  <c r="D6" i="1" s="1"/>
  <c r="E6" i="1" s="1"/>
  <c r="D5" i="1"/>
  <c r="C16" i="1" l="1"/>
  <c r="D16" i="1" s="1"/>
  <c r="G31" i="1"/>
</calcChain>
</file>

<file path=xl/sharedStrings.xml><?xml version="1.0" encoding="utf-8"?>
<sst xmlns="http://schemas.openxmlformats.org/spreadsheetml/2006/main" count="42" uniqueCount="26">
  <si>
    <t>ACCESORIO-1. Unidad Óptica externa</t>
  </si>
  <si>
    <t>ETP-AIO 23.8"-90.</t>
  </si>
  <si>
    <t>COMPONENTE-AIO-163.</t>
  </si>
  <si>
    <t>COMPONENTE-AIO-166.</t>
  </si>
  <si>
    <t xml:space="preserve">COMPONENTE-AIO-169. </t>
  </si>
  <si>
    <t xml:space="preserve">COMPONENTE-AIO-170. </t>
  </si>
  <si>
    <t>COMPONENTE-AIO-185.</t>
  </si>
  <si>
    <t>COSTO DEL BIEN</t>
  </si>
  <si>
    <t>GASTOS GENERALES</t>
  </si>
  <si>
    <t>IMPREVISTOS</t>
  </si>
  <si>
    <t>UTILIDAD</t>
  </si>
  <si>
    <t>valor unitario</t>
  </si>
  <si>
    <t>IVA del valor unitario</t>
  </si>
  <si>
    <t>valor unitario X IVA del valor unitario</t>
  </si>
  <si>
    <t xml:space="preserve">valor total </t>
  </si>
  <si>
    <t>Valor unitario X Cantidades</t>
  </si>
  <si>
    <t>SUMATORIAS</t>
  </si>
  <si>
    <t xml:space="preserve">IVA </t>
  </si>
  <si>
    <t>VALORES INDICADOS EN LA JUSTIFICACIÓN</t>
  </si>
  <si>
    <t>SUMATORIA (COSTOS DEL BIEN+GASTOS GENERALES+IMPREVISTOS+UTILIDAD)</t>
  </si>
  <si>
    <t xml:space="preserve">DIFERENCIA ENTRE LO PLASMADO EN LA JUSTIFICACIÓN Y LA SUMATORIA </t>
  </si>
  <si>
    <t>SUMATORIA VALOR ANTES DE IVA</t>
  </si>
  <si>
    <t>IVA</t>
  </si>
  <si>
    <t>VALOR TOTAL INCLUIDO IVA</t>
  </si>
  <si>
    <t>SUMATORIA UTILIDAD</t>
  </si>
  <si>
    <t>COMPROBACIÓN DE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</si>
</sst>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1" applyFont="1"/>
    <xf numFmtId="44" fontId="0" fillId="2" borderId="0" xfId="1" applyFont="1" applyFill="1"/>
    <xf numFmtId="44" fontId="0" fillId="0" borderId="0" xfId="1" applyNumberFormat="1" applyFont="1"/>
    <xf numFmtId="44" fontId="0" fillId="0" borderId="0" xfId="0" applyNumberFormat="1"/>
    <xf numFmtId="44" fontId="0" fillId="3" borderId="0" xfId="1" applyFont="1" applyFill="1" applyAlignment="1">
      <alignment wrapText="1"/>
    </xf>
    <xf numFmtId="44" fontId="0" fillId="3" borderId="0" xfId="0" applyNumberFormat="1" applyFill="1"/>
    <xf numFmtId="0" fontId="0" fillId="2" borderId="0" xfId="0" applyFill="1"/>
    <xf numFmtId="44" fontId="0" fillId="2" borderId="0" xfId="1" applyFont="1" applyFill="1" applyAlignment="1">
      <alignment wrapText="1"/>
    </xf>
    <xf numFmtId="44" fontId="0" fillId="2" borderId="0" xfId="0" applyNumberFormat="1" applyFill="1"/>
    <xf numFmtId="0" fontId="2" fillId="2" borderId="0" xfId="0" applyFont="1" applyFill="1"/>
    <xf numFmtId="44" fontId="0" fillId="2" borderId="0" xfId="1" applyNumberFormat="1" applyFont="1" applyFill="1"/>
    <xf numFmtId="44" fontId="0" fillId="0" borderId="0" xfId="1" applyFont="1" applyAlignment="1">
      <alignment wrapText="1"/>
    </xf>
    <xf numFmtId="44" fontId="0" fillId="0" borderId="0" xfId="1" applyNumberFormat="1" applyFont="1" applyAlignment="1">
      <alignment wrapText="1"/>
    </xf>
    <xf numFmtId="44" fontId="0" fillId="0" borderId="0" xfId="1" applyFont="1" applyAlignment="1">
      <alignment horizontal="center" vertical="center" wrapText="1"/>
    </xf>
    <xf numFmtId="44" fontId="0" fillId="0" borderId="0" xfId="1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82EA6-3B03-41CB-A7C1-26489CEB923F}">
  <dimension ref="A1:G31"/>
  <sheetViews>
    <sheetView tabSelected="1" zoomScale="80" zoomScaleNormal="80" workbookViewId="0">
      <selection activeCell="D4" sqref="D4"/>
    </sheetView>
  </sheetViews>
  <sheetFormatPr baseColWidth="10" defaultRowHeight="15" x14ac:dyDescent="0.25"/>
  <cols>
    <col min="1" max="1" width="34.140625" bestFit="1" customWidth="1"/>
    <col min="2" max="2" width="43.42578125" style="1" customWidth="1"/>
    <col min="3" max="3" width="24" style="1" bestFit="1" customWidth="1"/>
    <col min="4" max="4" width="27.28515625" style="12" customWidth="1"/>
    <col min="5" max="5" width="24.85546875" style="1" customWidth="1"/>
    <col min="6" max="6" width="28.42578125" style="1" customWidth="1"/>
    <col min="7" max="7" width="34.28515625" customWidth="1"/>
  </cols>
  <sheetData>
    <row r="1" spans="1:5" ht="33" customHeight="1" x14ac:dyDescent="0.25">
      <c r="B1" s="15" t="s">
        <v>11</v>
      </c>
      <c r="C1" s="15" t="s">
        <v>12</v>
      </c>
      <c r="D1" s="14" t="s">
        <v>13</v>
      </c>
      <c r="E1" s="15" t="s">
        <v>14</v>
      </c>
    </row>
    <row r="2" spans="1:5" x14ac:dyDescent="0.25">
      <c r="A2" t="s">
        <v>0</v>
      </c>
      <c r="B2" s="1">
        <v>76077.78</v>
      </c>
      <c r="C2" s="1">
        <f>B2*19%</f>
        <v>14454.778200000001</v>
      </c>
      <c r="D2" s="12">
        <f>B2+C2</f>
        <v>90532.558199999999</v>
      </c>
      <c r="E2" s="1">
        <f>D2*94</f>
        <v>8510060.4707999993</v>
      </c>
    </row>
    <row r="3" spans="1:5" x14ac:dyDescent="0.25">
      <c r="C3" s="1" t="s">
        <v>15</v>
      </c>
      <c r="D3" s="8">
        <f>B2*94</f>
        <v>7151311.3200000003</v>
      </c>
    </row>
    <row r="4" spans="1:5" x14ac:dyDescent="0.25">
      <c r="A4" t="s">
        <v>1</v>
      </c>
      <c r="B4" s="1">
        <v>3355573.72</v>
      </c>
      <c r="C4" s="1">
        <f>B4*19%</f>
        <v>637559.00680000009</v>
      </c>
      <c r="D4" s="12">
        <f>B4+C4</f>
        <v>3993132.7268000003</v>
      </c>
      <c r="E4" s="1">
        <f>D4*94</f>
        <v>375354476.31920004</v>
      </c>
    </row>
    <row r="5" spans="1:5" x14ac:dyDescent="0.25">
      <c r="C5" s="1" t="s">
        <v>15</v>
      </c>
      <c r="D5" s="8">
        <f>B4*94</f>
        <v>315423929.68000001</v>
      </c>
    </row>
    <row r="6" spans="1:5" x14ac:dyDescent="0.25">
      <c r="A6" t="s">
        <v>2</v>
      </c>
      <c r="B6" s="1">
        <v>43473.02</v>
      </c>
      <c r="C6" s="1">
        <f>B6*19%</f>
        <v>8259.8737999999994</v>
      </c>
      <c r="D6" s="12">
        <f>B6+C6</f>
        <v>51732.893799999998</v>
      </c>
      <c r="E6" s="1">
        <f>D6*94</f>
        <v>4862892.0171999997</v>
      </c>
    </row>
    <row r="7" spans="1:5" x14ac:dyDescent="0.25">
      <c r="C7" s="1" t="s">
        <v>15</v>
      </c>
      <c r="D7" s="8">
        <f>B6*94</f>
        <v>4086463.88</v>
      </c>
    </row>
    <row r="8" spans="1:5" x14ac:dyDescent="0.25">
      <c r="A8" t="s">
        <v>3</v>
      </c>
      <c r="B8" s="1">
        <v>2717.06</v>
      </c>
      <c r="C8" s="1">
        <f>B8*19%</f>
        <v>516.2414</v>
      </c>
      <c r="D8" s="12">
        <f>B8+C8</f>
        <v>3233.3013999999998</v>
      </c>
      <c r="E8" s="1">
        <f>D8*94</f>
        <v>303930.33159999998</v>
      </c>
    </row>
    <row r="9" spans="1:5" x14ac:dyDescent="0.25">
      <c r="C9" s="1" t="s">
        <v>15</v>
      </c>
      <c r="D9" s="8">
        <f>B8*94</f>
        <v>255403.63999999998</v>
      </c>
    </row>
    <row r="10" spans="1:5" x14ac:dyDescent="0.25">
      <c r="A10" t="s">
        <v>4</v>
      </c>
      <c r="B10" s="1">
        <v>2717.06</v>
      </c>
      <c r="C10" s="1">
        <f>B10*19%</f>
        <v>516.2414</v>
      </c>
      <c r="D10" s="12">
        <f>B10+C10</f>
        <v>3233.3013999999998</v>
      </c>
      <c r="E10" s="1">
        <f>D10*94</f>
        <v>303930.33159999998</v>
      </c>
    </row>
    <row r="11" spans="1:5" x14ac:dyDescent="0.25">
      <c r="C11" s="1" t="s">
        <v>15</v>
      </c>
      <c r="D11" s="8">
        <f>B10*94</f>
        <v>255403.63999999998</v>
      </c>
    </row>
    <row r="12" spans="1:5" x14ac:dyDescent="0.25">
      <c r="A12" t="s">
        <v>5</v>
      </c>
      <c r="B12" s="1">
        <v>2717.06</v>
      </c>
      <c r="C12" s="1">
        <f>B12*19%</f>
        <v>516.2414</v>
      </c>
      <c r="D12" s="12">
        <f>B12+C12</f>
        <v>3233.3013999999998</v>
      </c>
      <c r="E12" s="1">
        <f>D12*94</f>
        <v>303930.33159999998</v>
      </c>
    </row>
    <row r="13" spans="1:5" x14ac:dyDescent="0.25">
      <c r="C13" s="1" t="s">
        <v>15</v>
      </c>
      <c r="D13" s="8">
        <f>B12*94</f>
        <v>255403.63999999998</v>
      </c>
    </row>
    <row r="14" spans="1:5" x14ac:dyDescent="0.25">
      <c r="A14" t="s">
        <v>6</v>
      </c>
      <c r="B14" s="1">
        <v>-2717.06</v>
      </c>
      <c r="C14" s="1">
        <f>B14*19%</f>
        <v>-516.2414</v>
      </c>
      <c r="D14" s="12">
        <f>B14+C14</f>
        <v>-3233.3013999999998</v>
      </c>
      <c r="E14" s="1">
        <f>D14*94</f>
        <v>-303930.33159999998</v>
      </c>
    </row>
    <row r="15" spans="1:5" x14ac:dyDescent="0.25">
      <c r="C15" s="1" t="s">
        <v>15</v>
      </c>
      <c r="D15" s="8">
        <f>B14*94</f>
        <v>-255403.63999999998</v>
      </c>
    </row>
    <row r="16" spans="1:5" x14ac:dyDescent="0.25">
      <c r="B16" s="1" t="s">
        <v>16</v>
      </c>
      <c r="C16" s="1">
        <f>C2+C4+C6+C8+C10+C12+C14</f>
        <v>661306.14160000021</v>
      </c>
      <c r="D16" s="12">
        <f>C16*94</f>
        <v>62162777.310400017</v>
      </c>
      <c r="E16" s="1">
        <f>E2+E4+E6+E8+E10+E12+E14</f>
        <v>389335289.47040004</v>
      </c>
    </row>
    <row r="17" spans="1:7" x14ac:dyDescent="0.25">
      <c r="D17" s="12" t="s">
        <v>17</v>
      </c>
      <c r="E17" s="1">
        <f>E16*19%</f>
        <v>73973704.999376014</v>
      </c>
    </row>
    <row r="18" spans="1:7" x14ac:dyDescent="0.25">
      <c r="G18" s="10" t="s">
        <v>25</v>
      </c>
    </row>
    <row r="19" spans="1:7" ht="45" x14ac:dyDescent="0.25">
      <c r="B19" s="1" t="s">
        <v>18</v>
      </c>
      <c r="C19" s="1" t="s">
        <v>7</v>
      </c>
      <c r="D19" s="12" t="s">
        <v>8</v>
      </c>
      <c r="E19" s="1" t="s">
        <v>9</v>
      </c>
      <c r="F19" s="1" t="s">
        <v>10</v>
      </c>
      <c r="G19" s="8" t="s">
        <v>19</v>
      </c>
    </row>
    <row r="20" spans="1:7" x14ac:dyDescent="0.25">
      <c r="A20" t="s">
        <v>0</v>
      </c>
      <c r="B20" s="3">
        <v>7151311.7599999998</v>
      </c>
      <c r="C20" s="3">
        <v>4764145.5999999996</v>
      </c>
      <c r="D20" s="13"/>
      <c r="E20" s="3"/>
      <c r="F20" s="3">
        <v>2387166.16</v>
      </c>
      <c r="G20" s="9">
        <f>C20+F20</f>
        <v>7151311.7599999998</v>
      </c>
    </row>
    <row r="21" spans="1:7" x14ac:dyDescent="0.25">
      <c r="A21" t="s">
        <v>1</v>
      </c>
      <c r="B21" s="3">
        <v>315423929.67000002</v>
      </c>
      <c r="C21" s="3">
        <v>286700000</v>
      </c>
      <c r="D21" s="13">
        <v>1585414.15</v>
      </c>
      <c r="E21" s="3">
        <v>2000000</v>
      </c>
      <c r="F21" s="3">
        <v>25138515.52</v>
      </c>
      <c r="G21" s="9">
        <f>C21+D21+E21+F21</f>
        <v>315423929.66999996</v>
      </c>
    </row>
    <row r="22" spans="1:7" x14ac:dyDescent="0.25">
      <c r="A22" t="s">
        <v>2</v>
      </c>
      <c r="B22" s="3">
        <v>4086463.87</v>
      </c>
      <c r="C22" s="3">
        <v>2820000</v>
      </c>
      <c r="D22" s="13">
        <v>158541.41</v>
      </c>
      <c r="E22" s="3"/>
      <c r="F22" s="3">
        <v>1107922.46</v>
      </c>
      <c r="G22" s="9">
        <f>C22+D22+F22</f>
        <v>4086463.87</v>
      </c>
    </row>
    <row r="23" spans="1:7" x14ac:dyDescent="0.25">
      <c r="A23" t="s">
        <v>3</v>
      </c>
      <c r="B23" s="3">
        <v>255403.63999999998</v>
      </c>
      <c r="C23" s="3">
        <v>219334.02</v>
      </c>
      <c r="D23" s="13"/>
      <c r="E23" s="3"/>
      <c r="F23" s="3">
        <v>36070.620000000003</v>
      </c>
      <c r="G23" s="9">
        <f t="shared" ref="G23:G25" si="0">C23+F23</f>
        <v>255404.63999999998</v>
      </c>
    </row>
    <row r="24" spans="1:7" x14ac:dyDescent="0.25">
      <c r="A24" t="s">
        <v>4</v>
      </c>
      <c r="B24" s="3">
        <v>255403.63999999998</v>
      </c>
      <c r="C24" s="3">
        <v>219335.02</v>
      </c>
      <c r="D24" s="13"/>
      <c r="E24" s="3"/>
      <c r="F24" s="3">
        <v>36070.620000000003</v>
      </c>
      <c r="G24" s="9">
        <f t="shared" si="0"/>
        <v>255405.63999999998</v>
      </c>
    </row>
    <row r="25" spans="1:7" x14ac:dyDescent="0.25">
      <c r="A25" t="s">
        <v>5</v>
      </c>
      <c r="B25" s="3">
        <v>255403.63999999998</v>
      </c>
      <c r="C25" s="3">
        <v>219336.02</v>
      </c>
      <c r="D25" s="13"/>
      <c r="E25" s="3"/>
      <c r="F25" s="3">
        <v>36070.620000000003</v>
      </c>
      <c r="G25" s="9">
        <f>C25+F25</f>
        <v>255406.63999999998</v>
      </c>
    </row>
    <row r="26" spans="1:7" x14ac:dyDescent="0.25">
      <c r="A26" t="s">
        <v>6</v>
      </c>
      <c r="B26" s="1">
        <v>-255403.63999999998</v>
      </c>
      <c r="C26" s="1">
        <v>0</v>
      </c>
      <c r="E26" s="1" t="s">
        <v>24</v>
      </c>
      <c r="F26" s="2">
        <f>SUM(F20:F25)</f>
        <v>28741816.000000004</v>
      </c>
      <c r="G26" s="9"/>
    </row>
    <row r="27" spans="1:7" x14ac:dyDescent="0.25">
      <c r="F27" s="7" t="s">
        <v>21</v>
      </c>
      <c r="G27" s="9">
        <f>SUM(G20:G25)</f>
        <v>327427922.21999991</v>
      </c>
    </row>
    <row r="28" spans="1:7" x14ac:dyDescent="0.25">
      <c r="A28" s="7" t="s">
        <v>21</v>
      </c>
      <c r="B28" s="11">
        <f>B20+B21+B22+B23+B24+B25+B26</f>
        <v>327172512.57999998</v>
      </c>
      <c r="F28" s="7" t="s">
        <v>22</v>
      </c>
      <c r="G28" s="9">
        <f>G27*19%</f>
        <v>62211305.221799985</v>
      </c>
    </row>
    <row r="29" spans="1:7" x14ac:dyDescent="0.25">
      <c r="A29" s="7" t="s">
        <v>22</v>
      </c>
      <c r="B29" s="11">
        <f>B28*19%</f>
        <v>62162777.390199997</v>
      </c>
      <c r="F29" s="7" t="s">
        <v>23</v>
      </c>
      <c r="G29" s="9">
        <f>G27+G28</f>
        <v>389639227.44179988</v>
      </c>
    </row>
    <row r="30" spans="1:7" x14ac:dyDescent="0.25">
      <c r="A30" s="7" t="s">
        <v>23</v>
      </c>
      <c r="B30" s="11">
        <f>B28+B29</f>
        <v>389335289.9702</v>
      </c>
      <c r="G30" s="4"/>
    </row>
    <row r="31" spans="1:7" ht="60" x14ac:dyDescent="0.25">
      <c r="F31" s="5" t="s">
        <v>20</v>
      </c>
      <c r="G31" s="6">
        <f>G29-B30</f>
        <v>303937.47159987688</v>
      </c>
    </row>
  </sheetData>
  <pageMargins left="0.7" right="0.7" top="0.75" bottom="0.75" header="0.3" footer="0.3"/>
  <ignoredErrors>
    <ignoredError sqref="D3 D5 D7 D9 D11 D13 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Lorena Marin Montoya</dc:creator>
  <cp:lastModifiedBy>Diana Lorena Marin Montoya</cp:lastModifiedBy>
  <dcterms:created xsi:type="dcterms:W3CDTF">2024-10-31T22:06:49Z</dcterms:created>
  <dcterms:modified xsi:type="dcterms:W3CDTF">2024-11-05T19:29:15Z</dcterms:modified>
</cp:coreProperties>
</file>