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.salamanca\Desktop\"/>
    </mc:Choice>
  </mc:AlternateContent>
  <xr:revisionPtr revIDLastSave="0" documentId="8_{965864AF-0E88-4256-9AA1-8809A9C8C4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tización " sheetId="1" r:id="rId1"/>
  </sheets>
  <definedNames>
    <definedName name="_xlnm.Print_Titles" localSheetId="0">'Cotización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1" i="1" l="1"/>
  <c r="N28" i="1"/>
  <c r="N17" i="1"/>
  <c r="I70" i="1"/>
  <c r="G70" i="1"/>
  <c r="H70" i="1" s="1"/>
  <c r="J70" i="1" s="1"/>
  <c r="G68" i="1" l="1"/>
  <c r="H68" i="1" s="1"/>
  <c r="J68" i="1" s="1"/>
  <c r="I68" i="1"/>
  <c r="G69" i="1"/>
  <c r="H69" i="1" s="1"/>
  <c r="J69" i="1" s="1"/>
  <c r="I69" i="1"/>
  <c r="G47" i="1"/>
  <c r="H47" i="1" s="1"/>
  <c r="J47" i="1" s="1"/>
  <c r="I47" i="1"/>
  <c r="G48" i="1"/>
  <c r="H48" i="1" s="1"/>
  <c r="J48" i="1" s="1"/>
  <c r="I48" i="1"/>
  <c r="G49" i="1"/>
  <c r="H49" i="1" s="1"/>
  <c r="J49" i="1" s="1"/>
  <c r="I49" i="1"/>
  <c r="G50" i="1"/>
  <c r="H50" i="1" s="1"/>
  <c r="J50" i="1" s="1"/>
  <c r="I50" i="1"/>
  <c r="G51" i="1"/>
  <c r="H51" i="1" s="1"/>
  <c r="J51" i="1" s="1"/>
  <c r="I51" i="1"/>
  <c r="G52" i="1"/>
  <c r="H52" i="1" s="1"/>
  <c r="J52" i="1" s="1"/>
  <c r="I52" i="1"/>
  <c r="G53" i="1"/>
  <c r="H53" i="1" s="1"/>
  <c r="J53" i="1" s="1"/>
  <c r="I53" i="1"/>
  <c r="G54" i="1"/>
  <c r="H54" i="1" s="1"/>
  <c r="J54" i="1" s="1"/>
  <c r="I54" i="1"/>
  <c r="G55" i="1"/>
  <c r="H55" i="1" s="1"/>
  <c r="J55" i="1" s="1"/>
  <c r="I55" i="1"/>
  <c r="G56" i="1"/>
  <c r="H56" i="1" s="1"/>
  <c r="J56" i="1" s="1"/>
  <c r="I56" i="1"/>
  <c r="G57" i="1"/>
  <c r="H57" i="1" s="1"/>
  <c r="J57" i="1" s="1"/>
  <c r="I57" i="1"/>
  <c r="G58" i="1"/>
  <c r="H58" i="1" s="1"/>
  <c r="J58" i="1" s="1"/>
  <c r="I58" i="1"/>
  <c r="G59" i="1"/>
  <c r="H59" i="1" s="1"/>
  <c r="J59" i="1" s="1"/>
  <c r="I59" i="1"/>
  <c r="G60" i="1"/>
  <c r="H60" i="1" s="1"/>
  <c r="J60" i="1" s="1"/>
  <c r="I60" i="1"/>
  <c r="G31" i="1"/>
  <c r="H31" i="1" s="1"/>
  <c r="J31" i="1" s="1"/>
  <c r="I31" i="1"/>
  <c r="G32" i="1"/>
  <c r="H32" i="1" s="1"/>
  <c r="J32" i="1" s="1"/>
  <c r="I32" i="1"/>
  <c r="G33" i="1"/>
  <c r="H33" i="1" s="1"/>
  <c r="J33" i="1" s="1"/>
  <c r="I33" i="1"/>
  <c r="G34" i="1"/>
  <c r="H34" i="1" s="1"/>
  <c r="J34" i="1" s="1"/>
  <c r="I34" i="1"/>
  <c r="G35" i="1"/>
  <c r="H35" i="1" s="1"/>
  <c r="J35" i="1" s="1"/>
  <c r="I35" i="1"/>
  <c r="G36" i="1"/>
  <c r="H36" i="1" s="1"/>
  <c r="J36" i="1" s="1"/>
  <c r="I36" i="1"/>
  <c r="G37" i="1"/>
  <c r="H37" i="1" s="1"/>
  <c r="J37" i="1" s="1"/>
  <c r="I37" i="1"/>
  <c r="G38" i="1"/>
  <c r="H38" i="1" s="1"/>
  <c r="J38" i="1" s="1"/>
  <c r="I38" i="1"/>
  <c r="G39" i="1"/>
  <c r="H39" i="1" s="1"/>
  <c r="J39" i="1" s="1"/>
  <c r="I39" i="1"/>
  <c r="G40" i="1"/>
  <c r="H40" i="1" s="1"/>
  <c r="J40" i="1" s="1"/>
  <c r="I40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44" i="1"/>
  <c r="H44" i="1" s="1"/>
  <c r="J44" i="1" s="1"/>
  <c r="I44" i="1"/>
  <c r="G45" i="1"/>
  <c r="H45" i="1" s="1"/>
  <c r="J45" i="1" s="1"/>
  <c r="I45" i="1"/>
  <c r="G46" i="1"/>
  <c r="H46" i="1" s="1"/>
  <c r="J46" i="1" s="1"/>
  <c r="I46" i="1"/>
  <c r="G61" i="1"/>
  <c r="H61" i="1" s="1"/>
  <c r="J61" i="1" s="1"/>
  <c r="I61" i="1"/>
  <c r="G62" i="1"/>
  <c r="H62" i="1" s="1"/>
  <c r="J62" i="1" s="1"/>
  <c r="I62" i="1"/>
  <c r="G63" i="1"/>
  <c r="H63" i="1" s="1"/>
  <c r="J63" i="1" s="1"/>
  <c r="I63" i="1"/>
  <c r="G64" i="1"/>
  <c r="H64" i="1" s="1"/>
  <c r="J64" i="1" s="1"/>
  <c r="I64" i="1"/>
  <c r="G65" i="1"/>
  <c r="H65" i="1" s="1"/>
  <c r="J65" i="1" s="1"/>
  <c r="I65" i="1"/>
  <c r="G66" i="1"/>
  <c r="H66" i="1" s="1"/>
  <c r="J66" i="1" s="1"/>
  <c r="I66" i="1"/>
  <c r="G67" i="1"/>
  <c r="H67" i="1" s="1"/>
  <c r="J67" i="1" s="1"/>
  <c r="I67" i="1"/>
  <c r="G15" i="1"/>
  <c r="H15" i="1" s="1"/>
  <c r="J15" i="1" s="1"/>
  <c r="I15" i="1"/>
  <c r="G16" i="1"/>
  <c r="H16" i="1" s="1"/>
  <c r="J16" i="1" s="1"/>
  <c r="I16" i="1"/>
  <c r="G17" i="1"/>
  <c r="H17" i="1" s="1"/>
  <c r="J17" i="1" s="1"/>
  <c r="I17" i="1"/>
  <c r="G18" i="1"/>
  <c r="H18" i="1" s="1"/>
  <c r="J18" i="1" s="1"/>
  <c r="I18" i="1"/>
  <c r="G19" i="1"/>
  <c r="H19" i="1" s="1"/>
  <c r="J19" i="1" s="1"/>
  <c r="I19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3" i="1"/>
  <c r="H23" i="1" s="1"/>
  <c r="J23" i="1" s="1"/>
  <c r="I23" i="1"/>
  <c r="G24" i="1"/>
  <c r="H24" i="1" s="1"/>
  <c r="J24" i="1" s="1"/>
  <c r="I24" i="1"/>
  <c r="G25" i="1"/>
  <c r="H25" i="1" s="1"/>
  <c r="J25" i="1" s="1"/>
  <c r="I25" i="1"/>
  <c r="G26" i="1"/>
  <c r="H26" i="1" s="1"/>
  <c r="J26" i="1" s="1"/>
  <c r="I26" i="1"/>
  <c r="G27" i="1"/>
  <c r="H27" i="1" s="1"/>
  <c r="J27" i="1" s="1"/>
  <c r="I27" i="1"/>
  <c r="G28" i="1"/>
  <c r="H28" i="1" s="1"/>
  <c r="J28" i="1" s="1"/>
  <c r="I28" i="1"/>
  <c r="G29" i="1"/>
  <c r="H29" i="1" s="1"/>
  <c r="J29" i="1" s="1"/>
  <c r="I29" i="1"/>
  <c r="G30" i="1"/>
  <c r="H30" i="1" s="1"/>
  <c r="J30" i="1" s="1"/>
  <c r="I30" i="1"/>
  <c r="G71" i="1"/>
  <c r="H71" i="1" s="1"/>
  <c r="J71" i="1" s="1"/>
  <c r="I71" i="1"/>
  <c r="I14" i="1" l="1"/>
  <c r="G14" i="1"/>
  <c r="H14" i="1" s="1"/>
  <c r="J14" i="1" s="1"/>
  <c r="I72" i="1" l="1"/>
</calcChain>
</file>

<file path=xl/sharedStrings.xml><?xml version="1.0" encoding="utf-8"?>
<sst xmlns="http://schemas.openxmlformats.org/spreadsheetml/2006/main" count="93" uniqueCount="92">
  <si>
    <t xml:space="preserve">ITEM </t>
  </si>
  <si>
    <t>CANTIDAD</t>
  </si>
  <si>
    <t>DESCRIPCIÓN</t>
  </si>
  <si>
    <t>Vr UNITARIO SIN IVA</t>
  </si>
  <si>
    <t>IVA</t>
  </si>
  <si>
    <t xml:space="preserve">Vr DEL IVA </t>
  </si>
  <si>
    <t>Vr UNITARIO CON IVA</t>
  </si>
  <si>
    <t xml:space="preserve">Vr TOTAL SIN IVA </t>
  </si>
  <si>
    <t>Vr TOTAL CON IVA</t>
  </si>
  <si>
    <t>PREPARADA POR:</t>
  </si>
  <si>
    <t>OFERTA No.</t>
  </si>
  <si>
    <t>CLIENTE</t>
  </si>
  <si>
    <t>VALOR TOTAL INCLUIDO IVA</t>
  </si>
  <si>
    <t>PBX: 3649000 - www.panamericana.com.co</t>
  </si>
  <si>
    <t xml:space="preserve">Calle 12 # 34 - 20 </t>
  </si>
  <si>
    <t>NIT 830.037.946-3</t>
  </si>
  <si>
    <t>CÓDIGO
TVEC</t>
  </si>
  <si>
    <t>VÁLIDEZ DE LA OFERTA</t>
  </si>
  <si>
    <t>FECHA DE ELABORACIÓN DE LA OFERTA</t>
  </si>
  <si>
    <t>CONTACTO</t>
  </si>
  <si>
    <t>OBSERVACIONES</t>
  </si>
  <si>
    <t>PREPARADA EL DÍA:</t>
  </si>
  <si>
    <t>OTRAS OBSERVACIONES:</t>
  </si>
  <si>
    <t>ANGY ARISTIZABAL</t>
  </si>
  <si>
    <r>
      <t xml:space="preserve">E-mail: </t>
    </r>
    <r>
      <rPr>
        <u/>
        <sz val="11"/>
        <rFont val="Arial"/>
        <family val="2"/>
      </rPr>
      <t xml:space="preserve">gobiernovirtual@panamericana.com.co
</t>
    </r>
    <r>
      <rPr>
        <sz val="11"/>
        <rFont val="Arial"/>
        <family val="2"/>
      </rPr>
      <t/>
    </r>
  </si>
  <si>
    <t xml:space="preserve">TELEFONO </t>
  </si>
  <si>
    <t>15 DÍAS</t>
  </si>
  <si>
    <t>*** VENTA PUNTUAL *** BOGOTA *** UN (1) CENTRO DE COSTO ***</t>
  </si>
  <si>
    <t>P.L. 024</t>
  </si>
  <si>
    <t>UNIDAD DE MANTENIMIENTO VIAL (UMV)</t>
  </si>
  <si>
    <t>CARLOS SALAMANCA</t>
  </si>
  <si>
    <t>GS-ALMOHADILLA DACTILAR NO MANCHA 6CM 4000H</t>
  </si>
  <si>
    <t>GS-BANDERITAS 12X42MM X5 COLORES X 125 UND</t>
  </si>
  <si>
    <t>GS-CORTADOR GRUESO PLASTICO SEGURO NEGRO RG</t>
  </si>
  <si>
    <t>GS-BOLIGRAFO NEGRO BIC CRISTAL 111111002</t>
  </si>
  <si>
    <t>GS-BORRADOR NATA GRANDE G-40 MI TREN/TOLI.</t>
  </si>
  <si>
    <t>GS-BORRADOR P/TABLERO EN FELPA MADERA GENER</t>
  </si>
  <si>
    <t>GS-FOLDER CELUGUIA HORIZTAL OFICIO FABRIFOL</t>
  </si>
  <si>
    <t>GS-CD GRABABLE R 700MB 80' 52X UNIDAD VERBA</t>
  </si>
  <si>
    <t>GS-DVD +R GRABABLE VERBATIM 4.7GB 16X UND</t>
  </si>
  <si>
    <t>GS-CLIP STANDAR CAJA X 100 UND.</t>
  </si>
  <si>
    <t>GS-COSEDORA PLASTICA 1068 NHITAN 20 HOJAS</t>
  </si>
  <si>
    <t>GS-GANCHO COSEDORA STANDAR 26/6 X5000</t>
  </si>
  <si>
    <t>GS-LAPIZ N.2 HB UNIDAD</t>
  </si>
  <si>
    <t>GS-LIBRO ACTAS 200 FO. ECONOMICO OFICIO</t>
  </si>
  <si>
    <t>GS-MARCADOR ROJO SECO ERGONOMICO SPEKTRA</t>
  </si>
  <si>
    <t>GS-MARCADOR SECO NEGRO ERGONOMICO SPEKTRA 8</t>
  </si>
  <si>
    <t>GS-MARCADOR VERDE SECO ERGONOMICO SPEKTRA</t>
  </si>
  <si>
    <t>GS-MARCADOR AZUL SECO ERGONOMICO SPEKTRA</t>
  </si>
  <si>
    <t>GS-MARCADOR ROJO PERMANENTE ERGONOMICO</t>
  </si>
  <si>
    <t>GS-MARCADOR VERDE PERMANENTE ERGONOMICO</t>
  </si>
  <si>
    <t>GS-MARCADOR AZUL PERMANENTE ERGONOMICO</t>
  </si>
  <si>
    <t>GS-MARCADOR NEGRO PERMANENTE ERGONOMICO</t>
  </si>
  <si>
    <t>GS-NOTAS ADHESIVAS 76X76MMX100H X5 COLORES</t>
  </si>
  <si>
    <t>GS-PAPEL FOTOCOPIA 75 GRS CARTA REPROGRAF</t>
  </si>
  <si>
    <t>GS-PEGANTE BARRA 40 GRS. KORES STICK</t>
  </si>
  <si>
    <t>GS-PERFORADORA NHITAN 2 HUECOS 20 HOJAS</t>
  </si>
  <si>
    <t>GS-REGLA PLANA METALICA 30CM</t>
  </si>
  <si>
    <t>GS-RESALTADOR AMARILLO ERGONOMICO SPEKTRA</t>
  </si>
  <si>
    <t>GS-RESALTADOR VERDE ERGONOMICO SPEKTRA</t>
  </si>
  <si>
    <t>GS-RESALTADOR NARANJA ERGONOMICO SPEKTRA</t>
  </si>
  <si>
    <t>GS-RESALTADOR ROSADO ERGONOMICO SPEKTRA</t>
  </si>
  <si>
    <t>GS-SACAGANCHOS PLAST/METALICO GIPAO</t>
  </si>
  <si>
    <t>GS-SOBRE MANILA 22.5X29  UNIBOL</t>
  </si>
  <si>
    <t>GS-SOBRE MANILA 25X35 (OFICIO) UNIBOL</t>
  </si>
  <si>
    <t>GS-TABLA LEGAJADORA OFICIO PLAS.COLOR SURT.</t>
  </si>
  <si>
    <t>GS-TABLERO ACRILICO 080X120 P/COLGAR M/MADE</t>
  </si>
  <si>
    <t>GS-TAJALAPIZ METALICO SENCILLO</t>
  </si>
  <si>
    <t>GS-TIJERA PROFESIONAL SMART 7" 373</t>
  </si>
  <si>
    <t>GS-CINTA POLIPROPILENO 12X40 COLBON</t>
  </si>
  <si>
    <t>GS-CLIP MARIPOSA CAJA X 50 UND. # 2</t>
  </si>
  <si>
    <t>GS-LAPIZ P/CHEQUEO ROJO UNIDAD</t>
  </si>
  <si>
    <t>GS-BLOCK ANOTACIONES CARTA 50H CUADROS AMAR</t>
  </si>
  <si>
    <t>GS-CINTA ENMASCARAR 12MM X 40MT COLBON</t>
  </si>
  <si>
    <t>GS-CHINCHE PLASTIFICADO X50 UND.COLORES</t>
  </si>
  <si>
    <t>GS-GUIA CLASIFICADORA 105 NUMERICA X12</t>
  </si>
  <si>
    <t>GS-CALCULADORA DE ESCRITORIO 12 DIGITOS</t>
  </si>
  <si>
    <t>GS-CARTULINA BRISTOL 160 GR AMARILLA 70X100</t>
  </si>
  <si>
    <t>GS-CARTULINA BRISTOL 160 GR AZUL 70X100</t>
  </si>
  <si>
    <t>GS-CARTULINA BRISTOL 160 GR VERDE 70X100</t>
  </si>
  <si>
    <t>GS-CARTULINA BRISTOL 160 GR BLANCA 70X100</t>
  </si>
  <si>
    <t>GS-PASTA SEPARABLE CARTA D/TORNILLO PAR</t>
  </si>
  <si>
    <t>GS-PERFORADORA 565 3 HUECOS 12 HJS AJUSTABL</t>
  </si>
  <si>
    <t>GS-CARTELERA CORCHO 80X120 M.ALUMINIO ARTEC</t>
  </si>
  <si>
    <t>GS-ALMOHADILLA P/SELLO DE CAUCHO 1031 RANK</t>
  </si>
  <si>
    <t xml:space="preserve">Presentacion por unidad </t>
  </si>
  <si>
    <t>GS-DISCO DURO EXTERNO TOSHIBA 1TB 2.5"</t>
  </si>
  <si>
    <t>GS-GANCHO LEGAJADOR RANK 500H x 20 REF: 218</t>
  </si>
  <si>
    <t>GS-CARPETA OFICIO 4 ALETAS PROPALCOTE 320GR</t>
  </si>
  <si>
    <t>GS-CAJA PARA ARCHIVO INACTIVO 19.5X40X26CM</t>
  </si>
  <si>
    <t>TIEMPO DE ENTREGA 30 DIAS HABILES / VALIDEZ DE LA OFERTA 15 DÍAS CALENDARIO</t>
  </si>
  <si>
    <t xml:space="preserve">Logo generico de fabrica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</si>
</sst>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.00"/>
    <numFmt numFmtId="168" formatCode="_(&quot;$&quot;* #,##0_);_(&quot;$&quot;* \(#,##0\);_(&quot;$&quot;* &quot;-&quot;_);_(@_)"/>
    <numFmt numFmtId="169" formatCode="d/mm/yyyy;@"/>
    <numFmt numFmtId="170" formatCode="_-* #,##0.00\ &quot;pta&quot;_-;\-* #,##0.00\ &quot;pta&quot;_-;_-* &quot;-&quot;??\ &quot;pta&quot;_-;_-@_-"/>
    <numFmt numFmtId="171" formatCode="_(&quot;$&quot;* #,##0.00_);_(&quot;$&quot;* \(#,##0.00\);_(&quot;$&quot;* &quot;-&quot;??_);_(@_)"/>
    <numFmt numFmtId="172" formatCode="#,##0.00\ \€"/>
    <numFmt numFmtId="173" formatCode="_-* #,##0.00\ &quot;€&quot;_-;\-* #,##0.00\ &quot;€&quot;_-;_-* &quot;-&quot;??\ &quot;€&quot;_-;_-@_-"/>
    <numFmt numFmtId="174" formatCode="_ * #,##0.00_ ;_ * \-#,##0.00_ ;_ * &quot;-&quot;??_ ;_ @_ "/>
    <numFmt numFmtId="175" formatCode="_(&quot;$&quot;\ * #,##0_);_(&quot;$&quot;\ * \(#,##0\);_(&quot;$&quot;\ * &quot;-&quot;??_);_(@_)"/>
    <numFmt numFmtId="176" formatCode="_-&quot;$&quot;\ * #,##0_-;\-&quot;$&quot;\ * #,##0_-;_-&quot;$&quot;\ * &quot;-&quot;??_-;_-@_-"/>
  </numFmts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b/>
      <sz val="8"/>
      <color rgb="FFFF0000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6600"/>
      <name val="Arial"/>
      <family val="2"/>
    </font>
    <font>
      <u/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EDC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165" fontId="6" fillId="0" borderId="0" applyFont="0" applyFill="0" applyBorder="0" applyAlignment="0" applyProtection="0"/>
    <xf numFmtId="0" fontId="13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4" fillId="0" borderId="0"/>
    <xf numFmtId="0" fontId="13" fillId="0" borderId="0"/>
    <xf numFmtId="0" fontId="2" fillId="0" borderId="0"/>
    <xf numFmtId="0" fontId="15" fillId="0" borderId="0"/>
    <xf numFmtId="49" fontId="16" fillId="0" borderId="0">
      <alignment horizontal="left" vertical="center"/>
    </xf>
    <xf numFmtId="0" fontId="2" fillId="0" borderId="0"/>
    <xf numFmtId="170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1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" borderId="0">
      <alignment horizontal="right"/>
    </xf>
    <xf numFmtId="0" fontId="1" fillId="3" borderId="0">
      <alignment horizontal="right"/>
    </xf>
    <xf numFmtId="0" fontId="2" fillId="4" borderId="0">
      <alignment horizontal="right"/>
    </xf>
    <xf numFmtId="0" fontId="2" fillId="5" borderId="0">
      <alignment horizontal="right"/>
    </xf>
    <xf numFmtId="0" fontId="17" fillId="0" borderId="0">
      <alignment horizontal="left" vertical="center"/>
    </xf>
    <xf numFmtId="0" fontId="17" fillId="0" borderId="0">
      <alignment horizontal="right" vertical="center"/>
    </xf>
    <xf numFmtId="0" fontId="16" fillId="0" borderId="31">
      <alignment horizontal="left" vertical="center"/>
    </xf>
    <xf numFmtId="0" fontId="2" fillId="0" borderId="31"/>
    <xf numFmtId="164" fontId="2" fillId="0" borderId="0"/>
    <xf numFmtId="171" fontId="2" fillId="0" borderId="0"/>
    <xf numFmtId="14" fontId="16" fillId="0" borderId="0">
      <alignment horizontal="right" vertical="center"/>
    </xf>
    <xf numFmtId="22" fontId="16" fillId="0" borderId="0">
      <alignment horizontal="right" vertical="center"/>
    </xf>
    <xf numFmtId="4" fontId="16" fillId="0" borderId="0">
      <alignment horizontal="right" vertical="center"/>
    </xf>
    <xf numFmtId="4" fontId="16" fillId="0" borderId="31">
      <alignment horizontal="right" vertical="center"/>
    </xf>
    <xf numFmtId="172" fontId="16" fillId="0" borderId="0">
      <alignment horizontal="right" vertical="center"/>
    </xf>
    <xf numFmtId="172" fontId="16" fillId="0" borderId="31">
      <alignment horizontal="right" vertical="center"/>
    </xf>
    <xf numFmtId="0" fontId="17" fillId="6" borderId="0">
      <alignment horizontal="center" vertical="center"/>
    </xf>
    <xf numFmtId="0" fontId="17" fillId="7" borderId="0">
      <alignment horizontal="center" vertical="center" wrapText="1"/>
    </xf>
    <xf numFmtId="0" fontId="16" fillId="7" borderId="0">
      <alignment horizontal="right" vertical="center" wrapText="1"/>
    </xf>
    <xf numFmtId="0" fontId="17" fillId="8" borderId="0">
      <alignment horizontal="center" vertical="center"/>
    </xf>
    <xf numFmtId="0" fontId="17" fillId="9" borderId="0">
      <alignment horizontal="center" vertical="center" wrapText="1"/>
    </xf>
    <xf numFmtId="0" fontId="17" fillId="9" borderId="0">
      <alignment horizontal="right" vertical="center" wrapText="1"/>
    </xf>
    <xf numFmtId="0" fontId="2" fillId="10" borderId="0"/>
    <xf numFmtId="0" fontId="18" fillId="9" borderId="31">
      <alignment horizontal="left" vertical="center"/>
    </xf>
    <xf numFmtId="0" fontId="6" fillId="0" borderId="0"/>
    <xf numFmtId="3" fontId="16" fillId="0" borderId="0">
      <alignment horizontal="right" vertical="center"/>
    </xf>
    <xf numFmtId="3" fontId="16" fillId="0" borderId="31">
      <alignment horizontal="right" vertical="center"/>
    </xf>
    <xf numFmtId="9" fontId="2" fillId="0" borderId="0"/>
    <xf numFmtId="17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9" fillId="0" borderId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</cellStyleXfs>
  <cellXfs count="123">
    <xf numFmtId="0" fontId="0" fillId="0" borderId="0" xfId="0"/>
    <xf numFmtId="165" fontId="2" fillId="0" borderId="0" xfId="1" applyFont="1" applyFill="1" applyBorder="1" applyAlignment="1">
      <alignment horizontal="center" vertical="center"/>
    </xf>
    <xf numFmtId="165" fontId="2" fillId="0" borderId="0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65" fontId="20" fillId="0" borderId="0" xfId="1" applyFont="1" applyFill="1" applyBorder="1" applyAlignment="1">
      <alignment horizontal="center" vertical="center"/>
    </xf>
    <xf numFmtId="9" fontId="20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right" vertical="center" wrapText="1"/>
    </xf>
    <xf numFmtId="168" fontId="2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13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25" fillId="0" borderId="15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167" fontId="5" fillId="2" borderId="26" xfId="0" applyNumberFormat="1" applyFont="1" applyFill="1" applyBorder="1" applyAlignment="1">
      <alignment horizontal="center" vertical="center" wrapText="1"/>
    </xf>
    <xf numFmtId="0" fontId="26" fillId="11" borderId="0" xfId="0" applyFont="1" applyFill="1" applyBorder="1" applyAlignment="1">
      <alignment vertical="center"/>
    </xf>
    <xf numFmtId="0" fontId="27" fillId="11" borderId="25" xfId="0" applyFont="1" applyFill="1" applyBorder="1" applyAlignment="1">
      <alignment horizontal="center" vertical="center"/>
    </xf>
    <xf numFmtId="9" fontId="0" fillId="0" borderId="25" xfId="0" applyNumberFormat="1" applyFont="1" applyFill="1" applyBorder="1" applyAlignment="1">
      <alignment horizontal="center" vertical="center"/>
    </xf>
    <xf numFmtId="175" fontId="27" fillId="0" borderId="25" xfId="1" applyNumberFormat="1" applyFont="1" applyFill="1" applyBorder="1" applyAlignment="1">
      <alignment horizontal="center" vertical="center"/>
    </xf>
    <xf numFmtId="175" fontId="27" fillId="0" borderId="25" xfId="1" applyNumberFormat="1" applyFont="1" applyFill="1" applyBorder="1" applyAlignment="1">
      <alignment horizontal="center" vertical="center" wrapText="1"/>
    </xf>
    <xf numFmtId="0" fontId="27" fillId="0" borderId="31" xfId="0" applyFont="1" applyFill="1" applyBorder="1" applyAlignment="1" applyProtection="1">
      <alignment vertical="center"/>
    </xf>
    <xf numFmtId="175" fontId="27" fillId="0" borderId="31" xfId="1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" fontId="27" fillId="0" borderId="31" xfId="0" applyNumberFormat="1" applyFont="1" applyFill="1" applyBorder="1" applyAlignment="1" applyProtection="1">
      <alignment horizontal="center" vertical="center"/>
    </xf>
    <xf numFmtId="165" fontId="27" fillId="0" borderId="32" xfId="1" applyFont="1" applyFill="1" applyBorder="1" applyAlignment="1">
      <alignment horizontal="left" vertical="center" wrapText="1"/>
    </xf>
    <xf numFmtId="165" fontId="27" fillId="0" borderId="33" xfId="1" applyFont="1" applyFill="1" applyBorder="1" applyAlignment="1">
      <alignment horizontal="left" vertical="center" wrapText="1"/>
    </xf>
    <xf numFmtId="165" fontId="27" fillId="0" borderId="34" xfId="1" applyFont="1" applyFill="1" applyBorder="1" applyAlignment="1">
      <alignment horizontal="left" vertical="center" wrapText="1"/>
    </xf>
    <xf numFmtId="176" fontId="27" fillId="0" borderId="31" xfId="1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 vertical="center"/>
    </xf>
    <xf numFmtId="1" fontId="0" fillId="0" borderId="31" xfId="0" applyNumberFormat="1" applyFont="1" applyFill="1" applyBorder="1" applyAlignment="1" applyProtection="1">
      <alignment horizontal="center" vertical="center"/>
    </xf>
    <xf numFmtId="175" fontId="26" fillId="11" borderId="0" xfId="0" applyNumberFormat="1" applyFont="1" applyFill="1" applyBorder="1" applyAlignment="1">
      <alignment vertical="center"/>
    </xf>
    <xf numFmtId="165" fontId="27" fillId="0" borderId="32" xfId="1" applyFont="1" applyFill="1" applyBorder="1" applyAlignment="1">
      <alignment horizontal="left" vertical="center" wrapText="1"/>
    </xf>
    <xf numFmtId="165" fontId="27" fillId="0" borderId="33" xfId="1" applyFont="1" applyFill="1" applyBorder="1" applyAlignment="1">
      <alignment horizontal="left" vertical="center" wrapText="1"/>
    </xf>
    <xf numFmtId="165" fontId="27" fillId="0" borderId="34" xfId="1" applyFont="1" applyFill="1" applyBorder="1" applyAlignment="1">
      <alignment horizontal="left" vertical="center" wrapText="1"/>
    </xf>
    <xf numFmtId="175" fontId="8" fillId="0" borderId="8" xfId="1" applyNumberFormat="1" applyFont="1" applyFill="1" applyBorder="1" applyAlignment="1">
      <alignment horizontal="center" vertical="center" wrapText="1"/>
    </xf>
    <xf numFmtId="175" fontId="8" fillId="0" borderId="9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69" fontId="5" fillId="0" borderId="8" xfId="0" applyNumberFormat="1" applyFont="1" applyBorder="1" applyAlignment="1">
      <alignment horizontal="center" vertical="center"/>
    </xf>
    <xf numFmtId="169" fontId="5" fillId="0" borderId="19" xfId="0" applyNumberFormat="1" applyFont="1" applyBorder="1" applyAlignment="1">
      <alignment horizontal="center" vertical="center"/>
    </xf>
    <xf numFmtId="169" fontId="5" fillId="0" borderId="9" xfId="0" applyNumberFormat="1" applyFont="1" applyBorder="1" applyAlignment="1">
      <alignment horizontal="center" vertical="center"/>
    </xf>
    <xf numFmtId="167" fontId="3" fillId="2" borderId="22" xfId="0" applyNumberFormat="1" applyFont="1" applyFill="1" applyBorder="1" applyAlignment="1">
      <alignment horizontal="left" vertical="center" wrapText="1"/>
    </xf>
    <xf numFmtId="167" fontId="3" fillId="2" borderId="24" xfId="0" applyNumberFormat="1" applyFont="1" applyFill="1" applyBorder="1" applyAlignment="1">
      <alignment horizontal="left" vertical="center" wrapText="1"/>
    </xf>
    <xf numFmtId="167" fontId="3" fillId="2" borderId="2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3" fontId="25" fillId="0" borderId="17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3" fontId="25" fillId="0" borderId="15" xfId="0" applyNumberFormat="1" applyFont="1" applyFill="1" applyBorder="1" applyAlignment="1">
      <alignment horizontal="center" vertical="center" wrapText="1"/>
    </xf>
    <xf numFmtId="1" fontId="8" fillId="0" borderId="29" xfId="0" applyNumberFormat="1" applyFont="1" applyFill="1" applyBorder="1" applyAlignment="1">
      <alignment vertical="center"/>
    </xf>
    <xf numFmtId="1" fontId="8" fillId="0" borderId="30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67" fontId="5" fillId="2" borderId="26" xfId="0" applyNumberFormat="1" applyFont="1" applyFill="1" applyBorder="1" applyAlignment="1">
      <alignment horizontal="center" vertical="center" wrapText="1"/>
    </xf>
    <xf numFmtId="167" fontId="5" fillId="2" borderId="21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1" fontId="8" fillId="0" borderId="29" xfId="0" applyNumberFormat="1" applyFont="1" applyFill="1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25" fillId="0" borderId="17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25" fillId="0" borderId="15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vertical="center" wrapText="1"/>
    </xf>
    <xf numFmtId="0" fontId="25" fillId="2" borderId="18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7" fillId="12" borderId="25" xfId="0" applyFont="1" applyFill="1" applyBorder="1" applyAlignment="1">
      <alignment horizontal="center" vertical="center"/>
    </xf>
    <xf numFmtId="1" fontId="27" fillId="12" borderId="31" xfId="0" applyNumberFormat="1" applyFont="1" applyFill="1" applyBorder="1" applyAlignment="1" applyProtection="1">
      <alignment horizontal="center" vertical="center"/>
    </xf>
    <xf numFmtId="0" fontId="27" fillId="12" borderId="31" xfId="0" applyFont="1" applyFill="1" applyBorder="1" applyAlignment="1" applyProtection="1">
      <alignment vertical="center"/>
    </xf>
    <xf numFmtId="175" fontId="27" fillId="12" borderId="31" xfId="1" applyNumberFormat="1" applyFont="1" applyFill="1" applyBorder="1" applyAlignment="1" applyProtection="1">
      <alignment vertical="center"/>
    </xf>
    <xf numFmtId="9" fontId="0" fillId="12" borderId="25" xfId="0" applyNumberFormat="1" applyFont="1" applyFill="1" applyBorder="1" applyAlignment="1">
      <alignment horizontal="center" vertical="center"/>
    </xf>
    <xf numFmtId="175" fontId="27" fillId="12" borderId="25" xfId="1" applyNumberFormat="1" applyFont="1" applyFill="1" applyBorder="1" applyAlignment="1">
      <alignment horizontal="center" vertical="center"/>
    </xf>
    <xf numFmtId="175" fontId="27" fillId="12" borderId="25" xfId="1" applyNumberFormat="1" applyFont="1" applyFill="1" applyBorder="1" applyAlignment="1">
      <alignment horizontal="center" vertical="center" wrapText="1"/>
    </xf>
  </cellXfs>
  <cellStyles count="55">
    <cellStyle name="AnalysisIndexDark" xfId="19" xr:uid="{00000000-0005-0000-0000-000000000000}"/>
    <cellStyle name="AnalysisIndexDarkBold" xfId="20" xr:uid="{00000000-0005-0000-0000-000001000000}"/>
    <cellStyle name="AnalysisIndexLight" xfId="21" xr:uid="{00000000-0005-0000-0000-000002000000}"/>
    <cellStyle name="AnalysisIndexWhite" xfId="22" xr:uid="{00000000-0005-0000-0000-000003000000}"/>
    <cellStyle name="BodyStyle" xfId="11" xr:uid="{00000000-0005-0000-0000-000004000000}"/>
    <cellStyle name="BodyStyleBold" xfId="23" xr:uid="{00000000-0005-0000-0000-000005000000}"/>
    <cellStyle name="BodyStyleBoldRight" xfId="24" xr:uid="{00000000-0005-0000-0000-000006000000}"/>
    <cellStyle name="BodyStyleWithBorder" xfId="25" xr:uid="{00000000-0005-0000-0000-000007000000}"/>
    <cellStyle name="BorderThinBlack" xfId="26" xr:uid="{00000000-0005-0000-0000-000008000000}"/>
    <cellStyle name="Comma" xfId="49" xr:uid="{00000000-0005-0000-0000-000009000000}"/>
    <cellStyle name="Comma [0]" xfId="27" xr:uid="{00000000-0005-0000-0000-00000A000000}"/>
    <cellStyle name="Currency" xfId="28" xr:uid="{00000000-0005-0000-0000-00000B000000}"/>
    <cellStyle name="Currency [0]" xfId="50" xr:uid="{00000000-0005-0000-0000-00000C000000}"/>
    <cellStyle name="DateStyle" xfId="29" xr:uid="{00000000-0005-0000-0000-00000D000000}"/>
    <cellStyle name="DateTimeStyle" xfId="30" xr:uid="{00000000-0005-0000-0000-00000E000000}"/>
    <cellStyle name="Decimal" xfId="31" xr:uid="{00000000-0005-0000-0000-00000F000000}"/>
    <cellStyle name="DecimalWithBorder" xfId="32" xr:uid="{00000000-0005-0000-0000-000010000000}"/>
    <cellStyle name="EuroCurrency" xfId="33" xr:uid="{00000000-0005-0000-0000-000011000000}"/>
    <cellStyle name="EuroCurrencyWithBorder" xfId="34" xr:uid="{00000000-0005-0000-0000-000012000000}"/>
    <cellStyle name="HeaderStyle" xfId="35" xr:uid="{00000000-0005-0000-0000-000013000000}"/>
    <cellStyle name="HeaderSubTop" xfId="36" xr:uid="{00000000-0005-0000-0000-000014000000}"/>
    <cellStyle name="HeaderSubTopNoBold" xfId="37" xr:uid="{00000000-0005-0000-0000-000015000000}"/>
    <cellStyle name="HeaderTopBuyer" xfId="38" xr:uid="{00000000-0005-0000-0000-000016000000}"/>
    <cellStyle name="HeaderTopStyle" xfId="39" xr:uid="{00000000-0005-0000-0000-000017000000}"/>
    <cellStyle name="HeaderTopStyleAlignRight" xfId="40" xr:uid="{00000000-0005-0000-0000-000018000000}"/>
    <cellStyle name="IsSelectedStyle" xfId="41" xr:uid="{00000000-0005-0000-0000-000019000000}"/>
    <cellStyle name="MainTitle" xfId="42" xr:uid="{00000000-0005-0000-0000-00001A000000}"/>
    <cellStyle name="Millares 2" xfId="3" xr:uid="{00000000-0005-0000-0000-00001B000000}"/>
    <cellStyle name="Millares 2 2" xfId="4" xr:uid="{00000000-0005-0000-0000-00001C000000}"/>
    <cellStyle name="Millares 2 3" xfId="5" xr:uid="{00000000-0005-0000-0000-00001D000000}"/>
    <cellStyle name="Millares 2 4" xfId="48" xr:uid="{00000000-0005-0000-0000-00001E000000}"/>
    <cellStyle name="Millares 3" xfId="53" xr:uid="{00000000-0005-0000-0000-00001F000000}"/>
    <cellStyle name="Moneda" xfId="1" builtinId="4"/>
    <cellStyle name="Moneda 2" xfId="13" xr:uid="{00000000-0005-0000-0000-000021000000}"/>
    <cellStyle name="Moneda 2 2" xfId="14" xr:uid="{00000000-0005-0000-0000-000022000000}"/>
    <cellStyle name="Moneda 2 3" xfId="15" xr:uid="{00000000-0005-0000-0000-000023000000}"/>
    <cellStyle name="Moneda 2 4" xfId="17" xr:uid="{00000000-0005-0000-0000-000024000000}"/>
    <cellStyle name="Moneda 2 5" xfId="54" xr:uid="{00000000-0005-0000-0000-000025000000}"/>
    <cellStyle name="Moneda 3" xfId="47" xr:uid="{00000000-0005-0000-0000-000026000000}"/>
    <cellStyle name="Moneda 4" xfId="51" xr:uid="{00000000-0005-0000-0000-000027000000}"/>
    <cellStyle name="Normal" xfId="0" builtinId="0"/>
    <cellStyle name="Normal 2" xfId="2" xr:uid="{00000000-0005-0000-0000-000029000000}"/>
    <cellStyle name="Normal 2 2" xfId="6" xr:uid="{00000000-0005-0000-0000-00002A000000}"/>
    <cellStyle name="Normal 2 3" xfId="7" xr:uid="{00000000-0005-0000-0000-00002B000000}"/>
    <cellStyle name="Normal 2 4" xfId="10" xr:uid="{00000000-0005-0000-0000-00002C000000}"/>
    <cellStyle name="Normal 2 5" xfId="16" xr:uid="{00000000-0005-0000-0000-00002D000000}"/>
    <cellStyle name="Normal 3" xfId="12" xr:uid="{00000000-0005-0000-0000-00002E000000}"/>
    <cellStyle name="Normal 3 2" xfId="43" xr:uid="{00000000-0005-0000-0000-00002F000000}"/>
    <cellStyle name="Normal 3 3" xfId="52" xr:uid="{00000000-0005-0000-0000-000030000000}"/>
    <cellStyle name="Normal 4" xfId="8" xr:uid="{00000000-0005-0000-0000-000031000000}"/>
    <cellStyle name="Normal 6" xfId="9" xr:uid="{00000000-0005-0000-0000-000032000000}"/>
    <cellStyle name="Numeric" xfId="44" xr:uid="{00000000-0005-0000-0000-000033000000}"/>
    <cellStyle name="NumericWithBorder" xfId="45" xr:uid="{00000000-0005-0000-0000-000034000000}"/>
    <cellStyle name="Percent" xfId="46" xr:uid="{00000000-0005-0000-0000-000035000000}"/>
    <cellStyle name="Porcentaje 2" xfId="1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0</xdr:rowOff>
    </xdr:to>
    <xdr:pic>
      <xdr:nvPicPr>
        <xdr:cNvPr id="2" name="Picture 33" descr="nojavascript&amp;W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30302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0</xdr:rowOff>
    </xdr:to>
    <xdr:pic>
      <xdr:nvPicPr>
        <xdr:cNvPr id="3" name="Picture 34" descr="nojavascript&amp;W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30302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4" name="Picture 49" descr="nojavascript&amp;W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30302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5" name="Picture 50" descr="nojavascript&amp;W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30302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pic>
      <xdr:nvPicPr>
        <xdr:cNvPr id="6" name="Picture 51" descr="nojavascript&amp;W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30302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pic>
      <xdr:nvPicPr>
        <xdr:cNvPr id="7" name="Picture 52" descr="nojavascript&amp;W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30302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8" name="Picture 33" descr="nojavascript&amp;W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30302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9" name="Picture 34" descr="nojavascript&amp;W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30302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0</xdr:colOff>
      <xdr:row>74</xdr:row>
      <xdr:rowOff>9525</xdr:rowOff>
    </xdr:to>
    <xdr:pic>
      <xdr:nvPicPr>
        <xdr:cNvPr id="11" name="Picture 34" descr="nojavascript&amp;W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61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12" name="Picture 49" descr="nojavascript&amp;W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61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13" name="Picture 50" descr="nojavascript&amp;W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61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14" name="Picture 51" descr="nojavascript&amp;W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61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15" name="Picture 52" descr="nojavascript&amp;W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61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0</xdr:colOff>
      <xdr:row>74</xdr:row>
      <xdr:rowOff>9525</xdr:rowOff>
    </xdr:to>
    <xdr:pic>
      <xdr:nvPicPr>
        <xdr:cNvPr id="16" name="Picture 33" descr="nojavascript&amp;W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61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0</xdr:colOff>
      <xdr:row>74</xdr:row>
      <xdr:rowOff>9525</xdr:rowOff>
    </xdr:to>
    <xdr:pic>
      <xdr:nvPicPr>
        <xdr:cNvPr id="17" name="Picture 34" descr="nojavascript&amp;W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61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9525</xdr:rowOff>
    </xdr:to>
    <xdr:pic>
      <xdr:nvPicPr>
        <xdr:cNvPr id="18" name="Picture 33" descr="nojavascript&amp;W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9525</xdr:rowOff>
    </xdr:to>
    <xdr:pic>
      <xdr:nvPicPr>
        <xdr:cNvPr id="19" name="Picture 34" descr="nojavascript&amp;W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20" name="Picture 49" descr="nojavascript&amp;W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21" name="Picture 50" descr="nojavascript&amp;W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22" name="Picture 51" descr="nojavascript&amp;W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23" name="Picture 52" descr="nojavascript&amp;W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24" name="Picture 33" descr="nojavascript&amp;W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25" name="Picture 34" descr="nojavascript&amp;W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26" name="Picture 33" descr="nojavascript&amp;W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27" name="Picture 34" descr="nojavascript&amp;W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28" name="Picture 49" descr="nojavascript&amp;W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29" name="Picture 50" descr="nojavascript&amp;W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0" name="Picture 51" descr="nojavascript&amp;W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1" name="Picture 52" descr="nojavascript&amp;W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2" name="Picture 33" descr="nojavascript&amp;W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3" name="Picture 34" descr="nojavascript&amp;W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4" name="Picture 33" descr="nojavascript&amp;W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5" name="Picture 34" descr="nojavascript&amp;W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6" name="Picture 49" descr="nojavascript&amp;W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7" name="Picture 50" descr="nojavascript&amp;W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8" name="Picture 51" descr="nojavascript&amp;W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39" name="Picture 52" descr="nojavascript&amp;W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0" name="Picture 33" descr="nojavascript&amp;W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1" name="Picture 34" descr="nojavascript&amp;W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2" name="Picture 33" descr="nojavascript&amp;W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3" name="Picture 34" descr="nojavascript&amp;W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4" name="Picture 49" descr="nojavascript&amp;WT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5" name="Picture 50" descr="nojavascript&amp;W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6" name="Picture 51" descr="nojavascript&amp;W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7" name="Picture 52" descr="nojavascript&amp;W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8" name="Picture 33" descr="nojavascript&amp;W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49" name="Picture 34" descr="nojavascript&amp;W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0" name="Picture 33" descr="nojavascript&amp;W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1" name="Picture 34" descr="nojavascript&amp;W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2" name="Picture 49" descr="nojavascript&amp;W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3" name="Picture 50" descr="nojavascript&amp;W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4" name="Picture 51" descr="nojavascript&amp;W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5" name="Picture 52" descr="nojavascript&amp;W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6" name="Picture 33" descr="nojavascript&amp;W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7" name="Picture 34" descr="nojavascript&amp;W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8" name="Picture 33" descr="nojavascript&amp;W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59" name="Picture 34" descr="nojavascript&amp;WT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60" name="Picture 49" descr="nojavascript&amp;W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61" name="Picture 50" descr="nojavascript&amp;W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62" name="Picture 51" descr="nojavascript&amp;W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63" name="Picture 52" descr="nojavascript&amp;W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64" name="Picture 33" descr="nojavascript&amp;W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0</xdr:colOff>
      <xdr:row>77</xdr:row>
      <xdr:rowOff>9525</xdr:rowOff>
    </xdr:to>
    <xdr:pic>
      <xdr:nvPicPr>
        <xdr:cNvPr id="65" name="Picture 34" descr="nojavascript&amp;W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625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9525</xdr:rowOff>
    </xdr:to>
    <xdr:pic>
      <xdr:nvPicPr>
        <xdr:cNvPr id="66" name="Picture 33" descr="nojavascript&amp;W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423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9525</xdr:rowOff>
    </xdr:to>
    <xdr:pic>
      <xdr:nvPicPr>
        <xdr:cNvPr id="67" name="Picture 34" descr="nojavascript&amp;W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423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68" name="Picture 49" descr="nojavascript&amp;W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23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69" name="Picture 50" descr="nojavascript&amp;W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23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70" name="Picture 51" descr="nojavascript&amp;W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423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71" name="Picture 52" descr="nojavascript&amp;W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423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72" name="Picture 33" descr="nojavascript&amp;W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23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73" name="Picture 34" descr="nojavascript&amp;W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23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pic>
      <xdr:nvPicPr>
        <xdr:cNvPr id="74" name="Picture 33" descr="nojavascript&amp;W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4020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0</xdr:rowOff>
    </xdr:to>
    <xdr:pic>
      <xdr:nvPicPr>
        <xdr:cNvPr id="75" name="Picture 34" descr="nojavascript&amp;W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4020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76" name="Picture 49" descr="nojavascript&amp;W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020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77" name="Picture 50" descr="nojavascript&amp;W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020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78" name="Picture 51" descr="nojavascript&amp;W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4020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pic>
      <xdr:nvPicPr>
        <xdr:cNvPr id="79" name="Picture 52" descr="nojavascript&amp;W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4020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0</xdr:rowOff>
    </xdr:to>
    <xdr:pic>
      <xdr:nvPicPr>
        <xdr:cNvPr id="80" name="Picture 33" descr="nojavascript&amp;W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020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0</xdr:rowOff>
    </xdr:to>
    <xdr:pic>
      <xdr:nvPicPr>
        <xdr:cNvPr id="81" name="Picture 34" descr="nojavascript&amp;W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020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82" name="Picture 33" descr="nojavascript&amp;W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83" name="Picture 34" descr="nojavascript&amp;W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84" name="Picture 49" descr="nojavascript&amp;W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85" name="Picture 50" descr="nojavascript&amp;W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86" name="Picture 51" descr="nojavascript&amp;W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87" name="Picture 52" descr="nojavascript&amp;W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88" name="Picture 33" descr="nojavascript&amp;W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89" name="Picture 34" descr="nojavascript&amp;W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90" name="Picture 33" descr="nojavascript&amp;W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91" name="Picture 34" descr="nojavascript&amp;W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92" name="Picture 49" descr="nojavascript&amp;W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93" name="Picture 50" descr="nojavascript&amp;W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94" name="Picture 51" descr="nojavascript&amp;W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95" name="Picture 52" descr="nojavascript&amp;W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96" name="Picture 33" descr="nojavascript&amp;W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97" name="Picture 34" descr="nojavascript&amp;W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98" name="Picture 33" descr="nojavascript&amp;W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99" name="Picture 34" descr="nojavascript&amp;W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00" name="Picture 49" descr="nojavascript&amp;W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01" name="Picture 50" descr="nojavascript&amp;W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102" name="Picture 51" descr="nojavascript&amp;W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103" name="Picture 52" descr="nojavascript&amp;W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04" name="Picture 33" descr="nojavascript&amp;W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05" name="Picture 34" descr="nojavascript&amp;W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106" name="Picture 33" descr="nojavascript&amp;W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107" name="Picture 34" descr="nojavascript&amp;W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08" name="Picture 49" descr="nojavascript&amp;W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09" name="Picture 50" descr="nojavascript&amp;W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110" name="Picture 51" descr="nojavascript&amp;W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111" name="Picture 52" descr="nojavascript&amp;W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12" name="Picture 33" descr="nojavascript&amp;W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13" name="Picture 34" descr="nojavascript&amp;W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114" name="Picture 33" descr="nojavascript&amp;W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115" name="Picture 34" descr="nojavascript&amp;W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16" name="Picture 49" descr="nojavascript&amp;W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17" name="Picture 50" descr="nojavascript&amp;W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73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118" name="Picture 51" descr="nojavascript&amp;W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pic>
      <xdr:nvPicPr>
        <xdr:cNvPr id="119" name="Picture 52" descr="nojavascript&amp;W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7575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20" name="Picture 33" descr="nojavascript&amp;W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21" name="Picture 34" descr="nojavascript&amp;W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458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9525</xdr:rowOff>
    </xdr:to>
    <xdr:pic>
      <xdr:nvPicPr>
        <xdr:cNvPr id="122" name="Picture 33" descr="nojavascript&amp;W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9525</xdr:rowOff>
    </xdr:to>
    <xdr:pic>
      <xdr:nvPicPr>
        <xdr:cNvPr id="123" name="Picture 34" descr="nojavascript&amp;W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24" name="Picture 49" descr="nojavascript&amp;W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25" name="Picture 50" descr="nojavascript&amp;W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26" name="Picture 51" descr="nojavascript&amp;W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27" name="Picture 52" descr="nojavascript&amp;W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128" name="Picture 33" descr="nojavascript&amp;W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129" name="Picture 34" descr="nojavascript&amp;W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9525</xdr:rowOff>
    </xdr:to>
    <xdr:pic>
      <xdr:nvPicPr>
        <xdr:cNvPr id="130" name="Picture 33" descr="nojavascript&amp;W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0</xdr:colOff>
      <xdr:row>73</xdr:row>
      <xdr:rowOff>9525</xdr:rowOff>
    </xdr:to>
    <xdr:pic>
      <xdr:nvPicPr>
        <xdr:cNvPr id="131" name="Picture 34" descr="nojavascript&amp;W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32" name="Picture 49" descr="nojavascript&amp;W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33" name="Picture 50" descr="nojavascript&amp;W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34" name="Picture 51" descr="nojavascript&amp;W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0</xdr:colOff>
      <xdr:row>73</xdr:row>
      <xdr:rowOff>9525</xdr:rowOff>
    </xdr:to>
    <xdr:pic>
      <xdr:nvPicPr>
        <xdr:cNvPr id="135" name="Picture 52" descr="nojavascript&amp;W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136" name="Picture 33" descr="nojavascript&amp;W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73</xdr:row>
      <xdr:rowOff>9525</xdr:rowOff>
    </xdr:to>
    <xdr:pic>
      <xdr:nvPicPr>
        <xdr:cNvPr id="137" name="Picture 34" descr="nojavascript&amp;W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42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0</xdr:colOff>
      <xdr:row>75</xdr:row>
      <xdr:rowOff>9525</xdr:rowOff>
    </xdr:to>
    <xdr:pic>
      <xdr:nvPicPr>
        <xdr:cNvPr id="138" name="Picture 33" descr="nojavascript&amp;W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801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0</xdr:colOff>
      <xdr:row>75</xdr:row>
      <xdr:rowOff>9525</xdr:rowOff>
    </xdr:to>
    <xdr:pic>
      <xdr:nvPicPr>
        <xdr:cNvPr id="139" name="Picture 34" descr="nojavascript&amp;W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801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40" name="Picture 49" descr="nojavascript&amp;W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801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41" name="Picture 50" descr="nojavascript&amp;W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801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42" name="Picture 51" descr="nojavascript&amp;W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801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43" name="Picture 52" descr="nojavascript&amp;W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801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0</xdr:colOff>
      <xdr:row>75</xdr:row>
      <xdr:rowOff>9525</xdr:rowOff>
    </xdr:to>
    <xdr:pic>
      <xdr:nvPicPr>
        <xdr:cNvPr id="144" name="Picture 33" descr="nojavascript&amp;W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801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0</xdr:colOff>
      <xdr:row>75</xdr:row>
      <xdr:rowOff>9525</xdr:rowOff>
    </xdr:to>
    <xdr:pic>
      <xdr:nvPicPr>
        <xdr:cNvPr id="145" name="Picture 34" descr="nojavascript&amp;W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801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0</xdr:colOff>
      <xdr:row>75</xdr:row>
      <xdr:rowOff>9525</xdr:rowOff>
    </xdr:to>
    <xdr:pic>
      <xdr:nvPicPr>
        <xdr:cNvPr id="146" name="Picture 33" descr="nojavascript&amp;W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99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0</xdr:colOff>
      <xdr:row>75</xdr:row>
      <xdr:rowOff>9525</xdr:rowOff>
    </xdr:to>
    <xdr:pic>
      <xdr:nvPicPr>
        <xdr:cNvPr id="147" name="Picture 34" descr="nojavascript&amp;W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53600" y="1599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48" name="Picture 49" descr="nojavascript&amp;W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99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49" name="Picture 50" descr="nojavascript&amp;W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11150" y="1599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50" name="Picture 51" descr="nojavascript&amp;W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99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51" name="Picture 52" descr="nojavascript&amp;W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92150" y="1599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0</xdr:colOff>
      <xdr:row>75</xdr:row>
      <xdr:rowOff>9525</xdr:rowOff>
    </xdr:to>
    <xdr:pic>
      <xdr:nvPicPr>
        <xdr:cNvPr id="152" name="Picture 33" descr="nojavascript&amp;W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99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0</xdr:colOff>
      <xdr:row>75</xdr:row>
      <xdr:rowOff>9525</xdr:rowOff>
    </xdr:to>
    <xdr:pic>
      <xdr:nvPicPr>
        <xdr:cNvPr id="153" name="Picture 34" descr="nojavascript&amp;W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5992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75</xdr:row>
      <xdr:rowOff>0</xdr:rowOff>
    </xdr:from>
    <xdr:ext cx="9525" cy="9525"/>
    <xdr:pic>
      <xdr:nvPicPr>
        <xdr:cNvPr id="157" name="Picture 33" descr="nojavascript&amp;W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199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75</xdr:row>
      <xdr:rowOff>0</xdr:rowOff>
    </xdr:from>
    <xdr:ext cx="9525" cy="9525"/>
    <xdr:pic>
      <xdr:nvPicPr>
        <xdr:cNvPr id="158" name="Picture 34" descr="nojavascript&amp;W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199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75</xdr:row>
      <xdr:rowOff>0</xdr:rowOff>
    </xdr:from>
    <xdr:ext cx="9525" cy="9525"/>
    <xdr:pic>
      <xdr:nvPicPr>
        <xdr:cNvPr id="159" name="Picture 49" descr="nojavascript&amp;W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199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75</xdr:row>
      <xdr:rowOff>0</xdr:rowOff>
    </xdr:from>
    <xdr:ext cx="9525" cy="9525"/>
    <xdr:pic>
      <xdr:nvPicPr>
        <xdr:cNvPr id="160" name="Picture 50" descr="nojavascript&amp;W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199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75</xdr:row>
      <xdr:rowOff>0</xdr:rowOff>
    </xdr:from>
    <xdr:ext cx="9525" cy="9525"/>
    <xdr:pic>
      <xdr:nvPicPr>
        <xdr:cNvPr id="161" name="Picture 51" descr="nojavascript&amp;W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43925" y="199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75</xdr:row>
      <xdr:rowOff>0</xdr:rowOff>
    </xdr:from>
    <xdr:ext cx="9525" cy="9525"/>
    <xdr:pic>
      <xdr:nvPicPr>
        <xdr:cNvPr id="162" name="Picture 52" descr="nojavascript&amp;W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43925" y="199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75</xdr:row>
      <xdr:rowOff>0</xdr:rowOff>
    </xdr:from>
    <xdr:ext cx="9525" cy="9525"/>
    <xdr:pic>
      <xdr:nvPicPr>
        <xdr:cNvPr id="163" name="Picture 33" descr="nojavascript&amp;W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199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75</xdr:row>
      <xdr:rowOff>0</xdr:rowOff>
    </xdr:from>
    <xdr:ext cx="9525" cy="9525"/>
    <xdr:pic>
      <xdr:nvPicPr>
        <xdr:cNvPr id="164" name="Picture 34" descr="nojavascript&amp;W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199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75</xdr:row>
      <xdr:rowOff>0</xdr:rowOff>
    </xdr:from>
    <xdr:to>
      <xdr:col>4</xdr:col>
      <xdr:colOff>0</xdr:colOff>
      <xdr:row>75</xdr:row>
      <xdr:rowOff>9525</xdr:rowOff>
    </xdr:to>
    <xdr:pic>
      <xdr:nvPicPr>
        <xdr:cNvPr id="167" name="Picture 33" descr="nojavascript&amp;W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342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0</xdr:colOff>
      <xdr:row>75</xdr:row>
      <xdr:rowOff>9525</xdr:rowOff>
    </xdr:to>
    <xdr:pic>
      <xdr:nvPicPr>
        <xdr:cNvPr id="168" name="Picture 34" descr="nojavascript&amp;W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342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69" name="Picture 49" descr="nojavascript&amp;W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342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70" name="Picture 50" descr="nojavascript&amp;W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342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71" name="Picture 51" descr="nojavascript&amp;W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342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72" name="Picture 52" descr="nojavascript&amp;W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342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0</xdr:colOff>
      <xdr:row>75</xdr:row>
      <xdr:rowOff>9525</xdr:rowOff>
    </xdr:to>
    <xdr:pic>
      <xdr:nvPicPr>
        <xdr:cNvPr id="173" name="Picture 33" descr="nojavascript&amp;W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342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0</xdr:colOff>
      <xdr:row>75</xdr:row>
      <xdr:rowOff>9525</xdr:rowOff>
    </xdr:to>
    <xdr:pic>
      <xdr:nvPicPr>
        <xdr:cNvPr id="174" name="Picture 34" descr="nojavascript&amp;W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342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0</xdr:colOff>
      <xdr:row>74</xdr:row>
      <xdr:rowOff>9525</xdr:rowOff>
    </xdr:to>
    <xdr:pic>
      <xdr:nvPicPr>
        <xdr:cNvPr id="183" name="Picture 33" descr="nojavascript&amp;W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1240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0</xdr:colOff>
      <xdr:row>74</xdr:row>
      <xdr:rowOff>9525</xdr:rowOff>
    </xdr:to>
    <xdr:pic>
      <xdr:nvPicPr>
        <xdr:cNvPr id="184" name="Picture 34" descr="nojavascript&amp;W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1240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185" name="Picture 49" descr="nojavascript&amp;W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1240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186" name="Picture 50" descr="nojavascript&amp;W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1240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187" name="Picture 51" descr="nojavascript&amp;W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240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188" name="Picture 52" descr="nojavascript&amp;W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240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0</xdr:colOff>
      <xdr:row>74</xdr:row>
      <xdr:rowOff>9525</xdr:rowOff>
    </xdr:to>
    <xdr:pic>
      <xdr:nvPicPr>
        <xdr:cNvPr id="189" name="Picture 33" descr="nojavascript&amp;W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1240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0</xdr:colOff>
      <xdr:row>74</xdr:row>
      <xdr:rowOff>9525</xdr:rowOff>
    </xdr:to>
    <xdr:pic>
      <xdr:nvPicPr>
        <xdr:cNvPr id="190" name="Picture 34" descr="nojavascript&amp;W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1240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0</xdr:colOff>
      <xdr:row>75</xdr:row>
      <xdr:rowOff>9525</xdr:rowOff>
    </xdr:to>
    <xdr:pic>
      <xdr:nvPicPr>
        <xdr:cNvPr id="181" name="Picture 33" descr="nojavascript&amp;W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280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0</xdr:colOff>
      <xdr:row>75</xdr:row>
      <xdr:rowOff>9525</xdr:rowOff>
    </xdr:to>
    <xdr:pic>
      <xdr:nvPicPr>
        <xdr:cNvPr id="182" name="Picture 34" descr="nojavascript&amp;W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280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91" name="Picture 49" descr="nojavascript&amp;W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280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94" name="Picture 50" descr="nojavascript&amp;W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280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95" name="Picture 51" descr="nojavascript&amp;W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280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0</xdr:colOff>
      <xdr:row>75</xdr:row>
      <xdr:rowOff>9525</xdr:rowOff>
    </xdr:to>
    <xdr:pic>
      <xdr:nvPicPr>
        <xdr:cNvPr id="196" name="Picture 52" descr="nojavascript&amp;W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280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0</xdr:colOff>
      <xdr:row>75</xdr:row>
      <xdr:rowOff>9525</xdr:rowOff>
    </xdr:to>
    <xdr:pic>
      <xdr:nvPicPr>
        <xdr:cNvPr id="197" name="Picture 33" descr="nojavascript&amp;W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280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0</xdr:colOff>
      <xdr:row>75</xdr:row>
      <xdr:rowOff>9525</xdr:rowOff>
    </xdr:to>
    <xdr:pic>
      <xdr:nvPicPr>
        <xdr:cNvPr id="198" name="Picture 34" descr="nojavascript&amp;W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280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0</xdr:colOff>
      <xdr:row>74</xdr:row>
      <xdr:rowOff>9525</xdr:rowOff>
    </xdr:to>
    <xdr:pic>
      <xdr:nvPicPr>
        <xdr:cNvPr id="219" name="Picture 33" descr="nojavascript&amp;W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0</xdr:colOff>
      <xdr:row>74</xdr:row>
      <xdr:rowOff>9525</xdr:rowOff>
    </xdr:to>
    <xdr:pic>
      <xdr:nvPicPr>
        <xdr:cNvPr id="220" name="Picture 34" descr="nojavascript&amp;W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221" name="Picture 49" descr="nojavascript&amp;W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222" name="Picture 50" descr="nojavascript&amp;W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223" name="Picture 51" descr="nojavascript&amp;W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224" name="Picture 52" descr="nojavascript&amp;W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0</xdr:colOff>
      <xdr:row>74</xdr:row>
      <xdr:rowOff>9525</xdr:rowOff>
    </xdr:to>
    <xdr:pic>
      <xdr:nvPicPr>
        <xdr:cNvPr id="225" name="Picture 33" descr="nojavascript&amp;W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0</xdr:colOff>
      <xdr:row>74</xdr:row>
      <xdr:rowOff>9525</xdr:rowOff>
    </xdr:to>
    <xdr:pic>
      <xdr:nvPicPr>
        <xdr:cNvPr id="226" name="Picture 34" descr="nojavascript&amp;W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1122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0</xdr:colOff>
      <xdr:row>74</xdr:row>
      <xdr:rowOff>9525</xdr:rowOff>
    </xdr:to>
    <xdr:pic>
      <xdr:nvPicPr>
        <xdr:cNvPr id="235" name="Picture 33" descr="nojavascript&amp;W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1454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0</xdr:colOff>
      <xdr:row>74</xdr:row>
      <xdr:rowOff>9525</xdr:rowOff>
    </xdr:to>
    <xdr:pic>
      <xdr:nvPicPr>
        <xdr:cNvPr id="236" name="Picture 34" descr="nojavascript&amp;W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0350" y="1454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237" name="Picture 49" descr="nojavascript&amp;W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0" y="1454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238" name="Picture 50" descr="nojavascript&amp;W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0" y="1454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239" name="Picture 51" descr="nojavascript&amp;W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0" y="1454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0</xdr:colOff>
      <xdr:row>74</xdr:row>
      <xdr:rowOff>9525</xdr:rowOff>
    </xdr:to>
    <xdr:pic>
      <xdr:nvPicPr>
        <xdr:cNvPr id="240" name="Picture 52" descr="nojavascript&amp;W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0" y="1454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0</xdr:colOff>
      <xdr:row>74</xdr:row>
      <xdr:rowOff>9525</xdr:rowOff>
    </xdr:to>
    <xdr:pic>
      <xdr:nvPicPr>
        <xdr:cNvPr id="241" name="Picture 33" descr="nojavascript&amp;W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1454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0</xdr:colOff>
      <xdr:row>74</xdr:row>
      <xdr:rowOff>9525</xdr:rowOff>
    </xdr:to>
    <xdr:pic>
      <xdr:nvPicPr>
        <xdr:cNvPr id="242" name="Picture 34" descr="nojavascript&amp;W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43875" y="1454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83"/>
  <sheetViews>
    <sheetView tabSelected="1" zoomScale="85" zoomScaleNormal="85" workbookViewId="0">
      <pane ySplit="13" topLeftCell="A62" activePane="bottomLeft" state="frozen"/>
      <selection pane="bottomLeft" activeCell="I72" sqref="I72:J72"/>
    </sheetView>
  </sheetViews>
  <sheetFormatPr baseColWidth="10" defaultRowHeight="14.25" x14ac:dyDescent="0.25"/>
  <cols>
    <col min="1" max="1" width="6.28515625" style="19" customWidth="1"/>
    <col min="2" max="2" width="10.42578125" style="19" bestFit="1" customWidth="1"/>
    <col min="3" max="3" width="15.7109375" style="40" customWidth="1"/>
    <col min="4" max="4" width="50.7109375" style="19" customWidth="1"/>
    <col min="5" max="5" width="16.5703125" style="19" customWidth="1"/>
    <col min="6" max="6" width="6.42578125" style="19" customWidth="1"/>
    <col min="7" max="7" width="15.7109375" style="19" customWidth="1"/>
    <col min="8" max="8" width="16.7109375" style="19" customWidth="1"/>
    <col min="9" max="10" width="15.7109375" style="19" customWidth="1"/>
    <col min="11" max="13" width="12.7109375" style="12" customWidth="1"/>
    <col min="14" max="16384" width="11.42578125" style="12"/>
  </cols>
  <sheetData>
    <row r="1" spans="1:13" s="8" customFormat="1" ht="15" hidden="1" customHeight="1" x14ac:dyDescent="0.25">
      <c r="A1" s="57"/>
      <c r="B1" s="57"/>
      <c r="C1" s="57"/>
      <c r="D1" s="57"/>
      <c r="E1" s="57"/>
      <c r="F1" s="57"/>
      <c r="G1" s="57"/>
      <c r="H1" s="57"/>
      <c r="I1" s="9"/>
      <c r="J1" s="9"/>
    </row>
    <row r="2" spans="1:13" s="8" customFormat="1" ht="15" hidden="1" customHeight="1" thickBot="1" x14ac:dyDescent="0.3">
      <c r="A2" s="57"/>
      <c r="B2" s="57"/>
      <c r="C2" s="57"/>
      <c r="D2" s="57"/>
      <c r="E2" s="57"/>
      <c r="F2" s="57"/>
      <c r="G2" s="57"/>
      <c r="H2" s="57"/>
    </row>
    <row r="3" spans="1:13" s="8" customFormat="1" ht="15" hidden="1" customHeight="1" x14ac:dyDescent="0.25">
      <c r="A3" s="57"/>
      <c r="B3" s="57"/>
      <c r="C3" s="57"/>
      <c r="D3" s="57"/>
      <c r="E3" s="57"/>
      <c r="F3" s="57"/>
      <c r="G3" s="57"/>
      <c r="H3" s="57"/>
      <c r="I3" s="79" t="s">
        <v>10</v>
      </c>
      <c r="J3" s="80"/>
      <c r="K3" s="95" t="s">
        <v>28</v>
      </c>
      <c r="L3" s="96"/>
    </row>
    <row r="4" spans="1:13" s="8" customFormat="1" ht="15" hidden="1" customHeight="1" thickBot="1" x14ac:dyDescent="0.3">
      <c r="A4" s="58"/>
      <c r="B4" s="58"/>
      <c r="C4" s="58"/>
      <c r="D4" s="58"/>
      <c r="E4" s="58"/>
      <c r="F4" s="58"/>
      <c r="G4" s="58"/>
      <c r="H4" s="58"/>
      <c r="I4" s="81"/>
      <c r="J4" s="82"/>
      <c r="K4" s="97"/>
      <c r="L4" s="98"/>
    </row>
    <row r="5" spans="1:13" s="8" customFormat="1" ht="15" hidden="1" customHeight="1" x14ac:dyDescent="0.25">
      <c r="A5" s="59" t="s">
        <v>15</v>
      </c>
      <c r="B5" s="59"/>
      <c r="C5" s="59"/>
      <c r="D5" s="59"/>
      <c r="E5" s="59"/>
      <c r="F5" s="59"/>
      <c r="G5" s="59"/>
      <c r="H5" s="59"/>
      <c r="I5" s="89" t="s">
        <v>17</v>
      </c>
      <c r="J5" s="90"/>
      <c r="K5" s="103" t="s">
        <v>26</v>
      </c>
      <c r="L5" s="104"/>
    </row>
    <row r="6" spans="1:13" s="8" customFormat="1" ht="15" hidden="1" customHeight="1" thickBot="1" x14ac:dyDescent="0.3">
      <c r="A6" s="55" t="s">
        <v>14</v>
      </c>
      <c r="B6" s="55"/>
      <c r="C6" s="55"/>
      <c r="D6" s="55"/>
      <c r="E6" s="55"/>
      <c r="F6" s="55"/>
      <c r="G6" s="55"/>
      <c r="H6" s="55"/>
      <c r="I6" s="91"/>
      <c r="J6" s="92"/>
      <c r="K6" s="105"/>
      <c r="L6" s="106"/>
    </row>
    <row r="7" spans="1:13" s="8" customFormat="1" ht="15" hidden="1" customHeight="1" x14ac:dyDescent="0.25">
      <c r="A7" s="55" t="s">
        <v>13</v>
      </c>
      <c r="B7" s="55"/>
      <c r="C7" s="55"/>
      <c r="D7" s="55"/>
      <c r="E7" s="55"/>
      <c r="F7" s="55"/>
      <c r="G7" s="55"/>
      <c r="H7" s="55"/>
      <c r="I7" s="9"/>
      <c r="J7" s="5"/>
    </row>
    <row r="8" spans="1:13" s="8" customFormat="1" ht="30" hidden="1" customHeight="1" x14ac:dyDescent="0.25">
      <c r="A8" s="56" t="s">
        <v>24</v>
      </c>
      <c r="B8" s="56"/>
      <c r="C8" s="56"/>
      <c r="D8" s="56"/>
      <c r="E8" s="56"/>
      <c r="F8" s="56"/>
      <c r="G8" s="56"/>
      <c r="H8" s="56"/>
      <c r="I8" s="6"/>
      <c r="J8" s="6"/>
    </row>
    <row r="9" spans="1:13" s="8" customFormat="1" ht="20.100000000000001" hidden="1" customHeight="1" thickBot="1" x14ac:dyDescent="0.3">
      <c r="A9" s="10"/>
      <c r="B9" s="10"/>
      <c r="C9" s="37"/>
      <c r="D9" s="10"/>
      <c r="E9" s="10"/>
      <c r="F9" s="3"/>
      <c r="G9" s="9"/>
      <c r="H9" s="4"/>
      <c r="I9" s="6"/>
      <c r="J9" s="6"/>
    </row>
    <row r="10" spans="1:13" s="20" customFormat="1" ht="30" hidden="1" customHeight="1" x14ac:dyDescent="0.25">
      <c r="A10" s="110" t="s">
        <v>11</v>
      </c>
      <c r="B10" s="111"/>
      <c r="C10" s="111"/>
      <c r="D10" s="112"/>
      <c r="E10" s="102" t="s">
        <v>25</v>
      </c>
      <c r="F10" s="84"/>
      <c r="G10" s="85"/>
      <c r="H10" s="83" t="s">
        <v>19</v>
      </c>
      <c r="I10" s="84"/>
      <c r="J10" s="85"/>
      <c r="K10" s="99" t="s">
        <v>18</v>
      </c>
      <c r="L10" s="100"/>
      <c r="M10" s="101"/>
    </row>
    <row r="11" spans="1:13" s="24" customFormat="1" ht="30" hidden="1" customHeight="1" thickBot="1" x14ac:dyDescent="0.3">
      <c r="A11" s="113" t="s">
        <v>29</v>
      </c>
      <c r="B11" s="114"/>
      <c r="C11" s="114"/>
      <c r="D11" s="115"/>
      <c r="E11" s="107">
        <v>3195319542</v>
      </c>
      <c r="F11" s="108"/>
      <c r="G11" s="109"/>
      <c r="H11" s="86" t="s">
        <v>30</v>
      </c>
      <c r="I11" s="87"/>
      <c r="J11" s="88"/>
      <c r="K11" s="21">
        <v>8</v>
      </c>
      <c r="L11" s="22">
        <v>4</v>
      </c>
      <c r="M11" s="23">
        <v>2022</v>
      </c>
    </row>
    <row r="12" spans="1:13" s="8" customFormat="1" ht="20.100000000000001" customHeight="1" thickBot="1" x14ac:dyDescent="0.3">
      <c r="A12" s="11"/>
      <c r="B12" s="11"/>
      <c r="C12" s="46"/>
      <c r="D12" s="11"/>
      <c r="E12" s="11"/>
      <c r="F12" s="11"/>
      <c r="H12" s="11"/>
      <c r="I12" s="7"/>
      <c r="J12" s="7"/>
    </row>
    <row r="13" spans="1:13" s="28" customFormat="1" ht="36" customHeight="1" thickBot="1" x14ac:dyDescent="0.3">
      <c r="A13" s="25" t="s">
        <v>0</v>
      </c>
      <c r="B13" s="26" t="s">
        <v>1</v>
      </c>
      <c r="C13" s="27" t="s">
        <v>16</v>
      </c>
      <c r="D13" s="26" t="s">
        <v>2</v>
      </c>
      <c r="E13" s="29" t="s">
        <v>3</v>
      </c>
      <c r="F13" s="29" t="s">
        <v>4</v>
      </c>
      <c r="G13" s="29" t="s">
        <v>5</v>
      </c>
      <c r="H13" s="29" t="s">
        <v>6</v>
      </c>
      <c r="I13" s="29" t="s">
        <v>7</v>
      </c>
      <c r="J13" s="29" t="s">
        <v>8</v>
      </c>
      <c r="K13" s="93" t="s">
        <v>20</v>
      </c>
      <c r="L13" s="93"/>
      <c r="M13" s="94"/>
    </row>
    <row r="14" spans="1:13" s="30" customFormat="1" ht="30" customHeight="1" x14ac:dyDescent="0.25">
      <c r="A14" s="31">
        <v>1</v>
      </c>
      <c r="B14" s="31">
        <v>4</v>
      </c>
      <c r="C14" s="41">
        <v>8001248</v>
      </c>
      <c r="D14" s="35" t="s">
        <v>84</v>
      </c>
      <c r="E14" s="36">
        <v>8280</v>
      </c>
      <c r="F14" s="32">
        <v>0.19</v>
      </c>
      <c r="G14" s="33">
        <f>+ROUND(E14*F14,0)</f>
        <v>1573</v>
      </c>
      <c r="H14" s="34">
        <f>ROUND(E14+G14,0)</f>
        <v>9853</v>
      </c>
      <c r="I14" s="34">
        <f>+B14*E14</f>
        <v>33120</v>
      </c>
      <c r="J14" s="34">
        <f>+H14*B14</f>
        <v>39412</v>
      </c>
      <c r="K14" s="49"/>
      <c r="L14" s="50"/>
      <c r="M14" s="51"/>
    </row>
    <row r="15" spans="1:13" s="30" customFormat="1" ht="30" customHeight="1" x14ac:dyDescent="0.25">
      <c r="A15" s="31">
        <v>2</v>
      </c>
      <c r="B15" s="31">
        <v>10</v>
      </c>
      <c r="C15" s="41">
        <v>900506084</v>
      </c>
      <c r="D15" s="35" t="s">
        <v>32</v>
      </c>
      <c r="E15" s="36">
        <v>2100</v>
      </c>
      <c r="F15" s="32">
        <v>0.19</v>
      </c>
      <c r="G15" s="33">
        <f t="shared" ref="G15:G71" si="0">+ROUND(E15*F15,0)</f>
        <v>399</v>
      </c>
      <c r="H15" s="34">
        <f t="shared" ref="H15:H71" si="1">ROUND(E15+G15,0)</f>
        <v>2499</v>
      </c>
      <c r="I15" s="34">
        <f t="shared" ref="I15:I71" si="2">+B15*E15</f>
        <v>21000</v>
      </c>
      <c r="J15" s="34">
        <f t="shared" ref="J15:J71" si="3">+H15*B15</f>
        <v>24990</v>
      </c>
      <c r="K15" s="49"/>
      <c r="L15" s="50"/>
      <c r="M15" s="51"/>
    </row>
    <row r="16" spans="1:13" s="30" customFormat="1" ht="30" customHeight="1" x14ac:dyDescent="0.25">
      <c r="A16" s="31">
        <v>3</v>
      </c>
      <c r="B16" s="31">
        <v>80</v>
      </c>
      <c r="C16" s="41">
        <v>8490707</v>
      </c>
      <c r="D16" s="35" t="s">
        <v>33</v>
      </c>
      <c r="E16" s="36">
        <v>2280</v>
      </c>
      <c r="F16" s="32">
        <v>0.19</v>
      </c>
      <c r="G16" s="33">
        <f t="shared" si="0"/>
        <v>433</v>
      </c>
      <c r="H16" s="34">
        <f t="shared" si="1"/>
        <v>2713</v>
      </c>
      <c r="I16" s="34">
        <f t="shared" si="2"/>
        <v>182400</v>
      </c>
      <c r="J16" s="34">
        <f t="shared" si="3"/>
        <v>217040</v>
      </c>
      <c r="K16" s="49"/>
      <c r="L16" s="50"/>
      <c r="M16" s="51"/>
    </row>
    <row r="17" spans="1:14" s="30" customFormat="1" ht="30" customHeight="1" x14ac:dyDescent="0.25">
      <c r="A17" s="31">
        <v>4</v>
      </c>
      <c r="B17" s="31">
        <v>288</v>
      </c>
      <c r="C17" s="41">
        <v>8490678</v>
      </c>
      <c r="D17" s="35" t="s">
        <v>34</v>
      </c>
      <c r="E17" s="36">
        <v>750</v>
      </c>
      <c r="F17" s="32">
        <v>0.19</v>
      </c>
      <c r="G17" s="33">
        <f t="shared" si="0"/>
        <v>143</v>
      </c>
      <c r="H17" s="34">
        <f t="shared" si="1"/>
        <v>893</v>
      </c>
      <c r="I17" s="34">
        <f t="shared" si="2"/>
        <v>216000</v>
      </c>
      <c r="J17" s="34">
        <f t="shared" si="3"/>
        <v>257184</v>
      </c>
      <c r="K17" s="49" t="s">
        <v>85</v>
      </c>
      <c r="L17" s="50"/>
      <c r="M17" s="51"/>
      <c r="N17" s="48">
        <f>H17*6</f>
        <v>5358</v>
      </c>
    </row>
    <row r="18" spans="1:14" s="30" customFormat="1" ht="30" customHeight="1" x14ac:dyDescent="0.25">
      <c r="A18" s="31">
        <v>5</v>
      </c>
      <c r="B18" s="31">
        <v>24</v>
      </c>
      <c r="C18" s="41">
        <v>8144739</v>
      </c>
      <c r="D18" s="35" t="s">
        <v>35</v>
      </c>
      <c r="E18" s="36">
        <v>620</v>
      </c>
      <c r="F18" s="32">
        <v>0.19</v>
      </c>
      <c r="G18" s="33">
        <f t="shared" si="0"/>
        <v>118</v>
      </c>
      <c r="H18" s="34">
        <f t="shared" si="1"/>
        <v>738</v>
      </c>
      <c r="I18" s="34">
        <f t="shared" si="2"/>
        <v>14880</v>
      </c>
      <c r="J18" s="34">
        <f t="shared" si="3"/>
        <v>17712</v>
      </c>
      <c r="K18" s="49"/>
      <c r="L18" s="50"/>
      <c r="M18" s="51"/>
    </row>
    <row r="19" spans="1:14" s="30" customFormat="1" ht="30" customHeight="1" x14ac:dyDescent="0.25">
      <c r="A19" s="31">
        <v>6</v>
      </c>
      <c r="B19" s="31">
        <v>4</v>
      </c>
      <c r="C19" s="41">
        <v>8490753</v>
      </c>
      <c r="D19" s="35" t="s">
        <v>36</v>
      </c>
      <c r="E19" s="36">
        <v>1950</v>
      </c>
      <c r="F19" s="32">
        <v>0.19</v>
      </c>
      <c r="G19" s="33">
        <f t="shared" si="0"/>
        <v>371</v>
      </c>
      <c r="H19" s="34">
        <f t="shared" si="1"/>
        <v>2321</v>
      </c>
      <c r="I19" s="34">
        <f t="shared" si="2"/>
        <v>7800</v>
      </c>
      <c r="J19" s="34">
        <f t="shared" si="3"/>
        <v>9284</v>
      </c>
      <c r="K19" s="49"/>
      <c r="L19" s="50"/>
      <c r="M19" s="51"/>
    </row>
    <row r="20" spans="1:14" s="30" customFormat="1" ht="30" customHeight="1" x14ac:dyDescent="0.25">
      <c r="A20" s="116">
        <v>7</v>
      </c>
      <c r="B20" s="116">
        <v>12</v>
      </c>
      <c r="C20" s="117">
        <v>8490730</v>
      </c>
      <c r="D20" s="118" t="s">
        <v>37</v>
      </c>
      <c r="E20" s="119">
        <v>620</v>
      </c>
      <c r="F20" s="120">
        <v>0.19</v>
      </c>
      <c r="G20" s="121">
        <f t="shared" si="0"/>
        <v>118</v>
      </c>
      <c r="H20" s="122">
        <f t="shared" si="1"/>
        <v>738</v>
      </c>
      <c r="I20" s="122">
        <f t="shared" si="2"/>
        <v>7440</v>
      </c>
      <c r="J20" s="122">
        <f t="shared" si="3"/>
        <v>8856</v>
      </c>
      <c r="K20" s="49"/>
      <c r="L20" s="50"/>
      <c r="M20" s="51"/>
    </row>
    <row r="21" spans="1:14" s="30" customFormat="1" ht="30" customHeight="1" x14ac:dyDescent="0.25">
      <c r="A21" s="31">
        <v>8</v>
      </c>
      <c r="B21" s="31">
        <v>22</v>
      </c>
      <c r="C21" s="41">
        <v>900500165</v>
      </c>
      <c r="D21" s="35" t="s">
        <v>38</v>
      </c>
      <c r="E21" s="36">
        <v>3680</v>
      </c>
      <c r="F21" s="32">
        <v>0.19</v>
      </c>
      <c r="G21" s="33">
        <f t="shared" si="0"/>
        <v>699</v>
      </c>
      <c r="H21" s="34">
        <f t="shared" si="1"/>
        <v>4379</v>
      </c>
      <c r="I21" s="34">
        <f t="shared" si="2"/>
        <v>80960</v>
      </c>
      <c r="J21" s="34">
        <f t="shared" si="3"/>
        <v>96338</v>
      </c>
      <c r="K21" s="49"/>
      <c r="L21" s="50"/>
      <c r="M21" s="51"/>
    </row>
    <row r="22" spans="1:14" s="30" customFormat="1" ht="30" customHeight="1" x14ac:dyDescent="0.25">
      <c r="A22" s="31">
        <v>9</v>
      </c>
      <c r="B22" s="31">
        <v>12</v>
      </c>
      <c r="C22" s="41">
        <v>900500167</v>
      </c>
      <c r="D22" s="35" t="s">
        <v>39</v>
      </c>
      <c r="E22" s="36">
        <v>4080</v>
      </c>
      <c r="F22" s="32">
        <v>0.19</v>
      </c>
      <c r="G22" s="33">
        <f t="shared" si="0"/>
        <v>775</v>
      </c>
      <c r="H22" s="34">
        <f t="shared" si="1"/>
        <v>4855</v>
      </c>
      <c r="I22" s="34">
        <f t="shared" si="2"/>
        <v>48960</v>
      </c>
      <c r="J22" s="34">
        <f t="shared" si="3"/>
        <v>58260</v>
      </c>
      <c r="K22" s="49"/>
      <c r="L22" s="50"/>
      <c r="M22" s="51"/>
    </row>
    <row r="23" spans="1:14" s="30" customFormat="1" ht="30" customHeight="1" x14ac:dyDescent="0.25">
      <c r="A23" s="31">
        <v>10</v>
      </c>
      <c r="B23" s="31">
        <v>2</v>
      </c>
      <c r="C23" s="47">
        <v>900508105</v>
      </c>
      <c r="D23" s="35" t="s">
        <v>86</v>
      </c>
      <c r="E23" s="36">
        <v>342000</v>
      </c>
      <c r="F23" s="32">
        <v>0.19</v>
      </c>
      <c r="G23" s="33">
        <f t="shared" si="0"/>
        <v>64980</v>
      </c>
      <c r="H23" s="34">
        <f t="shared" si="1"/>
        <v>406980</v>
      </c>
      <c r="I23" s="34">
        <f t="shared" si="2"/>
        <v>684000</v>
      </c>
      <c r="J23" s="34">
        <f t="shared" si="3"/>
        <v>813960</v>
      </c>
      <c r="K23" s="49"/>
      <c r="L23" s="50"/>
      <c r="M23" s="51"/>
    </row>
    <row r="24" spans="1:14" s="30" customFormat="1" ht="30" customHeight="1" x14ac:dyDescent="0.25">
      <c r="A24" s="31">
        <v>11</v>
      </c>
      <c r="B24" s="31">
        <v>48</v>
      </c>
      <c r="C24" s="41">
        <v>8016767</v>
      </c>
      <c r="D24" s="35" t="s">
        <v>40</v>
      </c>
      <c r="E24" s="36">
        <v>940</v>
      </c>
      <c r="F24" s="32">
        <v>0.19</v>
      </c>
      <c r="G24" s="33">
        <f t="shared" si="0"/>
        <v>179</v>
      </c>
      <c r="H24" s="34">
        <f t="shared" si="1"/>
        <v>1119</v>
      </c>
      <c r="I24" s="34">
        <f t="shared" si="2"/>
        <v>45120</v>
      </c>
      <c r="J24" s="34">
        <f t="shared" si="3"/>
        <v>53712</v>
      </c>
      <c r="K24" s="49"/>
      <c r="L24" s="50"/>
      <c r="M24" s="51"/>
    </row>
    <row r="25" spans="1:14" s="30" customFormat="1" ht="30" customHeight="1" x14ac:dyDescent="0.25">
      <c r="A25" s="31">
        <v>12</v>
      </c>
      <c r="B25" s="31">
        <v>3</v>
      </c>
      <c r="C25" s="41">
        <v>8187097</v>
      </c>
      <c r="D25" s="35" t="s">
        <v>41</v>
      </c>
      <c r="E25" s="36">
        <v>17900</v>
      </c>
      <c r="F25" s="32">
        <v>0.19</v>
      </c>
      <c r="G25" s="33">
        <f t="shared" si="0"/>
        <v>3401</v>
      </c>
      <c r="H25" s="34">
        <f t="shared" si="1"/>
        <v>21301</v>
      </c>
      <c r="I25" s="34">
        <f t="shared" si="2"/>
        <v>53700</v>
      </c>
      <c r="J25" s="34">
        <f t="shared" si="3"/>
        <v>63903</v>
      </c>
      <c r="K25" s="49"/>
      <c r="L25" s="50"/>
      <c r="M25" s="51"/>
    </row>
    <row r="26" spans="1:14" s="30" customFormat="1" ht="30" customHeight="1" x14ac:dyDescent="0.25">
      <c r="A26" s="31">
        <v>13</v>
      </c>
      <c r="B26" s="31">
        <v>4</v>
      </c>
      <c r="C26" s="41">
        <v>900500736</v>
      </c>
      <c r="D26" s="35" t="s">
        <v>87</v>
      </c>
      <c r="E26" s="36">
        <v>5930</v>
      </c>
      <c r="F26" s="32">
        <v>0.19</v>
      </c>
      <c r="G26" s="33">
        <f t="shared" si="0"/>
        <v>1127</v>
      </c>
      <c r="H26" s="34">
        <f t="shared" si="1"/>
        <v>7057</v>
      </c>
      <c r="I26" s="34">
        <f t="shared" si="2"/>
        <v>23720</v>
      </c>
      <c r="J26" s="34">
        <f t="shared" si="3"/>
        <v>28228</v>
      </c>
      <c r="K26" s="49"/>
      <c r="L26" s="50"/>
      <c r="M26" s="51"/>
    </row>
    <row r="27" spans="1:14" s="30" customFormat="1" ht="30" customHeight="1" x14ac:dyDescent="0.25">
      <c r="A27" s="31">
        <v>14</v>
      </c>
      <c r="B27" s="31">
        <v>6</v>
      </c>
      <c r="C27" s="41">
        <v>900501590</v>
      </c>
      <c r="D27" s="35" t="s">
        <v>42</v>
      </c>
      <c r="E27" s="36">
        <v>3390</v>
      </c>
      <c r="F27" s="32">
        <v>0.19</v>
      </c>
      <c r="G27" s="33">
        <f t="shared" si="0"/>
        <v>644</v>
      </c>
      <c r="H27" s="34">
        <f t="shared" si="1"/>
        <v>4034</v>
      </c>
      <c r="I27" s="34">
        <f t="shared" si="2"/>
        <v>20340</v>
      </c>
      <c r="J27" s="34">
        <f t="shared" si="3"/>
        <v>24204</v>
      </c>
      <c r="K27" s="49"/>
      <c r="L27" s="50"/>
      <c r="M27" s="51"/>
    </row>
    <row r="28" spans="1:14" s="30" customFormat="1" ht="30" customHeight="1" x14ac:dyDescent="0.25">
      <c r="A28" s="31">
        <v>15</v>
      </c>
      <c r="B28" s="31">
        <v>288</v>
      </c>
      <c r="C28" s="41">
        <v>8081186</v>
      </c>
      <c r="D28" s="35" t="s">
        <v>43</v>
      </c>
      <c r="E28" s="36">
        <v>1162</v>
      </c>
      <c r="F28" s="32">
        <v>0</v>
      </c>
      <c r="G28" s="33">
        <f t="shared" si="0"/>
        <v>0</v>
      </c>
      <c r="H28" s="34">
        <f t="shared" si="1"/>
        <v>1162</v>
      </c>
      <c r="I28" s="34">
        <f t="shared" si="2"/>
        <v>334656</v>
      </c>
      <c r="J28" s="34">
        <f t="shared" si="3"/>
        <v>334656</v>
      </c>
      <c r="K28" s="49" t="s">
        <v>85</v>
      </c>
      <c r="L28" s="50"/>
      <c r="M28" s="51"/>
      <c r="N28" s="48">
        <f>H28*12</f>
        <v>13944</v>
      </c>
    </row>
    <row r="29" spans="1:14" s="30" customFormat="1" ht="30" customHeight="1" x14ac:dyDescent="0.25">
      <c r="A29" s="31">
        <v>16</v>
      </c>
      <c r="B29" s="31">
        <v>3</v>
      </c>
      <c r="C29" s="41">
        <v>8009983</v>
      </c>
      <c r="D29" s="35" t="s">
        <v>44</v>
      </c>
      <c r="E29" s="36">
        <v>13800</v>
      </c>
      <c r="F29" s="32">
        <v>0.19</v>
      </c>
      <c r="G29" s="33">
        <f t="shared" si="0"/>
        <v>2622</v>
      </c>
      <c r="H29" s="34">
        <f t="shared" si="1"/>
        <v>16422</v>
      </c>
      <c r="I29" s="34">
        <f t="shared" si="2"/>
        <v>41400</v>
      </c>
      <c r="J29" s="34">
        <f t="shared" si="3"/>
        <v>49266</v>
      </c>
      <c r="K29" s="49"/>
      <c r="L29" s="50"/>
      <c r="M29" s="51"/>
    </row>
    <row r="30" spans="1:14" s="30" customFormat="1" ht="30" customHeight="1" x14ac:dyDescent="0.25">
      <c r="A30" s="31">
        <v>17</v>
      </c>
      <c r="B30" s="31">
        <v>4</v>
      </c>
      <c r="C30" s="41">
        <v>8490690</v>
      </c>
      <c r="D30" s="35" t="s">
        <v>45</v>
      </c>
      <c r="E30" s="45">
        <v>1720</v>
      </c>
      <c r="F30" s="32">
        <v>0.19</v>
      </c>
      <c r="G30" s="33">
        <f t="shared" si="0"/>
        <v>327</v>
      </c>
      <c r="H30" s="34">
        <f t="shared" si="1"/>
        <v>2047</v>
      </c>
      <c r="I30" s="34">
        <f t="shared" si="2"/>
        <v>6880</v>
      </c>
      <c r="J30" s="34">
        <f t="shared" si="3"/>
        <v>8188</v>
      </c>
      <c r="K30" s="49"/>
      <c r="L30" s="50"/>
      <c r="M30" s="51"/>
    </row>
    <row r="31" spans="1:14" s="30" customFormat="1" ht="30" customHeight="1" x14ac:dyDescent="0.25">
      <c r="A31" s="31">
        <v>18</v>
      </c>
      <c r="B31" s="31">
        <v>6</v>
      </c>
      <c r="C31" s="41">
        <v>8490695</v>
      </c>
      <c r="D31" s="35" t="s">
        <v>46</v>
      </c>
      <c r="E31" s="45">
        <v>1750</v>
      </c>
      <c r="F31" s="32">
        <v>0.19</v>
      </c>
      <c r="G31" s="33">
        <f t="shared" ref="G31:G67" si="4">+ROUND(E31*F31,0)</f>
        <v>333</v>
      </c>
      <c r="H31" s="34">
        <f t="shared" ref="H31:H67" si="5">ROUND(E31+G31,0)</f>
        <v>2083</v>
      </c>
      <c r="I31" s="34">
        <f t="shared" ref="I31:I67" si="6">+B31*E31</f>
        <v>10500</v>
      </c>
      <c r="J31" s="34">
        <f t="shared" ref="J31:J67" si="7">+H31*B31</f>
        <v>12498</v>
      </c>
      <c r="K31" s="42"/>
      <c r="L31" s="43"/>
      <c r="M31" s="44"/>
    </row>
    <row r="32" spans="1:14" s="30" customFormat="1" ht="30" customHeight="1" x14ac:dyDescent="0.25">
      <c r="A32" s="31">
        <v>19</v>
      </c>
      <c r="B32" s="31">
        <v>4</v>
      </c>
      <c r="C32" s="41">
        <v>8490709</v>
      </c>
      <c r="D32" s="35" t="s">
        <v>47</v>
      </c>
      <c r="E32" s="45">
        <v>1720</v>
      </c>
      <c r="F32" s="32">
        <v>0.19</v>
      </c>
      <c r="G32" s="33">
        <f t="shared" si="4"/>
        <v>327</v>
      </c>
      <c r="H32" s="34">
        <f t="shared" si="5"/>
        <v>2047</v>
      </c>
      <c r="I32" s="34">
        <f t="shared" si="6"/>
        <v>6880</v>
      </c>
      <c r="J32" s="34">
        <f t="shared" si="7"/>
        <v>8188</v>
      </c>
      <c r="K32" s="42"/>
      <c r="L32" s="43"/>
      <c r="M32" s="44"/>
    </row>
    <row r="33" spans="1:13" s="30" customFormat="1" ht="30" customHeight="1" x14ac:dyDescent="0.25">
      <c r="A33" s="31">
        <v>20</v>
      </c>
      <c r="B33" s="31">
        <v>4</v>
      </c>
      <c r="C33" s="41">
        <v>8490767</v>
      </c>
      <c r="D33" s="35" t="s">
        <v>48</v>
      </c>
      <c r="E33" s="45">
        <v>1720</v>
      </c>
      <c r="F33" s="32">
        <v>0.19</v>
      </c>
      <c r="G33" s="33">
        <f t="shared" si="4"/>
        <v>327</v>
      </c>
      <c r="H33" s="34">
        <f t="shared" si="5"/>
        <v>2047</v>
      </c>
      <c r="I33" s="34">
        <f t="shared" si="6"/>
        <v>6880</v>
      </c>
      <c r="J33" s="34">
        <f t="shared" si="7"/>
        <v>8188</v>
      </c>
      <c r="K33" s="42"/>
      <c r="L33" s="43"/>
      <c r="M33" s="44"/>
    </row>
    <row r="34" spans="1:13" s="30" customFormat="1" ht="30" customHeight="1" x14ac:dyDescent="0.25">
      <c r="A34" s="31">
        <v>21</v>
      </c>
      <c r="B34" s="31">
        <v>6</v>
      </c>
      <c r="C34" s="41">
        <v>8490662</v>
      </c>
      <c r="D34" s="35" t="s">
        <v>49</v>
      </c>
      <c r="E34" s="45">
        <v>1250</v>
      </c>
      <c r="F34" s="32">
        <v>0.19</v>
      </c>
      <c r="G34" s="33">
        <f t="shared" si="4"/>
        <v>238</v>
      </c>
      <c r="H34" s="34">
        <f t="shared" si="5"/>
        <v>1488</v>
      </c>
      <c r="I34" s="34">
        <f t="shared" si="6"/>
        <v>7500</v>
      </c>
      <c r="J34" s="34">
        <f t="shared" si="7"/>
        <v>8928</v>
      </c>
      <c r="K34" s="42"/>
      <c r="L34" s="43"/>
      <c r="M34" s="44"/>
    </row>
    <row r="35" spans="1:13" s="30" customFormat="1" ht="30" customHeight="1" x14ac:dyDescent="0.25">
      <c r="A35" s="31">
        <v>22</v>
      </c>
      <c r="B35" s="31">
        <v>6</v>
      </c>
      <c r="C35" s="41">
        <v>8490701</v>
      </c>
      <c r="D35" s="35" t="s">
        <v>50</v>
      </c>
      <c r="E35" s="45">
        <v>1250</v>
      </c>
      <c r="F35" s="32">
        <v>0.19</v>
      </c>
      <c r="G35" s="33">
        <f t="shared" si="4"/>
        <v>238</v>
      </c>
      <c r="H35" s="34">
        <f t="shared" si="5"/>
        <v>1488</v>
      </c>
      <c r="I35" s="34">
        <f t="shared" si="6"/>
        <v>7500</v>
      </c>
      <c r="J35" s="34">
        <f t="shared" si="7"/>
        <v>8928</v>
      </c>
      <c r="K35" s="42"/>
      <c r="L35" s="43"/>
      <c r="M35" s="44"/>
    </row>
    <row r="36" spans="1:13" s="30" customFormat="1" ht="30" customHeight="1" x14ac:dyDescent="0.25">
      <c r="A36" s="31">
        <v>23</v>
      </c>
      <c r="B36" s="31">
        <v>6</v>
      </c>
      <c r="C36" s="41">
        <v>8490763</v>
      </c>
      <c r="D36" s="35" t="s">
        <v>51</v>
      </c>
      <c r="E36" s="45">
        <v>1230</v>
      </c>
      <c r="F36" s="32">
        <v>0.19</v>
      </c>
      <c r="G36" s="33">
        <f t="shared" si="4"/>
        <v>234</v>
      </c>
      <c r="H36" s="34">
        <f t="shared" si="5"/>
        <v>1464</v>
      </c>
      <c r="I36" s="34">
        <f t="shared" si="6"/>
        <v>7380</v>
      </c>
      <c r="J36" s="34">
        <f t="shared" si="7"/>
        <v>8784</v>
      </c>
      <c r="K36" s="42"/>
      <c r="L36" s="43"/>
      <c r="M36" s="44"/>
    </row>
    <row r="37" spans="1:13" s="30" customFormat="1" ht="30" customHeight="1" x14ac:dyDescent="0.25">
      <c r="A37" s="31">
        <v>24</v>
      </c>
      <c r="B37" s="31">
        <v>6</v>
      </c>
      <c r="C37" s="41">
        <v>8490773</v>
      </c>
      <c r="D37" s="35" t="s">
        <v>52</v>
      </c>
      <c r="E37" s="45">
        <v>1230</v>
      </c>
      <c r="F37" s="32">
        <v>0.19</v>
      </c>
      <c r="G37" s="33">
        <f t="shared" si="4"/>
        <v>234</v>
      </c>
      <c r="H37" s="34">
        <f t="shared" si="5"/>
        <v>1464</v>
      </c>
      <c r="I37" s="34">
        <f t="shared" si="6"/>
        <v>7380</v>
      </c>
      <c r="J37" s="34">
        <f t="shared" si="7"/>
        <v>8784</v>
      </c>
      <c r="K37" s="42"/>
      <c r="L37" s="43"/>
      <c r="M37" s="44"/>
    </row>
    <row r="38" spans="1:13" s="30" customFormat="1" ht="30" customHeight="1" x14ac:dyDescent="0.25">
      <c r="A38" s="31">
        <v>25</v>
      </c>
      <c r="B38" s="31">
        <v>3</v>
      </c>
      <c r="C38" s="41">
        <v>900506085</v>
      </c>
      <c r="D38" s="35" t="s">
        <v>53</v>
      </c>
      <c r="E38" s="36">
        <v>2360</v>
      </c>
      <c r="F38" s="32">
        <v>0.19</v>
      </c>
      <c r="G38" s="33">
        <f t="shared" si="4"/>
        <v>448</v>
      </c>
      <c r="H38" s="34">
        <f t="shared" si="5"/>
        <v>2808</v>
      </c>
      <c r="I38" s="34">
        <f t="shared" si="6"/>
        <v>7080</v>
      </c>
      <c r="J38" s="34">
        <f t="shared" si="7"/>
        <v>8424</v>
      </c>
      <c r="K38" s="42"/>
      <c r="L38" s="43"/>
      <c r="M38" s="44"/>
    </row>
    <row r="39" spans="1:13" s="30" customFormat="1" ht="30" customHeight="1" x14ac:dyDescent="0.25">
      <c r="A39" s="31">
        <v>26</v>
      </c>
      <c r="B39" s="31">
        <v>40</v>
      </c>
      <c r="C39" s="41">
        <v>8162182</v>
      </c>
      <c r="D39" s="35" t="s">
        <v>54</v>
      </c>
      <c r="E39" s="36">
        <v>19600</v>
      </c>
      <c r="F39" s="32">
        <v>0.19</v>
      </c>
      <c r="G39" s="33">
        <f t="shared" si="4"/>
        <v>3724</v>
      </c>
      <c r="H39" s="34">
        <f t="shared" si="5"/>
        <v>23324</v>
      </c>
      <c r="I39" s="34">
        <f t="shared" si="6"/>
        <v>784000</v>
      </c>
      <c r="J39" s="34">
        <f t="shared" si="7"/>
        <v>932960</v>
      </c>
      <c r="K39" s="42"/>
      <c r="L39" s="43"/>
      <c r="M39" s="44"/>
    </row>
    <row r="40" spans="1:13" s="30" customFormat="1" ht="30" customHeight="1" x14ac:dyDescent="0.25">
      <c r="A40" s="31">
        <v>27</v>
      </c>
      <c r="B40" s="31">
        <v>8</v>
      </c>
      <c r="C40" s="41">
        <v>8490822</v>
      </c>
      <c r="D40" s="35" t="s">
        <v>55</v>
      </c>
      <c r="E40" s="36">
        <v>4960</v>
      </c>
      <c r="F40" s="32">
        <v>0.19</v>
      </c>
      <c r="G40" s="33">
        <f t="shared" si="4"/>
        <v>942</v>
      </c>
      <c r="H40" s="34">
        <f t="shared" si="5"/>
        <v>5902</v>
      </c>
      <c r="I40" s="34">
        <f t="shared" si="6"/>
        <v>39680</v>
      </c>
      <c r="J40" s="34">
        <f t="shared" si="7"/>
        <v>47216</v>
      </c>
      <c r="K40" s="42"/>
      <c r="L40" s="43"/>
      <c r="M40" s="44"/>
    </row>
    <row r="41" spans="1:13" s="30" customFormat="1" ht="30" customHeight="1" x14ac:dyDescent="0.25">
      <c r="A41" s="31">
        <v>28</v>
      </c>
      <c r="B41" s="31">
        <v>12</v>
      </c>
      <c r="C41" s="41">
        <v>8490859</v>
      </c>
      <c r="D41" s="35" t="s">
        <v>56</v>
      </c>
      <c r="E41" s="36">
        <v>17500</v>
      </c>
      <c r="F41" s="32">
        <v>0.19</v>
      </c>
      <c r="G41" s="33">
        <f t="shared" si="4"/>
        <v>3325</v>
      </c>
      <c r="H41" s="34">
        <f t="shared" si="5"/>
        <v>20825</v>
      </c>
      <c r="I41" s="34">
        <f t="shared" si="6"/>
        <v>210000</v>
      </c>
      <c r="J41" s="34">
        <f t="shared" si="7"/>
        <v>249900</v>
      </c>
      <c r="K41" s="42"/>
      <c r="L41" s="43"/>
      <c r="M41" s="44"/>
    </row>
    <row r="42" spans="1:13" s="30" customFormat="1" ht="30" customHeight="1" x14ac:dyDescent="0.25">
      <c r="A42" s="31">
        <v>29</v>
      </c>
      <c r="B42" s="31">
        <v>8</v>
      </c>
      <c r="C42" s="41">
        <v>8490872</v>
      </c>
      <c r="D42" s="35" t="s">
        <v>57</v>
      </c>
      <c r="E42" s="36">
        <v>1440</v>
      </c>
      <c r="F42" s="32">
        <v>0.19</v>
      </c>
      <c r="G42" s="33">
        <f t="shared" si="4"/>
        <v>274</v>
      </c>
      <c r="H42" s="34">
        <f t="shared" si="5"/>
        <v>1714</v>
      </c>
      <c r="I42" s="34">
        <f t="shared" si="6"/>
        <v>11520</v>
      </c>
      <c r="J42" s="34">
        <f t="shared" si="7"/>
        <v>13712</v>
      </c>
      <c r="K42" s="42"/>
      <c r="L42" s="43"/>
      <c r="M42" s="44"/>
    </row>
    <row r="43" spans="1:13" s="30" customFormat="1" ht="30" customHeight="1" x14ac:dyDescent="0.25">
      <c r="A43" s="31">
        <v>30</v>
      </c>
      <c r="B43" s="31">
        <v>9</v>
      </c>
      <c r="C43" s="41">
        <v>8022486</v>
      </c>
      <c r="D43" s="35" t="s">
        <v>58</v>
      </c>
      <c r="E43" s="45">
        <v>1380</v>
      </c>
      <c r="F43" s="32">
        <v>0.19</v>
      </c>
      <c r="G43" s="33">
        <f t="shared" si="4"/>
        <v>262</v>
      </c>
      <c r="H43" s="34">
        <f t="shared" si="5"/>
        <v>1642</v>
      </c>
      <c r="I43" s="34">
        <f t="shared" si="6"/>
        <v>12420</v>
      </c>
      <c r="J43" s="34">
        <f t="shared" si="7"/>
        <v>14778</v>
      </c>
      <c r="K43" s="42"/>
      <c r="L43" s="43"/>
      <c r="M43" s="44"/>
    </row>
    <row r="44" spans="1:13" s="30" customFormat="1" ht="30" customHeight="1" x14ac:dyDescent="0.25">
      <c r="A44" s="31">
        <v>31</v>
      </c>
      <c r="B44" s="31">
        <v>9</v>
      </c>
      <c r="C44" s="41">
        <v>8022487</v>
      </c>
      <c r="D44" s="35" t="s">
        <v>59</v>
      </c>
      <c r="E44" s="45">
        <v>1380</v>
      </c>
      <c r="F44" s="32">
        <v>0.19</v>
      </c>
      <c r="G44" s="33">
        <f t="shared" si="4"/>
        <v>262</v>
      </c>
      <c r="H44" s="34">
        <f t="shared" si="5"/>
        <v>1642</v>
      </c>
      <c r="I44" s="34">
        <f t="shared" si="6"/>
        <v>12420</v>
      </c>
      <c r="J44" s="34">
        <f t="shared" si="7"/>
        <v>14778</v>
      </c>
      <c r="K44" s="42"/>
      <c r="L44" s="43"/>
      <c r="M44" s="44"/>
    </row>
    <row r="45" spans="1:13" s="30" customFormat="1" ht="30" customHeight="1" x14ac:dyDescent="0.25">
      <c r="A45" s="31">
        <v>32</v>
      </c>
      <c r="B45" s="31">
        <v>9</v>
      </c>
      <c r="C45" s="41">
        <v>8490874</v>
      </c>
      <c r="D45" s="35" t="s">
        <v>60</v>
      </c>
      <c r="E45" s="45">
        <v>1380</v>
      </c>
      <c r="F45" s="32">
        <v>0.19</v>
      </c>
      <c r="G45" s="33">
        <f t="shared" si="4"/>
        <v>262</v>
      </c>
      <c r="H45" s="34">
        <f t="shared" si="5"/>
        <v>1642</v>
      </c>
      <c r="I45" s="34">
        <f t="shared" si="6"/>
        <v>12420</v>
      </c>
      <c r="J45" s="34">
        <f t="shared" si="7"/>
        <v>14778</v>
      </c>
      <c r="K45" s="42"/>
      <c r="L45" s="43"/>
      <c r="M45" s="44"/>
    </row>
    <row r="46" spans="1:13" s="30" customFormat="1" ht="30" customHeight="1" x14ac:dyDescent="0.25">
      <c r="A46" s="31">
        <v>33</v>
      </c>
      <c r="B46" s="31">
        <v>9</v>
      </c>
      <c r="C46" s="41">
        <v>8490875</v>
      </c>
      <c r="D46" s="35" t="s">
        <v>61</v>
      </c>
      <c r="E46" s="45">
        <v>1380</v>
      </c>
      <c r="F46" s="32">
        <v>0.19</v>
      </c>
      <c r="G46" s="33">
        <f t="shared" si="4"/>
        <v>262</v>
      </c>
      <c r="H46" s="34">
        <f t="shared" si="5"/>
        <v>1642</v>
      </c>
      <c r="I46" s="34">
        <f t="shared" si="6"/>
        <v>12420</v>
      </c>
      <c r="J46" s="34">
        <f t="shared" si="7"/>
        <v>14778</v>
      </c>
      <c r="K46" s="42"/>
      <c r="L46" s="43"/>
      <c r="M46" s="44"/>
    </row>
    <row r="47" spans="1:13" s="30" customFormat="1" ht="30" customHeight="1" x14ac:dyDescent="0.25">
      <c r="A47" s="31">
        <v>34</v>
      </c>
      <c r="B47" s="31">
        <v>6</v>
      </c>
      <c r="C47" s="41">
        <v>900506083</v>
      </c>
      <c r="D47" s="35" t="s">
        <v>62</v>
      </c>
      <c r="E47" s="45">
        <v>2270</v>
      </c>
      <c r="F47" s="32">
        <v>0.19</v>
      </c>
      <c r="G47" s="33">
        <f t="shared" ref="G47:G60" si="8">+ROUND(E47*F47,0)</f>
        <v>431</v>
      </c>
      <c r="H47" s="34">
        <f t="shared" ref="H47:H60" si="9">ROUND(E47+G47,0)</f>
        <v>2701</v>
      </c>
      <c r="I47" s="34">
        <f t="shared" ref="I47:I60" si="10">+B47*E47</f>
        <v>13620</v>
      </c>
      <c r="J47" s="34">
        <f t="shared" ref="J47:J60" si="11">+H47*B47</f>
        <v>16206</v>
      </c>
      <c r="K47" s="42"/>
      <c r="L47" s="43"/>
      <c r="M47" s="44"/>
    </row>
    <row r="48" spans="1:13" s="30" customFormat="1" ht="30" customHeight="1" x14ac:dyDescent="0.25">
      <c r="A48" s="31">
        <v>35</v>
      </c>
      <c r="B48" s="31">
        <v>200</v>
      </c>
      <c r="C48" s="41">
        <v>900503699</v>
      </c>
      <c r="D48" s="35" t="s">
        <v>63</v>
      </c>
      <c r="E48" s="45">
        <v>140</v>
      </c>
      <c r="F48" s="32">
        <v>0.19</v>
      </c>
      <c r="G48" s="33">
        <f t="shared" si="8"/>
        <v>27</v>
      </c>
      <c r="H48" s="34">
        <f t="shared" si="9"/>
        <v>167</v>
      </c>
      <c r="I48" s="34">
        <f t="shared" si="10"/>
        <v>28000</v>
      </c>
      <c r="J48" s="34">
        <f t="shared" si="11"/>
        <v>33400</v>
      </c>
      <c r="K48" s="42"/>
      <c r="L48" s="43"/>
      <c r="M48" s="44"/>
    </row>
    <row r="49" spans="1:13" s="30" customFormat="1" ht="30" customHeight="1" x14ac:dyDescent="0.25">
      <c r="A49" s="31">
        <v>36</v>
      </c>
      <c r="B49" s="31">
        <v>200</v>
      </c>
      <c r="C49" s="41">
        <v>900503701</v>
      </c>
      <c r="D49" s="35" t="s">
        <v>64</v>
      </c>
      <c r="E49" s="45">
        <v>140</v>
      </c>
      <c r="F49" s="32">
        <v>0.19</v>
      </c>
      <c r="G49" s="33">
        <f t="shared" si="8"/>
        <v>27</v>
      </c>
      <c r="H49" s="34">
        <f t="shared" si="9"/>
        <v>167</v>
      </c>
      <c r="I49" s="34">
        <f t="shared" si="10"/>
        <v>28000</v>
      </c>
      <c r="J49" s="34">
        <f t="shared" si="11"/>
        <v>33400</v>
      </c>
      <c r="K49" s="42"/>
      <c r="L49" s="43"/>
      <c r="M49" s="44"/>
    </row>
    <row r="50" spans="1:13" s="30" customFormat="1" ht="30" customHeight="1" x14ac:dyDescent="0.25">
      <c r="A50" s="31">
        <v>37</v>
      </c>
      <c r="B50" s="31">
        <v>18</v>
      </c>
      <c r="C50" s="41">
        <v>8490748</v>
      </c>
      <c r="D50" s="35" t="s">
        <v>65</v>
      </c>
      <c r="E50" s="45">
        <v>5550</v>
      </c>
      <c r="F50" s="32">
        <v>0.19</v>
      </c>
      <c r="G50" s="33">
        <f t="shared" si="8"/>
        <v>1055</v>
      </c>
      <c r="H50" s="34">
        <f t="shared" si="9"/>
        <v>6605</v>
      </c>
      <c r="I50" s="34">
        <f t="shared" si="10"/>
        <v>99900</v>
      </c>
      <c r="J50" s="34">
        <f t="shared" si="11"/>
        <v>118890</v>
      </c>
      <c r="K50" s="42"/>
      <c r="L50" s="43"/>
      <c r="M50" s="44"/>
    </row>
    <row r="51" spans="1:13" s="30" customFormat="1" ht="30" customHeight="1" x14ac:dyDescent="0.25">
      <c r="A51" s="31">
        <v>38</v>
      </c>
      <c r="B51" s="31">
        <v>1</v>
      </c>
      <c r="C51" s="41">
        <v>8014375</v>
      </c>
      <c r="D51" s="35" t="s">
        <v>66</v>
      </c>
      <c r="E51" s="45">
        <v>164800</v>
      </c>
      <c r="F51" s="32">
        <v>0.19</v>
      </c>
      <c r="G51" s="33">
        <f t="shared" si="8"/>
        <v>31312</v>
      </c>
      <c r="H51" s="34">
        <f t="shared" si="9"/>
        <v>196112</v>
      </c>
      <c r="I51" s="34">
        <f t="shared" si="10"/>
        <v>164800</v>
      </c>
      <c r="J51" s="34">
        <f t="shared" si="11"/>
        <v>196112</v>
      </c>
      <c r="K51" s="42"/>
      <c r="L51" s="43"/>
      <c r="M51" s="44"/>
    </row>
    <row r="52" spans="1:13" s="30" customFormat="1" ht="30" customHeight="1" x14ac:dyDescent="0.25">
      <c r="A52" s="31">
        <v>39</v>
      </c>
      <c r="B52" s="31">
        <v>24</v>
      </c>
      <c r="C52" s="41">
        <v>8490912</v>
      </c>
      <c r="D52" s="35" t="s">
        <v>67</v>
      </c>
      <c r="E52" s="45">
        <v>620</v>
      </c>
      <c r="F52" s="32">
        <v>0.19</v>
      </c>
      <c r="G52" s="33">
        <f t="shared" si="8"/>
        <v>118</v>
      </c>
      <c r="H52" s="34">
        <f t="shared" si="9"/>
        <v>738</v>
      </c>
      <c r="I52" s="34">
        <f t="shared" si="10"/>
        <v>14880</v>
      </c>
      <c r="J52" s="34">
        <f t="shared" si="11"/>
        <v>17712</v>
      </c>
      <c r="K52" s="42"/>
      <c r="L52" s="43"/>
      <c r="M52" s="44"/>
    </row>
    <row r="53" spans="1:13" s="30" customFormat="1" ht="30" customHeight="1" x14ac:dyDescent="0.25">
      <c r="A53" s="31">
        <v>40</v>
      </c>
      <c r="B53" s="31">
        <v>6</v>
      </c>
      <c r="C53" s="41">
        <v>8490894</v>
      </c>
      <c r="D53" s="35" t="s">
        <v>68</v>
      </c>
      <c r="E53" s="45">
        <v>4520</v>
      </c>
      <c r="F53" s="32">
        <v>0.19</v>
      </c>
      <c r="G53" s="33">
        <f t="shared" si="8"/>
        <v>859</v>
      </c>
      <c r="H53" s="34">
        <f t="shared" si="9"/>
        <v>5379</v>
      </c>
      <c r="I53" s="34">
        <f t="shared" si="10"/>
        <v>27120</v>
      </c>
      <c r="J53" s="34">
        <f t="shared" si="11"/>
        <v>32274</v>
      </c>
      <c r="K53" s="42"/>
      <c r="L53" s="43"/>
      <c r="M53" s="44"/>
    </row>
    <row r="54" spans="1:13" s="30" customFormat="1" ht="30" customHeight="1" x14ac:dyDescent="0.25">
      <c r="A54" s="31">
        <v>41</v>
      </c>
      <c r="B54" s="31">
        <v>10</v>
      </c>
      <c r="C54" s="41">
        <v>8490747</v>
      </c>
      <c r="D54" s="35" t="s">
        <v>69</v>
      </c>
      <c r="E54" s="45">
        <v>1170</v>
      </c>
      <c r="F54" s="32">
        <v>0.19</v>
      </c>
      <c r="G54" s="33">
        <f t="shared" si="8"/>
        <v>222</v>
      </c>
      <c r="H54" s="34">
        <f t="shared" si="9"/>
        <v>1392</v>
      </c>
      <c r="I54" s="34">
        <f t="shared" si="10"/>
        <v>11700</v>
      </c>
      <c r="J54" s="34">
        <f t="shared" si="11"/>
        <v>13920</v>
      </c>
      <c r="K54" s="42"/>
      <c r="L54" s="43"/>
      <c r="M54" s="44"/>
    </row>
    <row r="55" spans="1:13" s="30" customFormat="1" ht="30" customHeight="1" x14ac:dyDescent="0.25">
      <c r="A55" s="31">
        <v>42</v>
      </c>
      <c r="B55" s="31">
        <v>2</v>
      </c>
      <c r="C55" s="41">
        <v>8006454</v>
      </c>
      <c r="D55" s="35" t="s">
        <v>70</v>
      </c>
      <c r="E55" s="45">
        <v>2950</v>
      </c>
      <c r="F55" s="32">
        <v>0.19</v>
      </c>
      <c r="G55" s="33">
        <f t="shared" si="8"/>
        <v>561</v>
      </c>
      <c r="H55" s="34">
        <f t="shared" si="9"/>
        <v>3511</v>
      </c>
      <c r="I55" s="34">
        <f t="shared" si="10"/>
        <v>5900</v>
      </c>
      <c r="J55" s="34">
        <f t="shared" si="11"/>
        <v>7022</v>
      </c>
      <c r="K55" s="42"/>
      <c r="L55" s="43"/>
      <c r="M55" s="44"/>
    </row>
    <row r="56" spans="1:13" s="30" customFormat="1" ht="30" customHeight="1" x14ac:dyDescent="0.25">
      <c r="A56" s="31">
        <v>43</v>
      </c>
      <c r="B56" s="31">
        <v>36</v>
      </c>
      <c r="C56" s="41">
        <v>8075470</v>
      </c>
      <c r="D56" s="35" t="s">
        <v>71</v>
      </c>
      <c r="E56" s="45">
        <v>715</v>
      </c>
      <c r="F56" s="32">
        <v>0</v>
      </c>
      <c r="G56" s="33">
        <f t="shared" si="8"/>
        <v>0</v>
      </c>
      <c r="H56" s="34">
        <f t="shared" si="9"/>
        <v>715</v>
      </c>
      <c r="I56" s="34">
        <f t="shared" si="10"/>
        <v>25740</v>
      </c>
      <c r="J56" s="34">
        <f t="shared" si="11"/>
        <v>25740</v>
      </c>
      <c r="K56" s="42"/>
      <c r="L56" s="43"/>
      <c r="M56" s="44"/>
    </row>
    <row r="57" spans="1:13" s="30" customFormat="1" ht="30" customHeight="1" x14ac:dyDescent="0.25">
      <c r="A57" s="31">
        <v>44</v>
      </c>
      <c r="B57" s="31">
        <v>12</v>
      </c>
      <c r="C57" s="41">
        <v>8087102</v>
      </c>
      <c r="D57" s="35" t="s">
        <v>72</v>
      </c>
      <c r="E57" s="45">
        <v>4630</v>
      </c>
      <c r="F57" s="32">
        <v>0.19</v>
      </c>
      <c r="G57" s="33">
        <f t="shared" si="8"/>
        <v>880</v>
      </c>
      <c r="H57" s="34">
        <f t="shared" si="9"/>
        <v>5510</v>
      </c>
      <c r="I57" s="34">
        <f t="shared" si="10"/>
        <v>55560</v>
      </c>
      <c r="J57" s="34">
        <f t="shared" si="11"/>
        <v>66120</v>
      </c>
      <c r="K57" s="42"/>
      <c r="L57" s="43"/>
      <c r="M57" s="44"/>
    </row>
    <row r="58" spans="1:13" s="30" customFormat="1" ht="30" customHeight="1" x14ac:dyDescent="0.25">
      <c r="A58" s="31">
        <v>45</v>
      </c>
      <c r="B58" s="31">
        <v>300</v>
      </c>
      <c r="C58" s="41">
        <v>8490674</v>
      </c>
      <c r="D58" s="35" t="s">
        <v>88</v>
      </c>
      <c r="E58" s="45">
        <v>3700</v>
      </c>
      <c r="F58" s="32">
        <v>0.19</v>
      </c>
      <c r="G58" s="33">
        <f t="shared" si="8"/>
        <v>703</v>
      </c>
      <c r="H58" s="34">
        <f t="shared" si="9"/>
        <v>4403</v>
      </c>
      <c r="I58" s="34">
        <f t="shared" si="10"/>
        <v>1110000</v>
      </c>
      <c r="J58" s="34">
        <f t="shared" si="11"/>
        <v>1320900</v>
      </c>
      <c r="K58" s="42"/>
      <c r="L58" s="43"/>
      <c r="M58" s="44"/>
    </row>
    <row r="59" spans="1:13" s="30" customFormat="1" ht="30" customHeight="1" x14ac:dyDescent="0.25">
      <c r="A59" s="31">
        <v>46</v>
      </c>
      <c r="B59" s="31">
        <v>8</v>
      </c>
      <c r="C59" s="41">
        <v>8490738</v>
      </c>
      <c r="D59" s="35" t="s">
        <v>73</v>
      </c>
      <c r="E59" s="36">
        <v>2920</v>
      </c>
      <c r="F59" s="32">
        <v>0.19</v>
      </c>
      <c r="G59" s="33">
        <f t="shared" si="8"/>
        <v>555</v>
      </c>
      <c r="H59" s="34">
        <f t="shared" si="9"/>
        <v>3475</v>
      </c>
      <c r="I59" s="34">
        <f t="shared" si="10"/>
        <v>23360</v>
      </c>
      <c r="J59" s="34">
        <f t="shared" si="11"/>
        <v>27800</v>
      </c>
      <c r="K59" s="42"/>
      <c r="L59" s="43"/>
      <c r="M59" s="44"/>
    </row>
    <row r="60" spans="1:13" s="30" customFormat="1" ht="30" customHeight="1" x14ac:dyDescent="0.25">
      <c r="A60" s="31">
        <v>47</v>
      </c>
      <c r="B60" s="31">
        <v>12</v>
      </c>
      <c r="C60" s="41">
        <v>8141260</v>
      </c>
      <c r="D60" s="35" t="s">
        <v>74</v>
      </c>
      <c r="E60" s="36">
        <v>1260</v>
      </c>
      <c r="F60" s="32">
        <v>0.19</v>
      </c>
      <c r="G60" s="33">
        <f t="shared" si="8"/>
        <v>239</v>
      </c>
      <c r="H60" s="34">
        <f t="shared" si="9"/>
        <v>1499</v>
      </c>
      <c r="I60" s="34">
        <f t="shared" si="10"/>
        <v>15120</v>
      </c>
      <c r="J60" s="34">
        <f t="shared" si="11"/>
        <v>17988</v>
      </c>
      <c r="K60" s="42"/>
      <c r="L60" s="43"/>
      <c r="M60" s="44"/>
    </row>
    <row r="61" spans="1:13" s="30" customFormat="1" ht="30" customHeight="1" x14ac:dyDescent="0.25">
      <c r="A61" s="31">
        <v>49</v>
      </c>
      <c r="B61" s="31">
        <v>19</v>
      </c>
      <c r="C61" s="41">
        <v>900503036</v>
      </c>
      <c r="D61" s="35" t="s">
        <v>75</v>
      </c>
      <c r="E61" s="36">
        <v>5810</v>
      </c>
      <c r="F61" s="32">
        <v>0.19</v>
      </c>
      <c r="G61" s="33">
        <f t="shared" si="4"/>
        <v>1104</v>
      </c>
      <c r="H61" s="34">
        <f t="shared" si="5"/>
        <v>6914</v>
      </c>
      <c r="I61" s="34">
        <f t="shared" si="6"/>
        <v>110390</v>
      </c>
      <c r="J61" s="34">
        <f t="shared" si="7"/>
        <v>131366</v>
      </c>
      <c r="K61" s="42"/>
      <c r="L61" s="43"/>
      <c r="M61" s="44"/>
    </row>
    <row r="62" spans="1:13" s="30" customFormat="1" ht="30" customHeight="1" x14ac:dyDescent="0.25">
      <c r="A62" s="31">
        <v>50</v>
      </c>
      <c r="B62" s="31">
        <v>2</v>
      </c>
      <c r="C62" s="41">
        <v>8042272</v>
      </c>
      <c r="D62" s="35" t="s">
        <v>76</v>
      </c>
      <c r="E62" s="36">
        <v>39000</v>
      </c>
      <c r="F62" s="32">
        <v>0.19</v>
      </c>
      <c r="G62" s="33">
        <f t="shared" si="4"/>
        <v>7410</v>
      </c>
      <c r="H62" s="34">
        <f t="shared" si="5"/>
        <v>46410</v>
      </c>
      <c r="I62" s="34">
        <f t="shared" si="6"/>
        <v>78000</v>
      </c>
      <c r="J62" s="34">
        <f t="shared" si="7"/>
        <v>92820</v>
      </c>
      <c r="K62" s="42"/>
      <c r="L62" s="43"/>
      <c r="M62" s="44"/>
    </row>
    <row r="63" spans="1:13" s="30" customFormat="1" ht="30" customHeight="1" x14ac:dyDescent="0.25">
      <c r="A63" s="31">
        <v>51</v>
      </c>
      <c r="B63" s="31">
        <v>12</v>
      </c>
      <c r="C63" s="41">
        <v>8007934</v>
      </c>
      <c r="D63" s="35" t="s">
        <v>77</v>
      </c>
      <c r="E63" s="45">
        <v>1130</v>
      </c>
      <c r="F63" s="32">
        <v>0.19</v>
      </c>
      <c r="G63" s="33">
        <f t="shared" si="4"/>
        <v>215</v>
      </c>
      <c r="H63" s="34">
        <f t="shared" si="5"/>
        <v>1345</v>
      </c>
      <c r="I63" s="34">
        <f t="shared" si="6"/>
        <v>13560</v>
      </c>
      <c r="J63" s="34">
        <f t="shared" si="7"/>
        <v>16140</v>
      </c>
      <c r="K63" s="42"/>
      <c r="L63" s="43"/>
      <c r="M63" s="44"/>
    </row>
    <row r="64" spans="1:13" s="30" customFormat="1" ht="30" customHeight="1" x14ac:dyDescent="0.25">
      <c r="A64" s="31">
        <v>52</v>
      </c>
      <c r="B64" s="31">
        <v>12</v>
      </c>
      <c r="C64" s="41">
        <v>8007935</v>
      </c>
      <c r="D64" s="35" t="s">
        <v>78</v>
      </c>
      <c r="E64" s="45">
        <v>1060</v>
      </c>
      <c r="F64" s="32">
        <v>0.19</v>
      </c>
      <c r="G64" s="33">
        <f t="shared" si="4"/>
        <v>201</v>
      </c>
      <c r="H64" s="34">
        <f t="shared" si="5"/>
        <v>1261</v>
      </c>
      <c r="I64" s="34">
        <f t="shared" si="6"/>
        <v>12720</v>
      </c>
      <c r="J64" s="34">
        <f t="shared" si="7"/>
        <v>15132</v>
      </c>
      <c r="K64" s="42"/>
      <c r="L64" s="43"/>
      <c r="M64" s="44"/>
    </row>
    <row r="65" spans="1:14" s="30" customFormat="1" ht="30" customHeight="1" x14ac:dyDescent="0.25">
      <c r="A65" s="31">
        <v>53</v>
      </c>
      <c r="B65" s="31">
        <v>12</v>
      </c>
      <c r="C65" s="41">
        <v>8007938</v>
      </c>
      <c r="D65" s="35" t="s">
        <v>79</v>
      </c>
      <c r="E65" s="45">
        <v>1130</v>
      </c>
      <c r="F65" s="32">
        <v>0.19</v>
      </c>
      <c r="G65" s="33">
        <f t="shared" si="4"/>
        <v>215</v>
      </c>
      <c r="H65" s="34">
        <f t="shared" si="5"/>
        <v>1345</v>
      </c>
      <c r="I65" s="34">
        <f t="shared" si="6"/>
        <v>13560</v>
      </c>
      <c r="J65" s="34">
        <f t="shared" si="7"/>
        <v>16140</v>
      </c>
      <c r="K65" s="42"/>
      <c r="L65" s="43"/>
      <c r="M65" s="44"/>
    </row>
    <row r="66" spans="1:14" s="30" customFormat="1" ht="30" customHeight="1" x14ac:dyDescent="0.25">
      <c r="A66" s="31">
        <v>54</v>
      </c>
      <c r="B66" s="31">
        <v>12</v>
      </c>
      <c r="C66" s="41">
        <v>8490693</v>
      </c>
      <c r="D66" s="35" t="s">
        <v>80</v>
      </c>
      <c r="E66" s="36">
        <v>1100</v>
      </c>
      <c r="F66" s="32">
        <v>0.19</v>
      </c>
      <c r="G66" s="33">
        <f t="shared" si="4"/>
        <v>209</v>
      </c>
      <c r="H66" s="34">
        <f t="shared" si="5"/>
        <v>1309</v>
      </c>
      <c r="I66" s="34">
        <f t="shared" si="6"/>
        <v>13200</v>
      </c>
      <c r="J66" s="34">
        <f t="shared" si="7"/>
        <v>15708</v>
      </c>
      <c r="K66" s="42"/>
      <c r="L66" s="43"/>
      <c r="M66" s="44"/>
    </row>
    <row r="67" spans="1:14" s="30" customFormat="1" ht="30" customHeight="1" x14ac:dyDescent="0.25">
      <c r="A67" s="31">
        <v>55</v>
      </c>
      <c r="B67" s="31">
        <v>2</v>
      </c>
      <c r="C67" s="41">
        <v>900506082</v>
      </c>
      <c r="D67" s="35" t="s">
        <v>31</v>
      </c>
      <c r="E67" s="36">
        <v>6060</v>
      </c>
      <c r="F67" s="32">
        <v>0.19</v>
      </c>
      <c r="G67" s="33">
        <f t="shared" si="4"/>
        <v>1151</v>
      </c>
      <c r="H67" s="34">
        <f t="shared" si="5"/>
        <v>7211</v>
      </c>
      <c r="I67" s="34">
        <f t="shared" si="6"/>
        <v>12120</v>
      </c>
      <c r="J67" s="34">
        <f t="shared" si="7"/>
        <v>14422</v>
      </c>
      <c r="K67" s="42"/>
      <c r="L67" s="43"/>
      <c r="M67" s="44"/>
    </row>
    <row r="68" spans="1:14" s="30" customFormat="1" ht="30" customHeight="1" x14ac:dyDescent="0.25">
      <c r="A68" s="31">
        <v>57</v>
      </c>
      <c r="B68" s="31">
        <v>24</v>
      </c>
      <c r="C68" s="41">
        <v>900502651</v>
      </c>
      <c r="D68" s="35" t="s">
        <v>81</v>
      </c>
      <c r="E68" s="36">
        <v>5200</v>
      </c>
      <c r="F68" s="32">
        <v>0.19</v>
      </c>
      <c r="G68" s="33">
        <f t="shared" ref="G68:G70" si="12">+ROUND(E68*F68,0)</f>
        <v>988</v>
      </c>
      <c r="H68" s="34">
        <f t="shared" ref="H68:H70" si="13">ROUND(E68+G68,0)</f>
        <v>6188</v>
      </c>
      <c r="I68" s="34">
        <f t="shared" ref="I68:I70" si="14">+B68*E68</f>
        <v>124800</v>
      </c>
      <c r="J68" s="34">
        <f t="shared" ref="J68:J70" si="15">+H68*B68</f>
        <v>148512</v>
      </c>
      <c r="K68" s="42"/>
      <c r="L68" s="43"/>
      <c r="M68" s="44"/>
    </row>
    <row r="69" spans="1:14" s="30" customFormat="1" ht="30" customHeight="1" x14ac:dyDescent="0.25">
      <c r="A69" s="31">
        <v>58</v>
      </c>
      <c r="B69" s="31">
        <v>2</v>
      </c>
      <c r="C69" s="41">
        <v>8048577</v>
      </c>
      <c r="D69" s="35" t="s">
        <v>82</v>
      </c>
      <c r="E69" s="36">
        <v>50300</v>
      </c>
      <c r="F69" s="32">
        <v>0.19</v>
      </c>
      <c r="G69" s="33">
        <f t="shared" si="12"/>
        <v>9557</v>
      </c>
      <c r="H69" s="34">
        <f t="shared" si="13"/>
        <v>59857</v>
      </c>
      <c r="I69" s="34">
        <f t="shared" si="14"/>
        <v>100600</v>
      </c>
      <c r="J69" s="34">
        <f t="shared" si="15"/>
        <v>119714</v>
      </c>
      <c r="K69" s="42"/>
      <c r="L69" s="43"/>
      <c r="M69" s="44"/>
    </row>
    <row r="70" spans="1:14" s="30" customFormat="1" ht="30" customHeight="1" x14ac:dyDescent="0.25">
      <c r="A70" s="31">
        <v>59</v>
      </c>
      <c r="B70" s="31">
        <v>1</v>
      </c>
      <c r="C70" s="41">
        <v>8490680</v>
      </c>
      <c r="D70" s="35" t="s">
        <v>83</v>
      </c>
      <c r="E70" s="36">
        <v>275100</v>
      </c>
      <c r="F70" s="32">
        <v>0.19</v>
      </c>
      <c r="G70" s="33">
        <f t="shared" si="12"/>
        <v>52269</v>
      </c>
      <c r="H70" s="34">
        <f t="shared" si="13"/>
        <v>327369</v>
      </c>
      <c r="I70" s="34">
        <f t="shared" si="14"/>
        <v>275100</v>
      </c>
      <c r="J70" s="34">
        <f t="shared" si="15"/>
        <v>327369</v>
      </c>
      <c r="K70" s="49"/>
      <c r="L70" s="50"/>
      <c r="M70" s="51"/>
    </row>
    <row r="71" spans="1:14" s="30" customFormat="1" ht="30" customHeight="1" x14ac:dyDescent="0.25">
      <c r="A71" s="31">
        <v>59</v>
      </c>
      <c r="B71" s="31">
        <v>60</v>
      </c>
      <c r="C71" s="41">
        <v>8490670</v>
      </c>
      <c r="D71" s="35" t="s">
        <v>89</v>
      </c>
      <c r="E71" s="36">
        <v>4030</v>
      </c>
      <c r="F71" s="32">
        <v>0.19</v>
      </c>
      <c r="G71" s="33">
        <f t="shared" si="0"/>
        <v>766</v>
      </c>
      <c r="H71" s="34">
        <f t="shared" si="1"/>
        <v>4796</v>
      </c>
      <c r="I71" s="34">
        <f t="shared" si="2"/>
        <v>241800</v>
      </c>
      <c r="J71" s="34">
        <f t="shared" si="3"/>
        <v>287760</v>
      </c>
      <c r="K71" s="49" t="s">
        <v>91</v>
      </c>
      <c r="L71" s="50"/>
      <c r="M71" s="51"/>
      <c r="N71" s="48">
        <f>H71*20</f>
        <v>95920</v>
      </c>
    </row>
    <row r="72" spans="1:14" ht="35.1" customHeight="1" thickBot="1" x14ac:dyDescent="0.3">
      <c r="A72" s="54" t="s">
        <v>12</v>
      </c>
      <c r="B72" s="54"/>
      <c r="C72" s="54"/>
      <c r="D72" s="54"/>
      <c r="E72" s="54"/>
      <c r="F72" s="54"/>
      <c r="G72" s="54"/>
      <c r="H72" s="54"/>
      <c r="I72" s="52">
        <f>SUM(J14:J71)</f>
        <v>6593382</v>
      </c>
      <c r="J72" s="53"/>
    </row>
    <row r="73" spans="1:14" ht="20.100000000000001" customHeight="1" thickBot="1" x14ac:dyDescent="0.3">
      <c r="A73" s="13"/>
      <c r="B73" s="13"/>
      <c r="C73" s="38"/>
      <c r="D73" s="12"/>
      <c r="E73" s="14"/>
      <c r="F73" s="15"/>
      <c r="G73" s="1"/>
      <c r="H73" s="2"/>
      <c r="I73" s="2"/>
      <c r="J73" s="2"/>
    </row>
    <row r="74" spans="1:14" s="28" customFormat="1" ht="15" customHeight="1" thickBot="1" x14ac:dyDescent="0.3">
      <c r="A74" s="63" t="s">
        <v>22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5"/>
    </row>
    <row r="75" spans="1:14" s="28" customFormat="1" ht="19.5" customHeight="1" x14ac:dyDescent="0.25">
      <c r="A75" s="66" t="s">
        <v>90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8"/>
    </row>
    <row r="76" spans="1:14" s="28" customFormat="1" ht="20.100000000000001" customHeight="1" thickBot="1" x14ac:dyDescent="0.3">
      <c r="A76" s="69" t="s">
        <v>27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1"/>
    </row>
    <row r="77" spans="1:14" ht="20.100000000000001" customHeight="1" thickBot="1" x14ac:dyDescent="0.3">
      <c r="A77" s="16"/>
      <c r="B77" s="16"/>
      <c r="C77" s="39"/>
      <c r="D77" s="16"/>
      <c r="E77" s="17"/>
      <c r="F77" s="17"/>
      <c r="G77" s="17"/>
      <c r="H77" s="17"/>
      <c r="I77" s="18"/>
      <c r="J77" s="8"/>
    </row>
    <row r="78" spans="1:14" s="28" customFormat="1" ht="30" customHeight="1" x14ac:dyDescent="0.25">
      <c r="A78" s="72" t="s">
        <v>9</v>
      </c>
      <c r="B78" s="73"/>
      <c r="C78" s="73"/>
      <c r="D78" s="75"/>
      <c r="E78" s="72" t="s">
        <v>21</v>
      </c>
      <c r="F78" s="73"/>
      <c r="G78" s="74"/>
    </row>
    <row r="79" spans="1:14" s="28" customFormat="1" ht="30" customHeight="1" thickBot="1" x14ac:dyDescent="0.3">
      <c r="A79" s="76" t="s">
        <v>23</v>
      </c>
      <c r="B79" s="77"/>
      <c r="C79" s="77"/>
      <c r="D79" s="78"/>
      <c r="E79" s="60">
        <v>44659</v>
      </c>
      <c r="F79" s="61"/>
      <c r="G79" s="62"/>
    </row>
    <row r="80" spans="1:14" x14ac:dyDescent="0.25">
      <c r="A80" s="12"/>
      <c r="B80" s="12"/>
      <c r="E80" s="12"/>
      <c r="F80" s="12"/>
      <c r="G80" s="12"/>
      <c r="H80" s="12"/>
      <c r="I80" s="12"/>
      <c r="J80" s="12"/>
    </row>
    <row r="81" spans="1:10" x14ac:dyDescent="0.25">
      <c r="A81" s="12"/>
      <c r="B81" s="12"/>
      <c r="E81" s="12"/>
      <c r="F81" s="12"/>
      <c r="G81" s="12"/>
      <c r="I81" s="12"/>
      <c r="J81" s="12"/>
    </row>
    <row r="82" spans="1:10" x14ac:dyDescent="0.25">
      <c r="I82" s="12"/>
      <c r="J82" s="12"/>
    </row>
    <row r="83" spans="1:10" x14ac:dyDescent="0.25">
      <c r="I83" s="12"/>
      <c r="J83" s="12"/>
    </row>
  </sheetData>
  <mergeCells count="48">
    <mergeCell ref="I3:J4"/>
    <mergeCell ref="H10:J10"/>
    <mergeCell ref="H11:J11"/>
    <mergeCell ref="I5:J6"/>
    <mergeCell ref="K13:M13"/>
    <mergeCell ref="K3:L4"/>
    <mergeCell ref="A6:H6"/>
    <mergeCell ref="K10:M10"/>
    <mergeCell ref="E10:G10"/>
    <mergeCell ref="K5:L6"/>
    <mergeCell ref="E11:G11"/>
    <mergeCell ref="A10:D10"/>
    <mergeCell ref="A11:D11"/>
    <mergeCell ref="E79:G79"/>
    <mergeCell ref="A74:M74"/>
    <mergeCell ref="A75:M75"/>
    <mergeCell ref="A76:M76"/>
    <mergeCell ref="E78:G78"/>
    <mergeCell ref="A78:D78"/>
    <mergeCell ref="A79:D79"/>
    <mergeCell ref="A1:H1"/>
    <mergeCell ref="A2:H2"/>
    <mergeCell ref="A3:H3"/>
    <mergeCell ref="A4:H4"/>
    <mergeCell ref="A5:H5"/>
    <mergeCell ref="I72:J72"/>
    <mergeCell ref="A72:H72"/>
    <mergeCell ref="A7:H7"/>
    <mergeCell ref="A8:H8"/>
    <mergeCell ref="K14:M14"/>
    <mergeCell ref="K30:M30"/>
    <mergeCell ref="K71:M71"/>
    <mergeCell ref="K15:M15"/>
    <mergeCell ref="K16:M16"/>
    <mergeCell ref="K17:M17"/>
    <mergeCell ref="K18:M18"/>
    <mergeCell ref="K19:M19"/>
    <mergeCell ref="K20:M20"/>
    <mergeCell ref="K21:M21"/>
    <mergeCell ref="K22:M22"/>
    <mergeCell ref="K70:M70"/>
    <mergeCell ref="K28:M28"/>
    <mergeCell ref="K29:M29"/>
    <mergeCell ref="K23:M23"/>
    <mergeCell ref="K24:M24"/>
    <mergeCell ref="K25:M25"/>
    <mergeCell ref="K26:M26"/>
    <mergeCell ref="K27:M27"/>
  </mergeCells>
  <pageMargins left="0.39370078740157483" right="0.39370078740157483" top="0.39370078740157483" bottom="0.39370078740157483" header="0.51181102362204722" footer="0.51181102362204722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Cotización </vt:lpstr>
      <vt:lpstr>'Cotización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Memito's</dc:creator>
  <cp:lastModifiedBy>Carlos Andres Salamanca Gomez</cp:lastModifiedBy>
  <cp:lastPrinted>2018-08-01T19:39:36Z</cp:lastPrinted>
  <dcterms:created xsi:type="dcterms:W3CDTF">2014-07-30T16:37:54Z</dcterms:created>
  <dcterms:modified xsi:type="dcterms:W3CDTF">2022-04-18T17:43:52Z</dcterms:modified>
</cp:coreProperties>
</file>