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5525" windowHeight="9525" tabRatio="753" firstSheet="2" activeTab="12"/>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78" l="1"/>
  <c r="F8" i="82" l="1"/>
  <c r="L8" i="82" s="1"/>
  <c r="D8" i="79" l="1"/>
  <c r="D9" i="79"/>
  <c r="D10" i="79"/>
  <c r="D11" i="79"/>
  <c r="D12" i="79"/>
  <c r="D13" i="79"/>
  <c r="D14" i="79"/>
  <c r="D15" i="79"/>
  <c r="D16" i="79"/>
  <c r="D17" i="79"/>
  <c r="D9" i="78"/>
  <c r="D10" i="78"/>
  <c r="D11" i="78"/>
  <c r="D12" i="78"/>
  <c r="D13" i="78"/>
  <c r="D14" i="78"/>
  <c r="D15" i="78"/>
  <c r="D16" i="78"/>
  <c r="D17" i="78"/>
  <c r="D8" i="78"/>
  <c r="F9" i="82" l="1"/>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C17" i="78"/>
  <c r="C16" i="78"/>
  <c r="C15" i="78"/>
  <c r="C14" i="78"/>
  <c r="C13" i="78"/>
  <c r="C12" i="78"/>
  <c r="C11" i="78"/>
  <c r="C10" i="78"/>
  <c r="C9" i="78"/>
  <c r="C8" i="78"/>
  <c r="B17" i="78"/>
  <c r="B16" i="78"/>
  <c r="B15" i="78"/>
  <c r="B14" i="78"/>
  <c r="B13" i="78"/>
  <c r="B12" i="78"/>
  <c r="B11" i="78"/>
  <c r="B10" i="78"/>
  <c r="B9" i="78"/>
  <c r="I17" i="82" l="1"/>
  <c r="J17" i="82" s="1"/>
  <c r="L17" i="82" s="1"/>
  <c r="F17" i="82"/>
  <c r="I16" i="82"/>
  <c r="J16" i="82" s="1"/>
  <c r="L16" i="82" s="1"/>
  <c r="F16" i="82"/>
  <c r="I15" i="82"/>
  <c r="J15" i="82" s="1"/>
  <c r="F15" i="82"/>
  <c r="I14" i="82"/>
  <c r="J14" i="82" s="1"/>
  <c r="F14" i="82"/>
  <c r="I13" i="82"/>
  <c r="J13" i="82" s="1"/>
  <c r="L13" i="82" s="1"/>
  <c r="F13" i="82"/>
  <c r="I12" i="82"/>
  <c r="J12" i="82" s="1"/>
  <c r="L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J9" i="78"/>
  <c r="G9" i="78"/>
  <c r="N8" i="78"/>
  <c r="J8" i="78"/>
  <c r="G8" i="78"/>
  <c r="P17" i="78" l="1"/>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comments1.xml><?xml version="1.0" encoding="utf-8"?>
<comments xmlns="http://schemas.openxmlformats.org/spreadsheetml/2006/main">
  <authors>
    <author>Catalina Sandoval Oviedo</author>
  </authors>
  <commentList>
    <comment ref="E9" authorId="0" shapeId="0">
      <text>
        <r>
          <rPr>
            <b/>
            <sz val="9"/>
            <color indexed="81"/>
            <rFont val="Tahoma"/>
            <charset val="1"/>
          </rPr>
          <t>Catalina Sandoval Oviedo:</t>
        </r>
        <r>
          <rPr>
            <sz val="9"/>
            <color indexed="81"/>
            <rFont val="Tahoma"/>
            <charset val="1"/>
          </rPr>
          <t xml:space="preserve">
Eliminar, se eliminó el mecanismo por lo tanto deben eliminarse indicadores.</t>
        </r>
      </text>
    </comment>
    <comment ref="F9" authorId="0" shapeId="0">
      <text>
        <r>
          <rPr>
            <b/>
            <sz val="9"/>
            <color indexed="81"/>
            <rFont val="Tahoma"/>
            <charset val="1"/>
          </rPr>
          <t>Catalina Sandoval Oviedo:</t>
        </r>
        <r>
          <rPr>
            <sz val="9"/>
            <color indexed="81"/>
            <rFont val="Tahoma"/>
            <charset val="1"/>
          </rPr>
          <t xml:space="preserve">
Eliminar</t>
        </r>
      </text>
    </comment>
    <comment ref="G9" authorId="0" shapeId="0">
      <text>
        <r>
          <rPr>
            <b/>
            <sz val="9"/>
            <color indexed="81"/>
            <rFont val="Tahoma"/>
            <charset val="1"/>
          </rPr>
          <t>Catalina Sandoval Oviedo:</t>
        </r>
        <r>
          <rPr>
            <sz val="9"/>
            <color indexed="81"/>
            <rFont val="Tahoma"/>
            <charset val="1"/>
          </rPr>
          <t xml:space="preserve">
Eliminar</t>
        </r>
      </text>
    </comment>
    <comment ref="E10" authorId="0" shapeId="0">
      <text>
        <r>
          <rPr>
            <b/>
            <sz val="9"/>
            <color indexed="81"/>
            <rFont val="Tahoma"/>
            <charset val="1"/>
          </rPr>
          <t>Catalina Sandoval Oviedo:</t>
        </r>
        <r>
          <rPr>
            <sz val="9"/>
            <color indexed="81"/>
            <rFont val="Tahoma"/>
            <charset val="1"/>
          </rPr>
          <t xml:space="preserve">
Está mal formulado el indicador. El numerador es lo que efectivamente se realizó.
El denominador es el universo.</t>
        </r>
      </text>
    </comment>
  </commentList>
</comments>
</file>

<file path=xl/comments2.xml><?xml version="1.0" encoding="utf-8"?>
<comments xmlns="http://schemas.openxmlformats.org/spreadsheetml/2006/main">
  <authors>
    <author>Catalina Sandoval Oviedo</author>
  </authors>
  <commentList>
    <comment ref="F8" authorId="0" shapeId="0">
      <text>
        <r>
          <rPr>
            <b/>
            <sz val="9"/>
            <color indexed="81"/>
            <rFont val="Tahoma"/>
            <charset val="1"/>
          </rPr>
          <t>Catalina Sandoval Oviedo:</t>
        </r>
        <r>
          <rPr>
            <sz val="9"/>
            <color indexed="81"/>
            <rFont val="Tahoma"/>
            <charset val="1"/>
          </rPr>
          <t xml:space="preserve">
Este indicador está mal estructurado, puesto que no se está haciendo un comparación viable.
El numerador corresponde al número de actos administrativos expedidos en debida forma.
El denominador entonces corresponde al número total de actos administrativos expedidos.
De acuerdo con lo anterior si en el año se expiden un total de 100 actos administrativos (denominador), se espera que los 100 hayan sido expedidos en debida forma (numerador) .</t>
        </r>
      </text>
    </comment>
  </commentList>
</comments>
</file>

<file path=xl/sharedStrings.xml><?xml version="1.0" encoding="utf-8"?>
<sst xmlns="http://schemas.openxmlformats.org/spreadsheetml/2006/main" count="4575" uniqueCount="2486">
  <si>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</si>
  <si>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</si>
  <si>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</si>
  <si>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</si>
  <si>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</si>
  <si>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</si>
  <si>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</si>
  <si>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</si>
  <si>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</si>
  <si>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</si>
  <si>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</si>
  <si>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</si>
  <si>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</si>
  <si>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</si>
  <si>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</si>
  <si>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</si>
  <si>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</si>
  <si>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</si>
  <si>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</si>
  <si>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</si>
  <si>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</si>
  <si>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</si>
  <si>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</si>
  <si>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</si>
  <si>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</si>
  <si>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</si>
  <si>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</si>
  <si>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</si>
  <si>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</si>
  <si>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</si>
  <si>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</si>
  <si>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</si>
  <si>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</si>
  <si>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</si>
  <si>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</si>
  <si>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</si>
  <si>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</si>
  <si>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</si>
  <si>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</si>
  <si>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</si>
  <si>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</si>
  <si>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</si>
  <si>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</si>
  <si>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</si>
  <si>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</si>
  <si>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</si>
  <si>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</si>
  <si>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</si>
  <si>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</si>
  <si>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</si>
  <si>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</si>
  <si>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</si>
  <si>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</si>
  <si>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</si>
  <si>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</si>
  <si>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</si>
  <si>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</si>
  <si>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</si>
  <si>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</si>
  <si>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</si>
  <si>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</si>
  <si>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</si>
  <si>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</si>
  <si>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</si>
  <si>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</si>
  <si>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</si>
  <si>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</si>
  <si>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</si>
  <si>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</si>
  <si>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</si>
  <si>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</si>
  <si>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</si>
  <si>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</si>
  <si>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</si>
  <si>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</si>
  <si>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</si>
  <si>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</si>
  <si>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</si>
  <si>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</si>
  <si>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</si>
  <si>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</si>
  <si>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</si>
  <si>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</si>
  <si>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</si>
  <si>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</si>
  <si>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</si>
  <si>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</si>
  <si>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</si>
  <si>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</si>
  <si>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</si>
  <si>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</si>
  <si>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</si>
  <si>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</si>
  <si>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</si>
  <si>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</si>
  <si>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</si>
  <si>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</si>
  <si>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</si>
  <si>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</si>
  <si>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</si>
  <si>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</si>
  <si>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</si>
  <si>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</si>
  <si>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</si>
  <si>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</si>
  <si>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</si>
  <si>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</si>
  <si>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</si>
  <si>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</si>
  <si>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</si>
  <si>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</si>
  <si>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</si>
  <si>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</si>
  <si>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</si>
  <si>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</si>
  <si>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</si>
  <si>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</si>
  <si>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</si>
  <si>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</si>
  <si>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</si>
  <si>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</si>
  <si>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</si>
  <si>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</si>
  <si>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</si>
  <si>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</si>
  <si>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</si>
  <si>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</si>
  <si>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</si>
  <si>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</si>
  <si>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</si>
  <si>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</si>
  <si>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</si>
  <si>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</si>
  <si>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</si>
  <si>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</si>
  <si>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</si>
  <si>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</si>
  <si>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</si>
  <si>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</si>
  <si>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</si>
  <si>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</si>
  <si>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</si>
  <si>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</si>
  <si>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</si>
  <si>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</si>
  <si>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</si>
  <si>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</si>
  <si>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</si>
  <si>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</si>
  <si>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</si>
  <si>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</si>
  <si>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</si>
  <si>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</si>
  <si>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</si>
  <si>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</si>
  <si>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</si>
  <si>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</si>
  <si>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</si>
  <si>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</si>
  <si>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</si>
  <si>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</si>
  <si>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</si>
  <si>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</si>
  <si>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</si>
  <si>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</si>
  <si>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</si>
  <si>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</si>
  <si>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</si>
  <si>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</si>
  <si>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</si>
  <si>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</si>
  <si>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</si>
  <si>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</si>
  <si>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</si>
  <si>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</si>
  <si>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</si>
  <si>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</si>
  <si>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</si>
  <si>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</si>
  <si>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</si>
  <si>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</si>
  <si>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</si>
  <si>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</si>
  <si>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</si>
  <si>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</si>
  <si>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</si>
  <si>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</si>
  <si>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</si>
  <si>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</si>
  <si>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</si>
  <si>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</si>
  <si>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</si>
  <si>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</si>
  <si>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</si>
  <si>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</si>
  <si>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</si>
  <si>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</si>
  <si>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</si>
  <si>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</si>
  <si>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</si>
  <si>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</si>
  <si>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</si>
  <si>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</si>
  <si>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</si>
  <si>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</si>
  <si>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</si>
  <si>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</si>
  <si>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</si>
  <si>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</si>
  <si>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</si>
  <si>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</si>
  <si>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</si>
  <si>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</si>
  <si>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</si>
  <si>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</si>
  <si>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</si>
  <si>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</si>
  <si>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</si>
  <si>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</si>
  <si>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</si>
  <si>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</si>
  <si>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</si>
  <si>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</si>
  <si>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</si>
  <si>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</si>
  <si>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</si>
  <si>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</si>
  <si>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</si>
  <si>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</si>
  <si>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</si>
  <si>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</si>
  <si>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</si>
  <si>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</si>
  <si>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</si>
  <si>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</si>
  <si>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</si>
  <si>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</si>
  <si>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</si>
  <si>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</si>
  <si>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</si>
  <si>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</si>
  <si>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</si>
  <si>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</si>
  <si>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</si>
  <si>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</si>
  <si>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</si>
  <si>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</si>
  <si>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</si>
  <si>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</si>
  <si>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</si>
  <si>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</si>
  <si>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</si>
  <si>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</si>
  <si>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</si>
  <si>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</si>
  <si>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</si>
  <si>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</si>
  <si>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</si>
  <si>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</si>
  <si>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</si>
  <si>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</si>
  <si>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</si>
  <si>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</si>
  <si>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</si>
  <si>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</si>
  <si>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</si>
  <si>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</si>
  <si>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</si>
  <si>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</si>
  <si>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</si>
  <si>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</si>
  <si>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</si>
  <si>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</si>
  <si>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</si>
  <si>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</si>
  <si>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</si>
  <si>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</si>
  <si>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</si>
  <si>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</si>
  <si>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</si>
  <si>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</si>
  <si>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</si>
  <si>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</si>
  <si>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</si>
  <si>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</si>
  <si>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</si>
  <si>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</si>
  <si>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</si>
  <si>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</si>
  <si>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</si>
  <si>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</si>
  <si>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</si>
  <si>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</si>
  <si>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</si>
  <si>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</si>
  <si>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</si>
  <si>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</si>
  <si>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</si>
  <si>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</si>
  <si>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</si>
  <si>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</si>
  <si>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</si>
  <si>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</si>
  <si>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</si>
  <si>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</si>
  <si>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</si>
  <si>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</si>
  <si>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</si>
  <si>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</si>
  <si>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</si>
  <si>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</si>
  <si>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</si>
  <si>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</si>
  <si>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</si>
  <si>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</si>
  <si>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</si>
  <si>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</si>
  <si>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</si>
  <si>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</si>
  <si>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</si>
  <si>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</si>
  <si>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</si>
  <si>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</si>
  <si>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</si>
  <si>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</si>
  <si>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</si>
  <si>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</si>
  <si>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</si>
  <si>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</si>
  <si>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</si>
  <si>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</si>
  <si>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</si>
  <si>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</si>
  <si>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</si>
  <si>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</si>
  <si>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</si>
  <si>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</si>
  <si>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</si>
  <si>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</si>
  <si>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</si>
  <si>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</si>
  <si>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</si>
  <si>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</si>
  <si>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</si>
  <si>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</si>
  <si>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</si>
  <si>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</si>
  <si>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</si>
  <si>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</si>
  <si>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</si>
  <si>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</si>
  <si>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</si>
  <si>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</si>
  <si>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</si>
  <si>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</si>
  <si>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</si>
  <si>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</si>
  <si>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</si>
  <si>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</si>
  <si>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</si>
  <si>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</si>
  <si>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</si>
  <si>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</si>
  <si>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</si>
  <si>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</si>
  <si>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</si>
  <si>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</si>
  <si>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</si>
  <si>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</si>
  <si>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</si>
  <si>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</si>
  <si>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</si>
  <si>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</si>
  <si>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</si>
  <si>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</si>
  <si>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</si>
  <si>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</si>
  <si>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</si>
  <si>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</si>
  <si>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</si>
  <si>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</si>
  <si>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</si>
  <si>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</si>
  <si>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</si>
  <si>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</si>
  <si>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</si>
  <si>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</si>
  <si>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</si>
  <si>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</si>
  <si>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</si>
  <si>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</si>
  <si>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</si>
  <si>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</si>
  <si>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</si>
  <si>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</si>
  <si>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</si>
  <si>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</si>
  <si>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</si>
  <si>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</si>
  <si>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</si>
  <si>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</si>
  <si>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</si>
  <si>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</si>
  <si>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</si>
  <si>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</si>
  <si>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</si>
  <si>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</si>
  <si>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</si>
  <si>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</si>
  <si>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</si>
  <si>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</si>
  <si>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</si>
  <si>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</si>
  <si>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</si>
  <si>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</si>
  <si>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</si>
  <si>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</si>
  <si>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</si>
  <si>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</si>
  <si>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</si>
  <si>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</si>
  <si>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</si>
  <si>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</si>
  <si>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</si>
  <si>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</si>
  <si>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</si>
  <si>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</si>
  <si>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</si>
  <si>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</si>
  <si>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</si>
  <si>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</si>
  <si>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</si>
  <si>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</si>
  <si>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</si>
  <si>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</si>
  <si>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</si>
  <si>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</si>
  <si>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</si>
  <si>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</si>
  <si>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</si>
  <si>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</si>
  <si>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</si>
  <si>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</si>
  <si>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</si>
  <si>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</si>
  <si>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</si>
  <si>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</si>
  <si>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</si>
  <si>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</si>
  <si>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</si>
  <si>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</si>
  <si>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</si>
  <si>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</si>
  <si>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</si>
  <si>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</si>
  <si>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</si>
  <si>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</si>
  <si>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</si>
  <si>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</si>
  <si>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</si>
  <si>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</si>
  <si>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</si>
  <si>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</si>
  <si>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</si>
  <si>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</si>
  <si>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</si>
  <si>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</si>
  <si>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</si>
  <si>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</si>
  <si>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</si>
  <si>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</si>
  <si>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</si>
  <si>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</si>
  <si>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</si>
  <si>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</si>
  <si>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</si>
  <si>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</si>
  <si>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</si>
  <si>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</si>
  <si>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</si>
  <si>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</si>
  <si>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</si>
  <si>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</si>
  <si>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</si>
  <si>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</si>
  <si>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</si>
  <si>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</si>
  <si>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</si>
  <si>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</si>
  <si>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</si>
  <si>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</si>
  <si>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</si>
  <si>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</si>
  <si>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</si>
  <si>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</si>
  <si>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</si>
  <si>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</si>
  <si>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</si>
  <si>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</si>
  <si>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</si>
  <si>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</si>
  <si>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</si>
  <si>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</si>
  <si>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</si>
  <si>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</si>
  <si>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</si>
  <si>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</si>
  <si>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</si>
  <si>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</si>
  <si>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</si>
  <si>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</si>
  <si>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</si>
  <si>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</si>
  <si>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</si>
  <si>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</si>
  <si>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</si>
  <si>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</si>
  <si>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</si>
  <si>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</si>
  <si>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</si>
  <si>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</si>
  <si>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</si>
  <si>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</si>
  <si>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</si>
  <si>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</si>
  <si>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</si>
  <si>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</si>
  <si>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</si>
  <si>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</si>
  <si>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</si>
  <si>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</si>
  <si>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</si>
  <si>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</si>
  <si>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</si>
  <si>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</si>
  <si>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</si>
  <si>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</si>
  <si>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</si>
  <si>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</si>
  <si>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</si>
  <si>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</si>
  <si>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</si>
  <si>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</si>
  <si>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</si>
  <si>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</si>
  <si>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</si>
  <si>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</si>
  <si>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</si>
  <si>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</si>
  <si>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</si>
  <si>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</si>
  <si>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</si>
  <si>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</si>
  <si>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</si>
  <si>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</si>
  <si>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</si>
  <si>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</si>
  <si>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</si>
  <si>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</si>
  <si>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</si>
  <si>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</si>
  <si>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</si>
  <si>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</si>
  <si>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</si>
  <si>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</si>
  <si>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</si>
  <si>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</si>
  <si>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</si>
  <si>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</si>
  <si>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</si>
  <si>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</si>
  <si>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</si>
  <si>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</si>
  <si>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</si>
  <si>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</si>
  <si>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</si>
  <si>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</si>
  <si>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</si>
  <si>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</si>
  <si>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</si>
  <si>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</si>
  <si>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</si>
  <si>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</si>
  <si>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</si>
  <si>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</si>
  <si>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</si>
  <si>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</si>
  <si>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</si>
  <si>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</si>
  <si>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</si>
  <si>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</si>
  <si>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</si>
  <si>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</si>
  <si>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</si>
  <si>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</si>
  <si>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</si>
  <si>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</si>
  <si>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</si>
  <si>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</si>
  <si>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</si>
  <si>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</si>
  <si>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</si>
  <si>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</si>
  <si>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</si>
  <si>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</si>
  <si>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</si>
  <si>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</si>
  <si>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</si>
  <si>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</si>
  <si>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</si>
  <si>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</si>
  <si>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</si>
  <si>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</si>
  <si>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</si>
  <si>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</si>
  <si>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</si>
  <si>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</si>
  <si>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</si>
  <si>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</si>
  <si>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</si>
  <si>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</si>
  <si>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</si>
  <si>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</si>
  <si>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</si>
  <si>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</si>
  <si>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</si>
  <si>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</si>
  <si>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</si>
  <si>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</si>
  <si>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</si>
  <si>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</si>
  <si>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</si>
  <si>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</si>
  <si>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</si>
  <si>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</si>
  <si>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</si>
  <si>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</si>
  <si>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</si>
  <si>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</si>
  <si>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</si>
  <si>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</si>
  <si>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</si>
  <si>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</si>
  <si>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</si>
  <si>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</si>
  <si>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</si>
  <si>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</si>
  <si>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</si>
  <si>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</si>
  <si>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</si>
  <si>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</si>
  <si>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</si>
  <si>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</si>
  <si>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</si>
  <si>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</si>
  <si>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</si>
  <si>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</si>
  <si>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</si>
  <si>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</si>
  <si>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</si>
  <si>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</si>
  <si>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</si>
  <si>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</si>
  <si>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</si>
  <si>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</si>
  <si>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</si>
  <si>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</si>
  <si>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</si>
  <si>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</si>
  <si>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</si>
  <si>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</si>
  <si>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</si>
  <si>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</si>
  <si>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</si>
  <si>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</si>
  <si>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</si>
  <si>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</si>
  <si>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</si>
  <si>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</si>
  <si>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</si>
  <si>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</si>
  <si>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</si>
  <si>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</si>
  <si>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</si>
  <si>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</si>
  <si>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</si>
  <si>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</si>
  <si>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</si>
  <si>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</si>
  <si>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</si>
  <si>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</si>
  <si>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</si>
  <si>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</si>
  <si>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</si>
  <si>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</si>
  <si>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</si>
  <si>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</si>
  <si>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</si>
  <si>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</si>
  <si>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</si>
  <si>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</si>
  <si>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</si>
  <si>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</si>
  <si>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</si>
  <si>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</si>
  <si>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</si>
  <si>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</si>
  <si>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</si>
  <si>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</si>
  <si>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</si>
  <si>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</si>
  <si>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</si>
  <si>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</si>
  <si>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</si>
  <si>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</si>
  <si>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</si>
  <si>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</si>
  <si>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</si>
  <si>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</si>
  <si>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</si>
  <si>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</si>
  <si>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</si>
  <si>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</si>
  <si>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</si>
  <si>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</si>
  <si>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</si>
  <si>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</si>
  <si>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</si>
  <si>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</si>
  <si>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</si>
  <si>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</si>
  <si>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</si>
  <si>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</si>
  <si>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</si>
  <si>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</si>
  <si>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</si>
  <si>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</si>
  <si>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</si>
  <si>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</si>
  <si>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</si>
  <si>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</si>
  <si>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</si>
  <si>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</si>
  <si>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</si>
  <si>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</si>
  <si>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</si>
  <si>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</si>
  <si>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</si>
  <si>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</si>
  <si>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</si>
  <si>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</si>
  <si>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</si>
  <si>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</si>
  <si>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</si>
  <si>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</si>
  <si>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</si>
  <si>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</si>
  <si>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</si>
  <si>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</si>
  <si>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</si>
  <si>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</si>
  <si>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</si>
  <si>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</si>
  <si>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</si>
  <si>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</si>
  <si>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</si>
  <si>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</si>
  <si>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</si>
  <si>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</si>
  <si>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</si>
  <si>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</si>
  <si>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</si>
  <si>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</si>
  <si>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</si>
  <si>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</si>
  <si>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</si>
  <si>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</si>
  <si>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</si>
  <si>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</si>
  <si>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</si>
  <si>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</si>
  <si>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</si>
  <si>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</si>
  <si>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</si>
  <si>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</si>
  <si>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</si>
  <si>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</si>
  <si>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</si>
  <si>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</si>
  <si>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</si>
  <si>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</si>
  <si>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</si>
  <si>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</si>
  <si>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</si>
  <si>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</si>
  <si>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</si>
  <si>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</si>
  <si>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</si>
  <si>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</si>
  <si>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</si>
  <si>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</si>
  <si>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</si>
  <si>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</si>
  <si>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</si>
  <si>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</si>
  <si>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</si>
  <si>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</si>
  <si>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</si>
  <si>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</si>
  <si>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</si>
  <si>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</si>
  <si>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</si>
  <si>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</si>
  <si>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</si>
  <si>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</si>
  <si>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</si>
  <si>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</si>
  <si>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</si>
  <si>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</si>
  <si>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</si>
  <si>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</si>
  <si>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</si>
  <si>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</si>
  <si>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</si>
  <si>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</si>
  <si>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</si>
  <si>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</si>
  <si>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</si>
  <si>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</si>
  <si>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</si>
  <si>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</si>
  <si>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</si>
  <si>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</si>
  <si>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</si>
  <si>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</si>
  <si>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</si>
  <si>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</si>
  <si>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</si>
  <si>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</si>
  <si>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</si>
  <si>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</si>
  <si>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</si>
  <si>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</si>
  <si>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</si>
  <si>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</si>
  <si>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</si>
  <si>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</si>
  <si>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</si>
  <si>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</si>
  <si>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</si>
  <si>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</si>
  <si>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</si>
  <si>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</si>
  <si>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</si>
  <si>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</si>
  <si>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</si>
  <si>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</si>
  <si>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</si>
  <si>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</si>
  <si>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</si>
  <si>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</si>
  <si>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</si>
  <si>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</si>
  <si>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</si>
  <si>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</si>
  <si>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</si>
  <si>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</si>
  <si>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</si>
  <si>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</si>
  <si>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</si>
  <si>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</si>
  <si>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</si>
  <si>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</si>
  <si>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</si>
  <si>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</si>
  <si>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</si>
  <si>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</si>
  <si>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</si>
  <si>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</si>
  <si>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</si>
  <si>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</si>
  <si>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</si>
  <si>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</si>
  <si>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</si>
  <si>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</si>
  <si>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</si>
  <si>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</si>
  <si>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</si>
  <si>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</si>
  <si>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</si>
  <si>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</si>
  <si>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</si>
  <si>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</si>
  <si>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</si>
  <si>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</si>
  <si>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</si>
  <si>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</si>
  <si>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</si>
  <si>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</si>
  <si>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</si>
  <si>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</si>
  <si>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</si>
  <si>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</si>
  <si>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</si>
  <si>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</si>
  <si>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</si>
  <si>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</si>
  <si>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</si>
  <si>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</si>
  <si>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</si>
  <si>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</si>
  <si>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</si>
  <si>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</si>
  <si>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</si>
  <si>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</si>
  <si>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</si>
  <si>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</si>
  <si>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</si>
  <si>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</si>
  <si>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</si>
  <si>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</si>
  <si>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</si>
  <si>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</si>
  <si>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</si>
  <si>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</si>
  <si>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</si>
  <si>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</si>
  <si>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</si>
  <si>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</si>
  <si>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</si>
  <si>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</si>
  <si>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</si>
  <si>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</si>
  <si>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</si>
  <si>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</si>
  <si>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</si>
  <si>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</si>
  <si>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</si>
  <si>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</si>
  <si>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</si>
  <si>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</si>
  <si>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</si>
  <si>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</si>
  <si>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</si>
  <si>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</si>
  <si>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</si>
  <si>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</si>
  <si>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</si>
  <si>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</si>
  <si>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</si>
  <si>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</si>
  <si>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</si>
  <si>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</si>
  <si>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</si>
  <si>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</si>
  <si>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</si>
  <si>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</si>
  <si>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</si>
  <si>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</si>
  <si>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</si>
  <si>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</si>
  <si>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</si>
  <si>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</si>
  <si>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</si>
  <si>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</si>
  <si>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</si>
  <si>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</si>
  <si>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</si>
  <si>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</si>
  <si>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</si>
  <si>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</si>
  <si>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</si>
  <si>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</si>
  <si>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</si>
  <si>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</si>
  <si>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</si>
  <si>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</si>
  <si>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</si>
  <si>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</si>
  <si>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</si>
  <si>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</si>
  <si>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</si>
  <si>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</si>
  <si>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</si>
  <si>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</si>
  <si>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</si>
  <si>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</si>
  <si>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</si>
  <si>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</si>
  <si>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</si>
  <si>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</si>
  <si>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</si>
  <si>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</si>
  <si>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</si>
  <si>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</si>
  <si>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</si>
  <si>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</si>
  <si>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</si>
  <si>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</si>
  <si>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</si>
  <si>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</si>
  <si>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</si>
  <si>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</si>
  <si>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</si>
  <si>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</si>
  <si>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</si>
  <si>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</si>
  <si>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</si>
  <si>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</si>
  <si>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</si>
  <si>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</si>
  <si>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</si>
  <si>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</si>
  <si>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</si>
  <si>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</si>
  <si>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</si>
  <si>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</si>
  <si>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</si>
  <si>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</si>
  <si>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</si>
  <si>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</si>
  <si>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</si>
  <si>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</si>
  <si>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</si>
  <si>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</si>
  <si>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</si>
  <si>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</si>
  <si>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</si>
  <si>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</si>
  <si>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</si>
  <si>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</si>
  <si>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</si>
  <si>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</si>
  <si>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</si>
  <si>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</si>
  <si>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</si>
  <si>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</si>
  <si>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</si>
  <si>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</si>
  <si>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</si>
  <si>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</si>
  <si>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</si>
  <si>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</si>
  <si>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</si>
  <si>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</si>
  <si>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</si>
  <si>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</si>
  <si>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</si>
  <si>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</si>
  <si>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</si>
  <si>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</si>
  <si>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</si>
  <si>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</si>
  <si>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</si>
  <si>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</si>
  <si>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</si>
  <si>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</si>
  <si>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</si>
  <si>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</si>
  <si>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</si>
  <si>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</si>
  <si>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</si>
  <si>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</si>
  <si>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</si>
  <si>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</si>
  <si>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</si>
  <si>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</si>
  <si>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</si>
  <si>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</si>
  <si>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</si>
  <si>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</si>
  <si>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</si>
  <si>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</si>
  <si>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</si>
  <si>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</si>
  <si>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</si>
  <si>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</si>
  <si>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</si>
  <si>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</si>
  <si>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</si>
  <si>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</si>
  <si>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</si>
  <si>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</si>
  <si>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</si>
  <si>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</si>
  <si>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</si>
  <si>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</si>
  <si>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</si>
  <si>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</si>
  <si>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</si>
  <si>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</si>
  <si>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</si>
  <si>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</si>
  <si>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</si>
  <si>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</si>
  <si>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</si>
  <si>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</si>
  <si>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</si>
  <si>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</si>
  <si>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</si>
  <si>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</si>
  <si>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</si>
  <si>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</si>
  <si>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</si>
  <si>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</si>
  <si>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</si>
  <si>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</si>
  <si>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</si>
  <si>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</si>
  <si>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</si>
  <si>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</si>
  <si>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</si>
  <si>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</si>
  <si>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</si>
  <si>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</si>
  <si>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</si>
  <si>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</si>
  <si>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</si>
  <si>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</si>
  <si>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</si>
  <si>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</si>
  <si>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</si>
  <si>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</si>
  <si>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</si>
  <si>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</si>
  <si>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</si>
  <si>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</si>
  <si>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</si>
  <si>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</si>
  <si>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</si>
  <si>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</si>
  <si>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</si>
  <si>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</si>
  <si>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</si>
  <si>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</si>
  <si>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</si>
  <si>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</si>
  <si>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</si>
  <si>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</si>
  <si>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</si>
  <si>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</si>
  <si>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</si>
  <si>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</si>
  <si>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</si>
  <si>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</si>
  <si>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</si>
  <si>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</si>
  <si>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</si>
  <si>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</si>
  <si>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</si>
  <si>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</si>
  <si>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</si>
  <si>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</si>
  <si>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</si>
  <si>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</si>
  <si>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</si>
  <si>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</si>
  <si>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</si>
  <si>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</si>
  <si>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</si>
  <si>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</si>
  <si>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</si>
  <si>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</si>
  <si>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</si>
  <si>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</si>
  <si>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</si>
  <si>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</si>
  <si>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</si>
  <si>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</si>
  <si>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</si>
  <si>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</si>
  <si>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</si>
  <si>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</si>
  <si>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</si>
  <si>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</si>
  <si>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</si>
  <si>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</si>
  <si>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</si>
  <si>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</si>
  <si>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</si>
  <si>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</si>
  <si>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</si>
  <si>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</si>
  <si>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</si>
  <si>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</si>
  <si>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</si>
  <si>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</si>
  <si>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</si>
  <si>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</si>
  <si>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</si>
  <si>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</si>
  <si>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</si>
  <si>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</si>
  <si>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</si>
  <si>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</si>
  <si>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</si>
  <si>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</si>
  <si>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</si>
  <si>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</si>
  <si>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</si>
  <si>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</si>
  <si>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</si>
  <si>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</si>
  <si>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</si>
  <si>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</si>
  <si>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</si>
  <si>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</si>
  <si>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</si>
  <si>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</si>
  <si>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</si>
  <si>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</si>
  <si>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</si>
  <si>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</si>
  <si>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</si>
  <si>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</si>
  <si>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</si>
  <si>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</si>
  <si>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</si>
  <si>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</si>
  <si>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</si>
  <si>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</si>
  <si>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</si>
  <si>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</si>
  <si>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</si>
  <si>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</si>
  <si>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</si>
  <si>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</si>
  <si>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</si>
  <si>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</si>
  <si>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</si>
  <si>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</si>
  <si>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</si>
  <si>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</si>
  <si>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</si>
  <si>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</si>
  <si>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</si>
  <si>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</si>
  <si>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</si>
  <si>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</si>
  <si>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</si>
  <si>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</si>
  <si>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</si>
  <si>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</si>
  <si>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</si>
  <si>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</si>
  <si>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</si>
  <si>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</si>
  <si>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</si>
  <si>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</si>
  <si>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</si>
  <si>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</si>
  <si>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</si>
  <si>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</si>
  <si>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</si>
  <si>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</si>
  <si>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</si>
  <si>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</si>
  <si>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</si>
  <si>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</si>
  <si>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</si>
  <si>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</si>
  <si>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</si>
  <si>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</si>
  <si>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</si>
  <si>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</si>
  <si>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</si>
  <si>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</si>
  <si>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</si>
  <si>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</si>
  <si>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</si>
  <si>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</si>
  <si>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</si>
  <si>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</si>
  <si>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</si>
  <si>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</si>
  <si>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</si>
  <si>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</si>
  <si>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</si>
  <si>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</si>
  <si>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</si>
  <si>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</si>
  <si>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</si>
  <si>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</si>
  <si>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</si>
  <si>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</si>
  <si>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</si>
  <si>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</si>
  <si>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</si>
  <si>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</si>
  <si>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</si>
  <si>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</si>
  <si>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</si>
  <si>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</si>
  <si>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</si>
  <si>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</si>
  <si>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</si>
  <si>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</si>
  <si>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</si>
  <si>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</si>
  <si>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</si>
  <si>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</si>
  <si>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</si>
  <si>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</si>
  <si>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</si>
  <si>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</si>
  <si>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</si>
  <si>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</si>
  <si>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</si>
  <si>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</si>
  <si>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</si>
  <si>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</si>
  <si>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</si>
  <si>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</si>
  <si>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</si>
  <si>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</si>
  <si>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</si>
  <si>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</si>
  <si>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</si>
  <si>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</si>
  <si>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</si>
  <si>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</si>
  <si>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</si>
  <si>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</si>
  <si>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</si>
  <si>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</si>
  <si>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</si>
  <si>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</si>
  <si>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</si>
  <si>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</si>
  <si>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</si>
  <si>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</si>
  <si>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</si>
  <si>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</si>
  <si>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</si>
  <si>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</si>
  <si>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</si>
  <si>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</si>
  <si>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</si>
  <si>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</si>
  <si>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</si>
  <si>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</si>
  <si>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</si>
  <si>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</si>
  <si>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</si>
  <si>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</si>
  <si>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</si>
  <si>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</si>
  <si>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</si>
  <si>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</si>
  <si>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</si>
  <si>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</si>
  <si>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</si>
  <si>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</si>
  <si>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</si>
  <si>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</si>
  <si>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</si>
  <si>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</si>
  <si>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</si>
  <si>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</si>
  <si>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</si>
  <si>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</si>
  <si>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</si>
  <si>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</si>
  <si>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</si>
  <si>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</si>
  <si>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</si>
  <si>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</si>
  <si>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</si>
  <si>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</si>
  <si>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</si>
  <si>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</si>
  <si>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</si>
  <si>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</si>
  <si>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</si>
  <si>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</si>
  <si>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</si>
  <si>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</si>
  <si>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</si>
  <si>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</si>
  <si>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</si>
  <si>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</si>
  <si>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</si>
  <si>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</si>
  <si>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</si>
  <si>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</si>
  <si>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</si>
  <si>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</si>
  <si>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</si>
  <si>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</si>
  <si>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</si>
  <si>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</si>
  <si>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</si>
  <si>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</si>
  <si>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</si>
  <si>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</si>
  <si>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</si>
  <si>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</si>
  <si>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</si>
  <si>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</si>
  <si>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</si>
  <si>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</si>
  <si>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</si>
  <si>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</si>
  <si>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</si>
  <si>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</si>
  <si>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</si>
  <si>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</si>
  <si>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</si>
  <si>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</si>
  <si>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</si>
  <si>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</si>
  <si>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</si>
  <si>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</si>
  <si>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</si>
  <si>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</si>
  <si>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</si>
  <si>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</si>
  <si>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</si>
  <si>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</si>
  <si>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</si>
  <si>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</si>
  <si>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</si>
  <si>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</si>
  <si>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</si>
  <si>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</si>
  <si>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</si>
  <si>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</si>
  <si>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</si>
  <si>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</si>
  <si>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</si>
  <si>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</si>
  <si>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</si>
  <si>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</si>
  <si>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</si>
  <si>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</si>
  <si>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</si>
  <si>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</si>
  <si>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</si>
  <si>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</si>
  <si>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</si>
  <si>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</si>
  <si>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</si>
  <si>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</si>
  <si>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</si>
  <si>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</si>
  <si>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</si>
  <si>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</si>
  <si>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</si>
  <si>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</si>
  <si>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</si>
  <si>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</si>
  <si>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</si>
  <si>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</si>
  <si>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</si>
  <si>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</si>
  <si>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</si>
  <si>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</si>
  <si>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</si>
  <si>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</si>
  <si>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</si>
  <si>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</si>
  <si>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</si>
  <si>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</si>
  <si>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</si>
  <si>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</si>
  <si>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</si>
  <si>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</si>
  <si>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</si>
  <si>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</si>
  <si>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</si>
  <si>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</si>
  <si>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</si>
  <si>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</si>
  <si>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</si>
  <si>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</si>
  <si>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</si>
  <si>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</si>
  <si>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</si>
  <si>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</si>
  <si>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</si>
  <si>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</si>
  <si>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</si>
  <si>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</si>
  <si>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</si>
  <si>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</si>
  <si>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</si>
  <si>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</si>
  <si>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</si>
  <si>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</si>
  <si>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</si>
  <si>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</si>
  <si>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</si>
  <si>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</si>
  <si>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</si>
  <si>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</si>
  <si>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</si>
  <si>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</si>
  <si>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</si>
  <si>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</si>
  <si>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</si>
  <si>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</si>
  <si>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</si>
  <si>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</si>
  <si>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</si>
  <si>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</si>
  <si>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</si>
  <si>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</si>
  <si>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</si>
  <si>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</si>
  <si>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</si>
  <si>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</si>
  <si>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</si>
  <si>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</si>
  <si>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</si>
  <si>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</si>
  <si>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</si>
  <si>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</si>
  <si>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</si>
  <si>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</si>
  <si>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</si>
  <si>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</si>
  <si>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</si>
  <si>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</si>
  <si>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</si>
  <si>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</si>
  <si>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</si>
  <si>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</si>
  <si>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</si>
  <si>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</si>
  <si>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</si>
  <si>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</si>
  <si>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</si>
  <si>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</si>
  <si>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</si>
  <si>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</si>
  <si>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</si>
  <si>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</si>
  <si>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</si>
  <si>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</si>
  <si>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</si>
  <si>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</si>
  <si>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</si>
  <si>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</si>
  <si>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</si>
  <si>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</si>
  <si>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</si>
  <si>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</si>
  <si>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</si>
  <si>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</si>
  <si>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</si>
  <si>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</si>
  <si>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</si>
  <si>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</si>
  <si>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</si>
  <si>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</si>
  <si>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</si>
  <si>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</si>
  <si>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</si>
  <si>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</si>
  <si>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</si>
  <si>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</si>
  <si>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</si>
  <si>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</si>
  <si>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</si>
  <si>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</si>
  <si>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</si>
  <si>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</si>
  <si>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</si>
  <si>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</si>
  <si>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</si>
  <si>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</si>
  <si>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</si>
  <si>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</si>
  <si>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</si>
  <si>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</si>
  <si>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</si>
  <si>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</si>
  <si>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</si>
  <si>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</si>
  <si>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</si>
  <si>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</si>
  <si>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</si>
  <si>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</si>
  <si>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</si>
  <si>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</si>
  <si>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</si>
  <si>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</si>
  <si>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</si>
  <si>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</si>
  <si>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</si>
  <si>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</si>
  <si>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</si>
  <si>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</si>
  <si>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</si>
  <si>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</si>
  <si>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</si>
  <si>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</si>
  <si>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</si>
  <si>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</si>
  <si>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</si>
  <si>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</si>
  <si>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</si>
  <si>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</si>
  <si>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</si>
  <si>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</si>
  <si>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</si>
  <si>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</si>
  <si>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</si>
  <si>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</si>
  <si>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</si>
  <si>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</si>
  <si>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</si>
  <si>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</si>
  <si>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</si>
  <si>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</si>
  <si>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</si>
  <si>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</si>
  <si>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</si>
  <si>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</si>
  <si>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</si>
  <si>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</si>
  <si>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</si>
  <si>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</si>
  <si>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</si>
  <si>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</si>
  <si>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</si>
  <si>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</si>
  <si>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</si>
  <si>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</si>
  <si>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</si>
  <si>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</si>
  <si>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</si>
  <si>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</si>
  <si>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</si>
  <si>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</si>
  <si>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</si>
  <si>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</si>
  <si>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</si>
  <si>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</si>
  <si>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</si>
  <si>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</si>
  <si>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</si>
  <si>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</si>
  <si>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</si>
  <si>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</si>
  <si>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</si>
  <si>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</si>
  <si>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</si>
  <si>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</si>
  <si>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</si>
  <si>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</si>
  <si>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</si>
  <si>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</si>
  <si>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</si>
  <si>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</si>
  <si>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</si>
  <si>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</si>
  <si>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</si>
  <si>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</si>
  <si>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</si>
  <si>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</si>
  <si>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</si>
  <si>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</si>
  <si>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</si>
  <si>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</si>
  <si>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</si>
  <si>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</si>
  <si>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</si>
  <si>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</si>
  <si>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</si>
  <si>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</si>
  <si>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</si>
  <si>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</si>
  <si>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</si>
  <si>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</si>
  <si>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</si>
  <si>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</si>
  <si>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</si>
  <si>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</si>
  <si>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</si>
  <si>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</si>
  <si>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</si>
  <si>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</si>
  <si>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</si>
  <si>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</si>
  <si>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</si>
  <si>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</si>
  <si>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</si>
  <si>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</si>
  <si>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</si>
  <si>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</si>
  <si>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</si>
  <si>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</si>
  <si>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</si>
  <si>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</si>
  <si>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</si>
  <si>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</si>
  <si>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</si>
  <si>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</si>
  <si>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</si>
  <si>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</si>
  <si>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</si>
  <si>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</si>
  <si>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</si>
  <si>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</si>
  <si>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</si>
  <si>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</si>
  <si>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</si>
  <si>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</si>
  <si>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</si>
  <si>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</si>
  <si>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</si>
  <si>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</si>
  <si>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</si>
  <si>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</si>
  <si>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</si>
  <si>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</si>
  <si>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</si>
  <si>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</si>
  <si>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</si>
  <si>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</si>
  <si>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</si>
  <si>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</si>
  <si>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</si>
  <si>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</si>
  <si>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</si>
  <si>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</si>
  <si>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</si>
  <si>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</si>
  <si>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</si>
  <si>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</si>
  <si>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</si>
  <si>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</si>
  <si>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</si>
  <si>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</si>
  <si>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</si>
  <si>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</si>
  <si>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</si>
  <si>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</si>
  <si>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</si>
  <si>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</si>
  <si>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</si>
  <si>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</si>
  <si>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</si>
  <si>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</si>
  <si>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</si>
  <si>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</si>
  <si>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</si>
  <si>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</si>
  <si>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</si>
  <si>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</si>
  <si>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</si>
  <si>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</si>
  <si>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</si>
  <si>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</si>
  <si>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</si>
  <si>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</si>
  <si>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</si>
  <si>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</si>
  <si>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</si>
  <si>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</si>
  <si>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</si>
  <si>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</si>
  <si>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</si>
  <si>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</si>
  <si>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</si>
  <si>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</si>
  <si>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</si>
  <si>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</si>
  <si>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</si>
  <si>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</si>
  <si>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</si>
  <si>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</si>
  <si>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</si>
  <si>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</si>
  <si>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</si>
  <si>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</si>
  <si>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</si>
  <si>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</si>
  <si>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</si>
  <si>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</si>
  <si>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</si>
  <si>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</si>
  <si>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</si>
  <si>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</si>
  <si>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</si>
  <si>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</si>
  <si>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</si>
  <si>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</si>
  <si>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</si>
  <si>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</si>
  <si>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</si>
  <si>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</si>
  <si>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</si>
  <si>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</si>
  <si>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</si>
  <si>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</si>
  <si>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</si>
  <si>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</si>
  <si>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</si>
  <si>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</si>
  <si>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</si>
  <si>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</si>
  <si>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</si>
  <si>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</si>
  <si>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</si>
  <si>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</si>
  <si>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</si>
  <si>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</si>
  <si>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</si>
  <si>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</si>
  <si>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</si>
  <si>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</si>
  <si>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</si>
  <si>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</si>
  <si>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</si>
  <si>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</si>
  <si>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</si>
  <si>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</si>
  <si>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</si>
  <si>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</si>
  <si>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</si>
  <si>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</si>
  <si>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</si>
  <si>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</si>
  <si>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</si>
  <si>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</si>
  <si>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</si>
  <si>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</si>
  <si>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</si>
  <si>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</si>
  <si>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</si>
  <si>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</si>
  <si>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</si>
  <si>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</si>
  <si>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</si>
  <si>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</si>
  <si>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</si>
  <si>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</si>
  <si>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</si>
  <si>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</si>
  <si>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</si>
  <si>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</si>
  <si>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</si>
  <si>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</si>
  <si>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</si>
  <si>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</si>
  <si>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</si>
  <si>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</si>
  <si>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</si>
  <si>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</si>
  <si>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</si>
  <si>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</si>
  <si>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</si>
  <si>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</si>
  <si>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</si>
  <si>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</si>
  <si>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</si>
  <si>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</si>
  <si>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</si>
  <si>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</si>
  <si>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</si>
  <si>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</si>
  <si>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</si>
  <si>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</si>
  <si>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</si>
  <si>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</si>
  <si>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</si>
  <si>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</si>
  <si>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</si>
  <si>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</si>
  <si>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</si>
  <si>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</si>
  <si>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</si>
  <si>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</si>
  <si>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</si>
  <si>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</si>
  <si>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</si>
  <si>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</si>
  <si>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</si>
  <si>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</si>
  <si>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</si>
  <si>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</si>
  <si>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</si>
  <si>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</si>
  <si>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</si>
  <si>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</si>
  <si>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</si>
  <si>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</si>
  <si>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</si>
  <si>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</si>
  <si>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</si>
  <si>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</si>
  <si>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</si>
  <si>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</si>
  <si>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</si>
  <si>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</si>
  <si>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</si>
  <si>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</si>
  <si>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</si>
  <si>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</si>
  <si>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</si>
  <si>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</si>
  <si>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</si>
  <si>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</si>
  <si>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</si>
  <si>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</si>
  <si>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</si>
  <si>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</si>
  <si>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</si>
  <si>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</si>
  <si>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</si>
  <si>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</si>
  <si>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</si>
  <si>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</si>
  <si>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</si>
  <si>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</si>
  <si>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</si>
  <si>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</si>
  <si>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</si>
  <si>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</si>
  <si>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</si>
  <si>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</si>
  <si>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</si>
  <si>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</si>
  <si>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</si>
  <si>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</si>
  <si>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</si>
  <si>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</si>
  <si>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</si>
  <si>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</si>
  <si>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</si>
  <si>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</si>
  <si>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</si>
  <si>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</si>
  <si>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</si>
  <si>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</si>
  <si>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</si>
  <si>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</si>
  <si>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</si>
  <si>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</si>
  <si>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</si>
  <si>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</si>
  <si>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</si>
  <si>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</si>
  <si>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</si>
  <si>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</si>
  <si>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</si>
  <si>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</si>
  <si>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</si>
  <si>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</si>
  <si>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</si>
  <si>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</si>
  <si>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</si>
  <si>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</si>
  <si>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</si>
  <si>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</si>
  <si>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</si>
  <si>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</si>
  <si>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</si>
  <si>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</si>
  <si>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</si>
  <si>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</si>
  <si>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</si>
  <si>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</si>
  <si>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</si>
  <si>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</si>
  <si>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</si>
  <si>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</si>
  <si>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</si>
  <si>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</si>
  <si>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</si>
  <si>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</si>
  <si>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</si>
  <si>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</si>
  <si>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</si>
  <si>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</si>
  <si>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</si>
  <si>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</si>
  <si>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</si>
  <si>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</si>
  <si>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</si>
  <si>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</si>
  <si>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</si>
  <si>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</si>
  <si>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</si>
  <si>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</si>
  <si>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</si>
  <si>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</si>
  <si>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</si>
  <si>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</si>
  <si>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</si>
  <si>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</si>
  <si>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</si>
  <si>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</si>
  <si>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</si>
  <si>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</si>
  <si>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</si>
  <si>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</si>
  <si>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</si>
  <si>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</si>
  <si>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</si>
  <si>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</si>
  <si>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</si>
  <si>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</si>
  <si>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</si>
  <si>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</si>
  <si>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</si>
  <si>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</si>
  <si>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</si>
  <si>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</si>
  <si>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</si>
  <si>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</si>
  <si>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</si>
  <si>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</si>
  <si>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</si>
  <si>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</si>
  <si>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</si>
  <si>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</si>
  <si>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</si>
  <si>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</si>
  <si>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</si>
  <si>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</si>
  <si>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</si>
  <si>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</si>
  <si>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</si>
  <si>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</si>
  <si>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</si>
  <si>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</si>
  <si>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</si>
  <si>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</si>
  <si>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</si>
  <si>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</si>
  <si>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</si>
  <si>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</si>
  <si>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</si>
  <si>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</si>
  <si>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</si>
  <si>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</si>
  <si>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</si>
  <si>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</si>
  <si>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</si>
  <si>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</si>
  <si>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</si>
  <si>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</si>
  <si>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</si>
  <si>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</si>
  <si>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</si>
  <si>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</si>
  <si>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</si>
  <si>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</si>
  <si>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</si>
  <si>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</si>
  <si>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</si>
  <si>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</si>
  <si>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</si>
  <si>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</si>
  <si>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</si>
  <si>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</si>
  <si>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</si>
  <si>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</si>
  <si>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</si>
  <si>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</si>
  <si>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</si>
  <si>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</si>
  <si>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</si>
  <si>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</si>
  <si>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</si>
  <si>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</si>
  <si>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</si>
  <si>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</si>
  <si>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</si>
  <si>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</si>
  <si>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</si>
  <si>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</si>
  <si>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</si>
  <si>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</si>
  <si>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</si>
  <si>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</si>
  <si>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</si>
  <si>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</si>
  <si>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</si>
  <si>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</si>
  <si>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</si>
  <si>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</si>
  <si>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</si>
  <si>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</si>
  <si>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</si>
  <si>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</si>
  <si>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</si>
  <si>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</si>
  <si>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</si>
  <si>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</si>
  <si>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</si>
  <si>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</si>
  <si>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</si>
  <si>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</si>
  <si>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</si>
  <si>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</si>
  <si>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</si>
  <si>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</si>
  <si>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</si>
  <si>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</si>
  <si>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</si>
  <si>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</si>
  <si>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</si>
  <si>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</si>
  <si>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</si>
  <si>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</si>
  <si>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</si>
  <si>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</si>
  <si>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</si>
  <si>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</si>
  <si>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</si>
  <si>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</si>
  <si>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</si>
  <si>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</si>
  <si>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</si>
  <si>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</si>
  <si>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</si>
  <si>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</si>
  <si>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</si>
  <si>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</si>
  <si>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</si>
  <si>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</si>
  <si>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</si>
  <si>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</si>
  <si>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</si>
  <si>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</si>
  <si>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</si>
  <si>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</si>
  <si>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</si>
  <si>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</si>
  <si>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</si>
  <si>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</si>
  <si>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</si>
  <si>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</si>
  <si>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</si>
  <si>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</si>
  <si>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</si>
  <si>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</si>
  <si>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</si>
  <si>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</si>
  <si>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</si>
  <si>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</si>
  <si>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</si>
  <si>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</si>
  <si>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</si>
  <si>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</si>
  <si>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</si>
  <si>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</si>
  <si>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</si>
  <si>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</si>
  <si>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</si>
  <si>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</si>
  <si>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</si>
  <si>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</si>
  <si>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</si>
  <si>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</si>
  <si>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</si>
  <si>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</si>
  <si>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</si>
  <si>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</si>
  <si>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</si>
  <si>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</si>
  <si>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</si>
  <si>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</si>
  <si>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</si>
  <si>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</si>
  <si>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</si>
  <si>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</si>
  <si>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</si>
  <si>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</si>
  <si>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</si>
  <si>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</si>
  <si>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</si>
  <si>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</si>
  <si>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</si>
  <si>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</si>
  <si>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</si>
  <si>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</si>
  <si>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</si>
  <si>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</si>
  <si>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</si>
  <si>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</si>
  <si>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</si>
  <si>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</si>
  <si>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</si>
  <si>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</si>
  <si>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</si>
  <si>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</si>
  <si>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</si>
  <si>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</si>
  <si>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</si>
  <si>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</si>
  <si>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</si>
  <si>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</si>
  <si>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</si>
  <si>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</si>
  <si>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</si>
  <si>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</si>
  <si>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</si>
  <si>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</si>
  <si>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</si>
  <si>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</si>
  <si>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</si>
  <si>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</si>
  <si>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</si>
  <si>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</si>
  <si>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</si>
  <si>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</si>
  <si>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</si>
  <si>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</si>
  <si>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</si>
  <si>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</si>
  <si>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</si>
  <si>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</si>
  <si>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</si>
  <si>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</si>
  <si>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</si>
  <si>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</si>
  <si>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</si>
  <si>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</si>
  <si>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</si>
  <si>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</si>
  <si>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</si>
  <si>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</si>
  <si>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</si>
  <si>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</si>
  <si>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</si>
  <si>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</si>
  <si>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</si>
  <si>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</si>
  <si>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</si>
  <si>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</si>
  <si>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</si>
  <si>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</si>
  <si>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</si>
  <si>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</si>
  <si>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</si>
  <si>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</si>
  <si>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</si>
  <si>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</si>
  <si>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</si>
  <si>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</si>
  <si>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</si>
  <si>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</si>
  <si>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</si>
  <si>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</si>
  <si>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</si>
  <si>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</si>
  <si>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</si>
  <si>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</si>
  <si>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</si>
  <si>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</si>
  <si>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</si>
  <si>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</si>
  <si>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</si>
  <si>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</si>
  <si>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</si>
  <si>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</si>
  <si>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</si>
  <si>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</si>
  <si>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</si>
  <si>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</si>
  <si>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</si>
  <si>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</si>
  <si>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</si>
  <si>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</si>
  <si>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</si>
  <si>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</si>
  <si>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</si>
  <si>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</si>
  <si>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</si>
  <si>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</si>
  <si>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</si>
  <si>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</si>
  <si>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</si>
  <si>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</si>
  <si>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</si>
  <si>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</si>
  <si>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</si>
  <si>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</si>
  <si>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</si>
  <si>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</si>
  <si>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</si>
  <si>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</si>
  <si>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</si>
  <si>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</si>
  <si>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</si>
  <si>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</si>
  <si>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</si>
  <si>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</si>
  <si>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</si>
  <si>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</si>
  <si>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</si>
  <si>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</si>
  <si>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</si>
  <si>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</si>
  <si>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</si>
  <si>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</si>
  <si>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</si>
  <si>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</si>
  <si>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</si>
  <si>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</si>
  <si>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</si>
  <si>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</si>
  <si>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</si>
  <si>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</si>
  <si>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</si>
  <si>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</si>
  <si>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</si>
  <si>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</si>
  <si>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</si>
  <si>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</si>
  <si>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</si>
  <si>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</si>
  <si>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</si>
  <si>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</si>
  <si>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</si>
  <si>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</si>
  <si>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</si>
  <si>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</si>
  <si>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</si>
  <si>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</si>
  <si>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</si>
  <si>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</si>
  <si>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</si>
  <si>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</si>
  <si>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</si>
  <si>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</si>
  <si>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</si>
  <si>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</si>
  <si>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</si>
  <si>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</si>
  <si>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</si>
  <si>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</si>
  <si>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</si>
  <si>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</si>
  <si>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</si>
  <si>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</si>
  <si>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</si>
  <si>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</si>
  <si>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</si>
  <si>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</si>
  <si>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</si>
  <si>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</si>
  <si>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</si>
  <si>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</si>
  <si>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</si>
  <si>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</si>
  <si>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</si>
  <si>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</si>
  <si>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</si>
  <si>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</si>
  <si>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</si>
  <si>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</si>
  <si>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</si>
  <si>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</si>
  <si>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</si>
  <si>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</si>
  <si>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</si>
  <si>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</si>
  <si>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</si>
  <si>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</si>
  <si>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</si>
  <si>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</si>
  <si>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</si>
  <si>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</si>
  <si>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</si>
  <si>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</si>
  <si>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</si>
  <si>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</si>
  <si>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</si>
  <si>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</si>
  <si>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</si>
  <si>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</si>
  <si>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</si>
  <si>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</si>
  <si>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</si>
  <si>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</si>
  <si>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</si>
  <si>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</si>
  <si>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</si>
  <si>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</si>
  <si>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</si>
  <si>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</si>
  <si>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</si>
  <si>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</si>
  <si>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</si>
  <si>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</si>
  <si>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</si>
  <si>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</si>
  <si>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</si>
  <si>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</si>
  <si>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</si>
  <si>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</si>
  <si>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</si>
  <si>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</si>
  <si>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</si>
  <si>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</si>
  <si>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</si>
  <si>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</si>
  <si>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</si>
  <si>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</si>
  <si>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</si>
  <si>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</si>
  <si>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</si>
  <si>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</si>
  <si>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</si>
  <si>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</si>
  <si>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</si>
  <si>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</si>
  <si>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</si>
  <si>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</si>
  <si>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</si>
  <si>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</si>
  <si>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</si>
  <si>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</si>
  <si>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</si>
  <si>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</si>
  <si>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</si>
  <si>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</si>
  <si>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</si>
  <si>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</si>
  <si>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</si>
  <si>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</si>
  <si>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</si>
  <si>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</si>
  <si>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</si>
  <si>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</si>
  <si>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</si>
  <si>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</si>
  <si>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</si>
  <si>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</si>
  <si>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</si>
  <si>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</si>
  <si>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</si>
  <si>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</si>
  <si>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</si>
  <si>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</si>
  <si>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</si>
  <si>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</si>
  <si>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</si>
  <si>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</si>
  <si>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</si>
  <si>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</si>
  <si>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</si>
  <si>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</si>
  <si>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</si>
  <si>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</si>
  <si>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</si>
  <si>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</si>
  <si>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</si>
  <si>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</si>
  <si>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</si>
  <si>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</si>
  <si>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</si>
  <si>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</si>
  <si>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</si>
  <si>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</si>
  <si>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</si>
  <si>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</si>
  <si>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</si>
  <si>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</si>
  <si>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</si>
  <si>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</si>
  <si>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</si>
  <si>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</si>
  <si>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</si>
  <si>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Incurrir en errores al momento de evaluar los requisitos habilitantes y ponderables de los partícipes en el proceso de selección (licitación pública), que han generado: (i) la habilitación de proponentes incursos en causales de inhabilidad; (ii) la habilitación de proponentes que no satisfacen los requisitos mínimos y; (iii) no otorgar puntaje a oferentes que acreditan factores de ponderación</t>
  </si>
  <si>
    <t>Jornadas académicas en materia de contratación estatal de la CCE, cuyos ponentes sean funcionarios de la misma entidad.</t>
  </si>
  <si>
    <t>Subdirección de Gestión Contractual y Secretaría General.</t>
  </si>
  <si>
    <t>capacitación realizada</t>
  </si>
  <si>
    <t>mesas de trabajo realizadas</t>
  </si>
  <si>
    <t>número de demandas contra actos administrativos en los que se adjudican Acuerdos Marco y otros instrumentos de agregación</t>
  </si>
  <si>
    <t xml:space="preserve">número de actos administrativos en los que se adjudican Acuerdos Marco y otros instrumentos de agregación de demanda expedidos en debida forma </t>
  </si>
  <si>
    <t xml:space="preserve">Mesas de trabajo </t>
  </si>
  <si>
    <t>Mesas de trabajo con entidades compradoras y proveedores para la estructuración de estudios y documentos previos del proceso de selección.</t>
  </si>
  <si>
    <t>Subdirección de Gestión Contractual</t>
  </si>
  <si>
    <t>mesas de trabajo convocadas</t>
  </si>
  <si>
    <t>La Agencia prioriza la citada causa, considerando que se trata de dos (2) demandas y una (1) solicitud de conciliación (frecuencia) con el contenido patrimonial de condena más alto en las que participa como demandada (valor) y que, además, se asocia de manera directa con sus actividades misionales de conformidad con lo establecido en el numeral 7° , artículo 3° del Decreto 4170 de 2011 y el Decreto 1082 de 2015.</t>
  </si>
  <si>
    <t>Establecer requisitos y condiciones que permitan la pluralidad proponentes, de acuerdo con las necesidades de las Entidades Compradoras y propuestas del sector.</t>
  </si>
  <si>
    <t>capacitaciones planeadas</t>
  </si>
  <si>
    <t>número de actos administrativos en los que se adjudican Acuerdos Marco y otros instrumentos de agregación de demanda</t>
  </si>
  <si>
    <t>número de actos administrativos expedidos en debida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</si>
</sst>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yyyy;@"/>
    <numFmt numFmtId="166" formatCode="_-* #,##0_-;\-* #,##0_-;_-* &quot;-&quot;??_-;_-@_-"/>
  </numFmts>
  <fonts count="58">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9"/>
      <color indexed="81"/>
      <name val="Tahoma"/>
      <charset val="1"/>
    </font>
    <font>
      <b/>
      <sz val="9"/>
      <color indexed="81"/>
      <name val="Tahoma"/>
      <charset val="1"/>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164"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7">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6"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5"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1" fillId="5" borderId="12" xfId="0" applyFont="1" applyFill="1" applyBorder="1" applyAlignment="1">
      <alignment horizontal="center" vertical="center" wrapText="1"/>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xmlns=""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xmlns=""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xmlns=""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xmlns=""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xmlns=""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xmlns=""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xmlns=""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xmlns=""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xmlns=""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xmlns=""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xmlns=""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xmlns=""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xmlns=""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xmlns=""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xmlns=""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xmlns=""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xmlns=""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xmlns=""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xmlns=""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xmlns=""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xmlns=""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xmlns=""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xmlns=""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xmlns=""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xmlns=""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xmlns=""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xmlns=""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xmlns=""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xmlns=""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xmlns=""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xmlns=""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xmlns=""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xmlns=""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xmlns=""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xmlns=""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xmlns=""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xmlns=""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xmlns=""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xmlns=""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xmlns=""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xmlns=""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xmlns=""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xmlns=""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xmlns=""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xmlns=""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xmlns=""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xmlns=""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xmlns=""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xmlns=""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xmlns=""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xmlns=""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xmlns=""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xmlns=""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xmlns=""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xmlns=""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xmlns=""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xmlns=""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xmlns=""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xmlns=""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xmlns=""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xmlns=""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xmlns=""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xmlns=""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xmlns=""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xmlns=""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xmlns=""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xmlns=""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xmlns=""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xmlns=""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xmlns=""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xmlns=""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xmlns=""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xmlns=""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xmlns=""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xmlns=""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xmlns=""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xmlns=""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xmlns=""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xmlns=""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xmlns=""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xmlns=""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xmlns=""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xmlns=""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xmlns=""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xmlns=""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xmlns=""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xmlns=""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xmlns=""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xmlns=""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xmlns=""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xmlns=""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xmlns=""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xmlns=""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xmlns=""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xmlns=""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xmlns=""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xmlns=""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xmlns=""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xmlns=""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xmlns=""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xmlns=""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xmlns=""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xmlns=""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xmlns=""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xmlns=""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xmlns=""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xmlns=""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xmlns=""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xmlns=""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xmlns=""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xmlns=""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xmlns=""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xmlns=""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xmlns=""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xmlns=""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xmlns=""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xmlns=""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xmlns=""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xmlns=""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xmlns=""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xmlns=""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xmlns=""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xmlns=""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xmlns=""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xmlns=""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xmlns=""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xmlns=""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xmlns=""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xmlns=""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xmlns=""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xmlns=""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xmlns=""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xmlns=""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xmlns=""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xmlns=""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xmlns=""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xmlns=""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xmlns=""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xmlns=""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xmlns=""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xmlns=""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xmlns=""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xmlns=""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xmlns=""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xmlns=""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xmlns=""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xmlns=""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xmlns=""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xmlns=""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xmlns=""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xmlns=""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xmlns=""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xmlns=""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xmlns=""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xmlns=""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xmlns=""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xmlns=""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xmlns=""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xmlns=""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xmlns=""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xmlns=""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xmlns=""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xmlns=""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xmlns=""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xmlns=""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xmlns=""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xmlns=""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xmlns=""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xmlns=""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xmlns=""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xmlns=""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xmlns=""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xmlns=""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xmlns=""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xmlns=""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xmlns=""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xmlns=""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xmlns=""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xmlns=""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xmlns=""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xmlns=""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xmlns=""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xmlns=""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xmlns=""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xmlns=""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xmlns=""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xmlns=""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xmlns=""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xmlns=""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xmlns=""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xmlns=""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xmlns=""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xmlns=""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xmlns=""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xmlns=""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xmlns=""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xmlns=""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xmlns=""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xmlns=""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xmlns=""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xmlns=""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xmlns=""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xmlns=""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xmlns=""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xmlns=""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xmlns=""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xmlns=""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xmlns=""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xmlns=""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xmlns=""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xmlns=""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xmlns=""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xmlns=""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xmlns=""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xmlns=""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xmlns=""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xmlns=""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xmlns=""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xmlns=""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xmlns=""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xmlns=""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xmlns=""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xmlns=""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xmlns=""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xmlns=""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xmlns=""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xmlns=""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xmlns=""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zoomScaleNormal="100" workbookViewId="0"/>
  </sheetViews>
  <sheetFormatPr baseColWidth="10" defaultColWidth="11.42578125"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7" t="s">
        <v>2370</v>
      </c>
      <c r="C3" s="157"/>
      <c r="D3" s="157"/>
      <c r="E3" s="157"/>
      <c r="F3" s="157"/>
      <c r="G3" s="157"/>
      <c r="H3" s="157"/>
      <c r="I3" s="157"/>
      <c r="J3" s="157"/>
      <c r="K3" s="157"/>
      <c r="M3" s="111"/>
      <c r="N3" s="77"/>
      <c r="O3" s="77"/>
      <c r="P3" s="63"/>
      <c r="Q3" s="63"/>
      <c r="R3" s="63"/>
      <c r="S3" s="63"/>
      <c r="T3" s="63"/>
      <c r="U3" s="63"/>
      <c r="V3" s="63"/>
      <c r="W3" s="63"/>
      <c r="X3" s="59"/>
      <c r="Y3" s="59"/>
    </row>
    <row r="4" spans="2:32" ht="26.25" customHeight="1">
      <c r="B4" s="201" t="s">
        <v>2368</v>
      </c>
      <c r="C4" s="202"/>
      <c r="D4" s="202"/>
      <c r="E4" s="202"/>
      <c r="F4" s="202"/>
      <c r="G4" s="202"/>
      <c r="H4" s="202"/>
      <c r="I4" s="202"/>
      <c r="J4" s="202"/>
      <c r="K4" s="202"/>
      <c r="N4" s="108"/>
      <c r="O4" s="108"/>
      <c r="P4" s="108"/>
      <c r="Q4" s="108"/>
      <c r="R4" s="108"/>
      <c r="S4" s="108"/>
      <c r="T4" s="108"/>
      <c r="U4" s="108"/>
      <c r="V4" s="108"/>
    </row>
    <row r="5" spans="2:32" ht="26.25" customHeight="1">
      <c r="B5" s="201" t="s">
        <v>2369</v>
      </c>
      <c r="C5" s="202"/>
      <c r="D5" s="202"/>
      <c r="E5" s="202"/>
      <c r="F5" s="202"/>
      <c r="G5" s="202"/>
      <c r="H5" s="202"/>
      <c r="I5" s="202"/>
      <c r="J5" s="202"/>
      <c r="K5" s="202"/>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7" t="s">
        <v>2414</v>
      </c>
      <c r="C3" s="157"/>
      <c r="D3" s="157"/>
      <c r="E3" s="157"/>
      <c r="F3" s="157"/>
      <c r="G3" s="157"/>
      <c r="H3" s="157"/>
      <c r="I3" s="157"/>
      <c r="J3" s="157"/>
      <c r="K3" s="157"/>
    </row>
    <row r="5" spans="2:11">
      <c r="B5" s="199" t="s">
        <v>2441</v>
      </c>
      <c r="C5" s="199"/>
      <c r="D5" s="199"/>
      <c r="E5" s="199"/>
      <c r="F5" s="199"/>
      <c r="G5" s="199"/>
      <c r="H5" s="199"/>
      <c r="I5" s="199"/>
      <c r="J5" s="199"/>
      <c r="K5" s="199"/>
    </row>
    <row r="6" spans="2:11">
      <c r="B6" s="199"/>
      <c r="C6" s="199"/>
      <c r="D6" s="199"/>
      <c r="E6" s="199"/>
      <c r="F6" s="199"/>
      <c r="G6" s="199"/>
      <c r="H6" s="199"/>
      <c r="I6" s="199"/>
      <c r="J6" s="199"/>
      <c r="K6" s="199"/>
    </row>
    <row r="7" spans="2:11">
      <c r="B7" s="199"/>
      <c r="C7" s="199"/>
      <c r="D7" s="199"/>
      <c r="E7" s="199"/>
      <c r="F7" s="199"/>
      <c r="G7" s="199"/>
      <c r="H7" s="199"/>
      <c r="I7" s="199"/>
      <c r="J7" s="199"/>
      <c r="K7" s="199"/>
    </row>
    <row r="8" spans="2:11">
      <c r="B8" s="203"/>
      <c r="C8" s="203"/>
      <c r="D8" s="203"/>
      <c r="E8" s="203"/>
      <c r="F8" s="203"/>
      <c r="G8" s="203"/>
      <c r="H8" s="203"/>
      <c r="I8" s="203"/>
      <c r="J8" s="203"/>
      <c r="K8" s="203"/>
    </row>
    <row r="9" spans="2:11">
      <c r="B9" s="203"/>
      <c r="C9" s="203"/>
      <c r="D9" s="203"/>
      <c r="E9" s="203"/>
      <c r="F9" s="203"/>
      <c r="G9" s="203"/>
      <c r="H9" s="203"/>
      <c r="I9" s="203"/>
      <c r="J9" s="203"/>
      <c r="K9" s="203"/>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9.5">
      <c r="B3" s="157" t="s">
        <v>2415</v>
      </c>
      <c r="C3" s="157"/>
      <c r="D3" s="157"/>
      <c r="E3" s="157"/>
      <c r="F3" s="157"/>
      <c r="G3" s="157"/>
      <c r="H3" s="157"/>
      <c r="I3" s="157"/>
      <c r="J3" s="157"/>
      <c r="K3" s="157"/>
    </row>
    <row r="4" spans="2:11">
      <c r="B4" s="199" t="s">
        <v>2416</v>
      </c>
      <c r="C4" s="199"/>
      <c r="D4" s="199"/>
      <c r="E4" s="199"/>
      <c r="F4" s="199"/>
      <c r="G4" s="199"/>
      <c r="H4" s="199"/>
      <c r="I4" s="199"/>
      <c r="J4" s="199"/>
      <c r="K4" s="199"/>
    </row>
    <row r="5" spans="2:11">
      <c r="B5" s="199"/>
      <c r="C5" s="199"/>
      <c r="D5" s="199"/>
      <c r="E5" s="199"/>
      <c r="F5" s="199"/>
      <c r="G5" s="199"/>
      <c r="H5" s="199"/>
      <c r="I5" s="199"/>
      <c r="J5" s="199"/>
      <c r="K5" s="199"/>
    </row>
    <row r="6" spans="2:11">
      <c r="B6" s="199"/>
      <c r="C6" s="199"/>
      <c r="D6" s="199"/>
      <c r="E6" s="199"/>
      <c r="F6" s="199"/>
      <c r="G6" s="199"/>
      <c r="H6" s="199"/>
      <c r="I6" s="199"/>
      <c r="J6" s="199"/>
      <c r="K6" s="199"/>
    </row>
    <row r="7" spans="2:11">
      <c r="B7" s="203"/>
      <c r="C7" s="203"/>
      <c r="D7" s="203"/>
      <c r="E7" s="203"/>
      <c r="F7" s="203"/>
      <c r="G7" s="203"/>
      <c r="H7" s="203"/>
      <c r="I7" s="203"/>
      <c r="J7" s="203"/>
      <c r="K7" s="203"/>
    </row>
    <row r="8" spans="2:11">
      <c r="B8" s="203"/>
      <c r="C8" s="203"/>
      <c r="D8" s="203"/>
      <c r="E8" s="203"/>
      <c r="F8" s="203"/>
      <c r="G8" s="203"/>
      <c r="H8" s="203"/>
      <c r="I8" s="203"/>
      <c r="J8" s="203"/>
      <c r="K8" s="203"/>
    </row>
    <row r="9" spans="2:11">
      <c r="B9" s="203"/>
      <c r="C9" s="203"/>
      <c r="D9" s="203"/>
      <c r="E9" s="203"/>
      <c r="F9" s="203"/>
      <c r="G9" s="203"/>
      <c r="H9" s="203"/>
      <c r="I9" s="203"/>
      <c r="J9" s="203"/>
      <c r="K9" s="203"/>
    </row>
    <row r="10" spans="2:11">
      <c r="B10" s="203"/>
      <c r="C10" s="203"/>
      <c r="D10" s="203"/>
      <c r="E10" s="203"/>
      <c r="F10" s="203"/>
      <c r="G10" s="203"/>
      <c r="H10" s="203"/>
      <c r="I10" s="203"/>
      <c r="J10" s="203"/>
      <c r="K10" s="203"/>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3:Q43"/>
  <sheetViews>
    <sheetView showGridLines="0" showRowColHeaders="0" tabSelected="1" zoomScale="90" zoomScaleNormal="90" workbookViewId="0">
      <selection activeCell="E8" sqref="E8"/>
    </sheetView>
  </sheetViews>
  <sheetFormatPr baseColWidth="10" defaultRowHeight="1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07" t="s">
        <v>2394</v>
      </c>
      <c r="C3" s="187"/>
      <c r="D3" s="187"/>
      <c r="E3" s="187"/>
      <c r="F3" s="187"/>
      <c r="G3" s="70"/>
      <c r="H3" s="38"/>
      <c r="I3" s="92"/>
      <c r="J3" s="93"/>
      <c r="K3" s="93"/>
      <c r="L3" s="73"/>
      <c r="M3" s="227"/>
      <c r="N3" s="227"/>
      <c r="O3" s="117"/>
      <c r="P3" s="227"/>
      <c r="Q3" s="227"/>
    </row>
    <row r="4" spans="1:17" ht="15.75">
      <c r="A4" s="38"/>
      <c r="B4" s="65"/>
      <c r="C4" s="65"/>
      <c r="D4" s="65"/>
      <c r="E4" s="65"/>
      <c r="F4" s="65"/>
      <c r="G4" s="65"/>
      <c r="H4" s="38"/>
      <c r="I4" s="38"/>
      <c r="J4" s="38"/>
      <c r="K4" s="38"/>
      <c r="L4" s="38"/>
      <c r="M4" s="38"/>
      <c r="N4" s="38"/>
      <c r="O4" s="38"/>
      <c r="P4" s="38"/>
      <c r="Q4" s="38"/>
    </row>
    <row r="5" spans="1:17" ht="16.5">
      <c r="A5" s="38"/>
      <c r="B5" s="213" t="s">
        <v>2457</v>
      </c>
      <c r="C5" s="200"/>
      <c r="D5" s="214"/>
      <c r="E5" s="204" t="s">
        <v>2396</v>
      </c>
      <c r="F5" s="205"/>
      <c r="G5" s="206"/>
      <c r="H5" s="219" t="s">
        <v>2397</v>
      </c>
      <c r="I5" s="220"/>
      <c r="J5" s="220"/>
      <c r="K5" s="220"/>
      <c r="L5" s="220"/>
      <c r="M5" s="220"/>
      <c r="N5" s="220"/>
      <c r="O5" s="220"/>
      <c r="P5" s="220"/>
      <c r="Q5" s="221"/>
    </row>
    <row r="6" spans="1:17" ht="15.75">
      <c r="A6" s="38"/>
      <c r="B6" s="215"/>
      <c r="C6" s="215"/>
      <c r="D6" s="216"/>
      <c r="E6" s="208" t="s">
        <v>1538</v>
      </c>
      <c r="F6" s="209"/>
      <c r="G6" s="210"/>
      <c r="H6" s="225" t="s">
        <v>2398</v>
      </c>
      <c r="I6" s="226"/>
      <c r="J6" s="226"/>
      <c r="K6" s="224"/>
      <c r="L6" s="222" t="s">
        <v>2399</v>
      </c>
      <c r="M6" s="223"/>
      <c r="N6" s="223"/>
      <c r="O6" s="224"/>
      <c r="P6" s="211" t="s">
        <v>2400</v>
      </c>
      <c r="Q6" s="217" t="s">
        <v>2467</v>
      </c>
    </row>
    <row r="7" spans="1:17" ht="30" customHeight="1">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12"/>
      <c r="Q7" s="218"/>
    </row>
    <row r="8" spans="1:17" ht="165" customHeight="1">
      <c r="A8" s="38"/>
      <c r="B8" s="22" t="str">
        <f>IF('PLAN DE ACCIÓN'!E10=0,"",'PLAN DE ACCIÓN'!E10)</f>
        <v>Incurrir en errores al momento de evaluar los requisitos habilitantes y ponderables de los partícipes en el proceso de selección (licitación pública), que han generado: (i) la habilitación de proponentes incursos en causales de inhabilidad; (ii) la habilitación de proponentes que no satisfacen los requisitos mínimos y; (iii) no otorgar puntaje a oferentes que acreditan factores de ponderación</v>
      </c>
      <c r="C8" s="144">
        <f>IF('PLAN DE ACCIÓN'!K10=0,"",'PLAN DE ACCIÓN'!K10)</f>
        <v>1</v>
      </c>
      <c r="D8" s="22" t="str">
        <f>IF(IF(+'PLAN DE ACCIÓN'!M10=0,'PLAN DE ACCIÓN'!L10,'PLAN DE ACCIÓN'!M10)=0,"",IF(+'PLAN DE ACCIÓN'!M10=0,'PLAN DE ACCIÓN'!L10,'PLAN DE ACCIÓN'!M10))</f>
        <v>Capacitación presencial</v>
      </c>
      <c r="E8" s="40" t="s">
        <v>2473</v>
      </c>
      <c r="F8" s="40" t="s">
        <v>2483</v>
      </c>
      <c r="G8" s="21" t="str">
        <f>+IF(AND(E8&lt;&gt;"",F8&lt;&gt;""),"( "&amp;E8&amp;" / "&amp;F8&amp;" ) * 100","(Numerador / Denominador )*100")</f>
        <v>( capacitación realizada / capacitaciones planeadas ) * 100</v>
      </c>
      <c r="H8" s="132"/>
      <c r="I8" s="132"/>
      <c r="J8" s="66" t="str">
        <f t="shared" ref="J8:J17" si="0">IFERROR(H8/I8,"")</f>
        <v/>
      </c>
      <c r="K8" s="142"/>
      <c r="L8" s="130"/>
      <c r="M8" s="130"/>
      <c r="N8" s="25" t="str">
        <f t="shared" ref="N8:N17" si="1">IFERROR(L8/M8,"")</f>
        <v/>
      </c>
      <c r="O8" s="140"/>
      <c r="P8" s="25" t="str">
        <f t="shared" ref="P8:P17" si="2">+IFERROR(AVERAGE(J8,N8),"")</f>
        <v/>
      </c>
      <c r="Q8" s="137"/>
    </row>
    <row r="9" spans="1:17" ht="165" customHeight="1">
      <c r="A9" s="38"/>
      <c r="B9" s="22" t="str">
        <f>IF('PLAN DE ACCIÓN'!E11=0,"",'PLAN DE ACCIÓN'!E11)</f>
        <v/>
      </c>
      <c r="C9" s="22" t="str">
        <f>IF('PLAN DE ACCIÓN'!K11=0,"",'PLAN DE ACCIÓN'!K11)</f>
        <v/>
      </c>
      <c r="D9" s="22" t="str">
        <f>IF(IF(+'PLAN DE ACCIÓN'!M11=0,'PLAN DE ACCIÓN'!L11,'PLAN DE ACCIÓN'!M11)=0,"",IF(+'PLAN DE ACCIÓN'!M11=0,'PLAN DE ACCIÓN'!L11,'PLAN DE ACCIÓN'!M11))</f>
        <v/>
      </c>
      <c r="E9" s="40"/>
      <c r="F9" s="40"/>
      <c r="G9" s="21" t="str">
        <f t="shared" ref="G9:G17" si="3">+IF(AND(E9&lt;&gt;"",F9&lt;&gt;""),"( "&amp;E9&amp;" / "&amp;F9&amp;" ) * 100","(Numerador / Denominador )*100")</f>
        <v>(Numerador / Denominador )*100</v>
      </c>
      <c r="H9" s="132"/>
      <c r="I9" s="132"/>
      <c r="J9" s="66" t="str">
        <f t="shared" si="0"/>
        <v/>
      </c>
      <c r="K9" s="142"/>
      <c r="L9" s="130"/>
      <c r="M9" s="130"/>
      <c r="N9" s="25" t="str">
        <f t="shared" si="1"/>
        <v/>
      </c>
      <c r="O9" s="140"/>
      <c r="P9" s="25" t="str">
        <f t="shared" si="2"/>
        <v/>
      </c>
      <c r="Q9" s="137"/>
    </row>
    <row r="10" spans="1:17" ht="165" customHeight="1">
      <c r="A10" s="38"/>
      <c r="B10" s="22" t="str">
        <f>IF('PLAN DE ACCIÓN'!E12=0,"",'PLAN DE ACCIÓN'!E12)</f>
        <v>Establecer requisitos y condiciones que permitan la pluralidad proponentes, de acuerdo con las necesidades de las Entidades Compradoras y propuestas del sector.</v>
      </c>
      <c r="C10" s="22">
        <f>IF('PLAN DE ACCIÓN'!K12=0,"",'PLAN DE ACCIÓN'!K12)</f>
        <v>1</v>
      </c>
      <c r="D10" s="22" t="str">
        <f>IF(IF(+'PLAN DE ACCIÓN'!M12=0,'PLAN DE ACCIÓN'!L12,'PLAN DE ACCIÓN'!M12)=0,"",IF(+'PLAN DE ACCIÓN'!M12=0,'PLAN DE ACCIÓN'!L12,'PLAN DE ACCIÓN'!M12))</f>
        <v xml:space="preserve">Mesas de trabajo </v>
      </c>
      <c r="E10" s="40" t="s">
        <v>2474</v>
      </c>
      <c r="F10" s="40" t="s">
        <v>2480</v>
      </c>
      <c r="G10" s="21" t="str">
        <f t="shared" si="3"/>
        <v>( mesas de trabajo realizadas / mesas de trabajo convocadas ) * 100</v>
      </c>
      <c r="H10" s="132"/>
      <c r="I10" s="132"/>
      <c r="J10" s="66" t="str">
        <f t="shared" si="0"/>
        <v/>
      </c>
      <c r="K10" s="142"/>
      <c r="L10" s="130"/>
      <c r="M10" s="130"/>
      <c r="N10" s="25" t="str">
        <f t="shared" si="1"/>
        <v/>
      </c>
      <c r="O10" s="140"/>
      <c r="P10" s="25" t="str">
        <f t="shared" si="2"/>
        <v/>
      </c>
      <c r="Q10" s="137"/>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2"/>
      <c r="I11" s="132"/>
      <c r="J11" s="66" t="str">
        <f t="shared" si="0"/>
        <v/>
      </c>
      <c r="K11" s="142"/>
      <c r="L11" s="130"/>
      <c r="M11" s="130"/>
      <c r="N11" s="25" t="str">
        <f t="shared" si="1"/>
        <v/>
      </c>
      <c r="O11" s="140"/>
      <c r="P11" s="25" t="str">
        <f t="shared" si="2"/>
        <v/>
      </c>
      <c r="Q11" s="137"/>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2"/>
      <c r="I12" s="132"/>
      <c r="J12" s="66" t="str">
        <f t="shared" si="0"/>
        <v/>
      </c>
      <c r="K12" s="142"/>
      <c r="L12" s="130"/>
      <c r="M12" s="130"/>
      <c r="N12" s="25" t="str">
        <f t="shared" si="1"/>
        <v/>
      </c>
      <c r="O12" s="140"/>
      <c r="P12" s="25" t="str">
        <f t="shared" si="2"/>
        <v/>
      </c>
      <c r="Q12" s="137"/>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2"/>
      <c r="I13" s="132"/>
      <c r="J13" s="66" t="str">
        <f t="shared" si="0"/>
        <v/>
      </c>
      <c r="K13" s="142"/>
      <c r="L13" s="130"/>
      <c r="M13" s="130"/>
      <c r="N13" s="25" t="str">
        <f t="shared" si="1"/>
        <v/>
      </c>
      <c r="O13" s="140"/>
      <c r="P13" s="25" t="str">
        <f t="shared" si="2"/>
        <v/>
      </c>
      <c r="Q13" s="137"/>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2"/>
      <c r="I14" s="132"/>
      <c r="J14" s="66" t="str">
        <f t="shared" si="0"/>
        <v/>
      </c>
      <c r="K14" s="142"/>
      <c r="L14" s="130"/>
      <c r="M14" s="130"/>
      <c r="N14" s="25" t="str">
        <f t="shared" si="1"/>
        <v/>
      </c>
      <c r="O14" s="140"/>
      <c r="P14" s="25" t="str">
        <f t="shared" si="2"/>
        <v/>
      </c>
      <c r="Q14" s="137"/>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2"/>
      <c r="I15" s="132"/>
      <c r="J15" s="66" t="str">
        <f t="shared" si="0"/>
        <v/>
      </c>
      <c r="K15" s="142"/>
      <c r="L15" s="130"/>
      <c r="M15" s="130"/>
      <c r="N15" s="25" t="str">
        <f t="shared" si="1"/>
        <v/>
      </c>
      <c r="O15" s="140"/>
      <c r="P15" s="25" t="str">
        <f t="shared" si="2"/>
        <v/>
      </c>
      <c r="Q15" s="137"/>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2"/>
      <c r="I16" s="132"/>
      <c r="J16" s="66" t="str">
        <f t="shared" si="0"/>
        <v/>
      </c>
      <c r="K16" s="142"/>
      <c r="L16" s="130"/>
      <c r="M16" s="130"/>
      <c r="N16" s="25" t="str">
        <f t="shared" si="1"/>
        <v/>
      </c>
      <c r="O16" s="140"/>
      <c r="P16" s="25" t="str">
        <f t="shared" si="2"/>
        <v/>
      </c>
      <c r="Q16" s="137"/>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2"/>
      <c r="I17" s="132"/>
      <c r="J17" s="66" t="str">
        <f t="shared" si="0"/>
        <v/>
      </c>
      <c r="K17" s="142"/>
      <c r="L17" s="130"/>
      <c r="M17" s="130"/>
      <c r="N17" s="25" t="str">
        <f t="shared" si="1"/>
        <v/>
      </c>
      <c r="O17" s="140"/>
      <c r="P17" s="25" t="str">
        <f t="shared" si="2"/>
        <v/>
      </c>
      <c r="Q17" s="137"/>
    </row>
    <row r="18" spans="1:17">
      <c r="Q18" s="64"/>
    </row>
    <row r="19" spans="1:17">
      <c r="Q19" s="64"/>
    </row>
    <row r="20" spans="1:17">
      <c r="Q20" s="64"/>
    </row>
    <row r="43" spans="10:16" hidden="1">
      <c r="J43" s="83" t="str">
        <f>IFERROR(AVERAGE(J8:J17),"")</f>
        <v/>
      </c>
      <c r="K43" s="83"/>
      <c r="N43" s="83" t="str">
        <f>IFERROR(AVERAGE(N8:N17),"")</f>
        <v/>
      </c>
      <c r="O43" s="83"/>
      <c r="P43" s="83" t="str">
        <f>IFERROR(AVERAGE(P8:P17),"")</f>
        <v/>
      </c>
    </row>
  </sheetData>
  <sheetProtection algorithmName="SHA-512" hashValue="2rRxInwgxG63/Qfp3S+iBAlHjJnXqcf1PpeFXzr4741MYz50nN3zRj18UHn/E0cmqCVj7POUOHCIm+OT5q431w==" saltValue="SMYh5Ht5sTMVtByEFKnzcw=="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dataValidation allowBlank="1" showInputMessage="1" showErrorMessage="1" prompt="Esta información se carga automáticamente del PLAN DE ACCIÓN " sqref="B8:D17"/>
    <dataValidation allowBlank="1" showInputMessage="1" showErrorMessage="1" prompt="Describa el numerador" sqref="E7:E17"/>
    <dataValidation allowBlank="1" showInputMessage="1" showErrorMessage="1" prompt="Describa el denominador" sqref="F7:F17"/>
    <dataValidation allowBlank="1" showInputMessage="1" showErrorMessage="1" prompt="Se calcula automáticamente, promediando los resultados del año 1 y el año 2" sqref="P6:P17 Q6:Q7"/>
    <dataValidation allowBlank="1" showInputMessage="1" showErrorMessage="1" prompt="Escriba el valor numérico del numerador" sqref="H7:H17 L7:L17"/>
    <dataValidation allowBlank="1" showInputMessage="1" showErrorMessage="1" prompt="Escriba el valor numérico del denominador" sqref="I7:I17 M7:M1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17 O7:O17"/>
  </dataValidations>
  <hyperlinks>
    <hyperlink ref="E6:G6" location="'INDICADOR DE GESTIÓN'!A1" display="Ayuda"/>
  </hyperlink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B3:Q46"/>
  <sheetViews>
    <sheetView zoomScale="90" zoomScaleNormal="90" workbookViewId="0">
      <selection activeCell="F9" sqref="F9"/>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07" t="s">
        <v>2401</v>
      </c>
      <c r="C3" s="207"/>
      <c r="D3" s="207"/>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5" t="s">
        <v>2457</v>
      </c>
      <c r="C5" s="98"/>
      <c r="D5" s="98"/>
      <c r="E5" s="229" t="s">
        <v>2396</v>
      </c>
      <c r="F5" s="230"/>
      <c r="G5" s="231"/>
      <c r="H5" s="219" t="s">
        <v>2397</v>
      </c>
      <c r="I5" s="220"/>
      <c r="J5" s="220"/>
      <c r="K5" s="220"/>
      <c r="L5" s="220"/>
      <c r="M5" s="220"/>
      <c r="N5" s="220"/>
      <c r="O5" s="220"/>
      <c r="P5" s="220"/>
      <c r="Q5" s="221"/>
    </row>
    <row r="6" spans="2:17">
      <c r="B6" s="38"/>
      <c r="C6" s="38"/>
      <c r="D6" s="38"/>
      <c r="E6" s="232" t="s">
        <v>1538</v>
      </c>
      <c r="F6" s="233"/>
      <c r="G6" s="234"/>
      <c r="H6" s="225" t="s">
        <v>2398</v>
      </c>
      <c r="I6" s="226"/>
      <c r="J6" s="226"/>
      <c r="K6" s="224"/>
      <c r="L6" s="222" t="s">
        <v>2399</v>
      </c>
      <c r="M6" s="223"/>
      <c r="N6" s="223"/>
      <c r="O6" s="224"/>
      <c r="P6" s="235" t="s">
        <v>2400</v>
      </c>
      <c r="Q6" s="228" t="s">
        <v>2467</v>
      </c>
    </row>
    <row r="7" spans="2:17" ht="30">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12"/>
      <c r="Q7" s="218"/>
    </row>
    <row r="8" spans="2:17" ht="165" customHeight="1">
      <c r="B8" s="22" t="str">
        <f>IF('PLAN DE ACCIÓN'!E10=0,"",'PLAN DE ACCIÓN'!E10)</f>
        <v>Incurrir en errores al momento de evaluar los requisitos habilitantes y ponderables de los partícipes en el proceso de selección (licitación pública), que han generado: (i) la habilitación de proponentes incursos en causales de inhabilidad; (ii) la habilitación de proponentes que no satisfacen los requisitos mínimos y; (iii) no otorgar puntaje a oferentes que acreditan factores de ponderación</v>
      </c>
      <c r="C8" s="22">
        <f>IF('PLAN DE ACCIÓN'!F10=0,"",'PLAN DE ACCIÓN'!F10)</f>
        <v>1</v>
      </c>
      <c r="D8" s="22" t="str">
        <f>IF(IF(+'PLAN DE ACCIÓN'!H10=0,'PLAN DE ACCIÓN'!G10,'PLAN DE ACCIÓN'!H10)=0,"",IF(+'PLAN DE ACCIÓN'!H10=0,'PLAN DE ACCIÓN'!G10,'PLAN DE ACCIÓN'!H10))</f>
        <v>Fijar Lineamientos</v>
      </c>
      <c r="E8" s="40" t="s">
        <v>2485</v>
      </c>
      <c r="F8" s="40" t="s">
        <v>2484</v>
      </c>
      <c r="G8" s="21" t="str">
        <f>+IF(AND(E8&lt;&gt;"",F8&lt;&gt;""),"( "&amp;E8&amp;" / "&amp;F8&amp;" ) * 100","(Numerador / Denominador )*100")</f>
        <v>( número de actos administrativos expedidos en debida forma / número de actos administrativos en los que se adjudican Acuerdos Marco y otros instrumentos de agregación de demanda ) * 100</v>
      </c>
      <c r="H8" s="132"/>
      <c r="I8" s="132"/>
      <c r="J8" s="25" t="str">
        <f>IFERROR(H8/I8,"")</f>
        <v/>
      </c>
      <c r="K8" s="142"/>
      <c r="L8" s="130"/>
      <c r="M8" s="130"/>
      <c r="N8" s="131" t="str">
        <f>IFERROR(L8/M8,"")</f>
        <v/>
      </c>
      <c r="O8" s="143"/>
      <c r="P8" s="131" t="str">
        <f>+IFERROR(AVERAGE(N8,J8),"")</f>
        <v/>
      </c>
      <c r="Q8" s="137"/>
    </row>
    <row r="9" spans="2:17" ht="165" customHeight="1">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2"/>
      <c r="I9" s="132"/>
      <c r="J9" s="25" t="str">
        <f t="shared" ref="J9:J17" si="1">IFERROR(H9/I9,"")</f>
        <v/>
      </c>
      <c r="K9" s="142"/>
      <c r="L9" s="130"/>
      <c r="M9" s="130"/>
      <c r="N9" s="131" t="str">
        <f t="shared" ref="N9:N17" si="2">IFERROR(L9/M9,"")</f>
        <v/>
      </c>
      <c r="O9" s="143"/>
      <c r="P9" s="131" t="str">
        <f t="shared" ref="P9:P17" si="3">+IFERROR(AVERAGE(N9,J9),"")</f>
        <v/>
      </c>
      <c r="Q9" s="137"/>
    </row>
    <row r="10" spans="2:17" ht="165" customHeight="1">
      <c r="B10" s="22" t="str">
        <f>IF('PLAN DE ACCIÓN'!E12=0,"",'PLAN DE ACCIÓN'!E12)</f>
        <v>Establecer requisitos y condiciones que permitan la pluralidad proponentes, de acuerdo con las necesidades de las Entidades Compradoras y propuestas del sector.</v>
      </c>
      <c r="C10" s="22">
        <f>IF('PLAN DE ACCIÓN'!F12=0,"",'PLAN DE ACCIÓN'!F12)</f>
        <v>2</v>
      </c>
      <c r="D10" s="22" t="str">
        <f>IF(IF(+'PLAN DE ACCIÓN'!H12=0,'PLAN DE ACCIÓN'!G12,'PLAN DE ACCIÓN'!H12)=0,"",IF(+'PLAN DE ACCIÓN'!H12=0,'PLAN DE ACCIÓN'!G12,'PLAN DE ACCIÓN'!H12))</f>
        <v>Coordinar interinstitucionalmente</v>
      </c>
      <c r="E10" s="40" t="s">
        <v>2476</v>
      </c>
      <c r="F10" s="40" t="s">
        <v>2475</v>
      </c>
      <c r="G10" s="21" t="str">
        <f t="shared" si="0"/>
        <v>( número de actos administrativos en los que se adjudican Acuerdos Marco y otros instrumentos de agregación de demanda expedidos en debida forma  / número de demandas contra actos administrativos en los que se adjudican Acuerdos Marco y otros instrumentos de agregación ) * 100</v>
      </c>
      <c r="H10" s="132"/>
      <c r="I10" s="132"/>
      <c r="J10" s="25" t="str">
        <f t="shared" si="1"/>
        <v/>
      </c>
      <c r="K10" s="142"/>
      <c r="L10" s="130"/>
      <c r="M10" s="130"/>
      <c r="N10" s="131" t="str">
        <f t="shared" si="2"/>
        <v/>
      </c>
      <c r="O10" s="143"/>
      <c r="P10" s="131" t="str">
        <f t="shared" si="3"/>
        <v/>
      </c>
      <c r="Q10" s="137"/>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2"/>
      <c r="I11" s="132"/>
      <c r="J11" s="25" t="str">
        <f t="shared" si="1"/>
        <v/>
      </c>
      <c r="K11" s="142"/>
      <c r="L11" s="130"/>
      <c r="M11" s="130"/>
      <c r="N11" s="131" t="str">
        <f t="shared" si="2"/>
        <v/>
      </c>
      <c r="O11" s="143"/>
      <c r="P11" s="131" t="str">
        <f t="shared" si="3"/>
        <v/>
      </c>
      <c r="Q11" s="137"/>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2"/>
      <c r="I12" s="132"/>
      <c r="J12" s="25" t="str">
        <f t="shared" si="1"/>
        <v/>
      </c>
      <c r="K12" s="142"/>
      <c r="L12" s="130"/>
      <c r="M12" s="130"/>
      <c r="N12" s="131" t="str">
        <f t="shared" si="2"/>
        <v/>
      </c>
      <c r="O12" s="143"/>
      <c r="P12" s="131" t="str">
        <f t="shared" si="3"/>
        <v/>
      </c>
      <c r="Q12" s="137"/>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2"/>
      <c r="I13" s="132"/>
      <c r="J13" s="25" t="str">
        <f t="shared" si="1"/>
        <v/>
      </c>
      <c r="K13" s="142"/>
      <c r="L13" s="130"/>
      <c r="M13" s="130"/>
      <c r="N13" s="131" t="str">
        <f t="shared" si="2"/>
        <v/>
      </c>
      <c r="O13" s="143"/>
      <c r="P13" s="131" t="str">
        <f t="shared" si="3"/>
        <v/>
      </c>
      <c r="Q13" s="137"/>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2"/>
      <c r="I14" s="132"/>
      <c r="J14" s="25" t="str">
        <f t="shared" si="1"/>
        <v/>
      </c>
      <c r="K14" s="142"/>
      <c r="L14" s="130"/>
      <c r="M14" s="130"/>
      <c r="N14" s="131" t="str">
        <f t="shared" si="2"/>
        <v/>
      </c>
      <c r="O14" s="143"/>
      <c r="P14" s="131" t="str">
        <f t="shared" si="3"/>
        <v/>
      </c>
      <c r="Q14" s="137"/>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2"/>
      <c r="I15" s="132"/>
      <c r="J15" s="25" t="str">
        <f t="shared" si="1"/>
        <v/>
      </c>
      <c r="K15" s="142"/>
      <c r="L15" s="130"/>
      <c r="M15" s="130"/>
      <c r="N15" s="131" t="str">
        <f t="shared" si="2"/>
        <v/>
      </c>
      <c r="O15" s="143"/>
      <c r="P15" s="131" t="str">
        <f t="shared" si="3"/>
        <v/>
      </c>
      <c r="Q15" s="137"/>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2"/>
      <c r="I16" s="132"/>
      <c r="J16" s="25" t="str">
        <f t="shared" si="1"/>
        <v/>
      </c>
      <c r="K16" s="142"/>
      <c r="L16" s="130"/>
      <c r="M16" s="130"/>
      <c r="N16" s="131" t="str">
        <f t="shared" si="2"/>
        <v/>
      </c>
      <c r="O16" s="143"/>
      <c r="P16" s="131" t="str">
        <f t="shared" si="3"/>
        <v/>
      </c>
      <c r="Q16" s="137"/>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2"/>
      <c r="I17" s="132"/>
      <c r="J17" s="25" t="str">
        <f t="shared" si="1"/>
        <v/>
      </c>
      <c r="K17" s="142"/>
      <c r="L17" s="130"/>
      <c r="M17" s="130"/>
      <c r="N17" s="131" t="str">
        <f t="shared" si="2"/>
        <v/>
      </c>
      <c r="O17" s="143"/>
      <c r="P17" s="131" t="str">
        <f t="shared" si="3"/>
        <v/>
      </c>
      <c r="Q17" s="137"/>
    </row>
    <row r="46" spans="10:16" hidden="1">
      <c r="J46" s="83" t="str">
        <f>+IFERROR(AVERAGE(J8:J17),"")</f>
        <v/>
      </c>
      <c r="K46" s="83"/>
      <c r="L46" s="83"/>
      <c r="M46" s="83"/>
      <c r="N46" s="83" t="str">
        <f>+IFERROR(AVERAGE(N8:N17),"")</f>
        <v/>
      </c>
      <c r="O46" s="83"/>
      <c r="P46" s="83" t="str">
        <f>+IFERROR(AVERAGE(P8:P17),"")</f>
        <v/>
      </c>
    </row>
  </sheetData>
  <sheetProtection algorithmName="SHA-512" hashValue="Gj4j4lx/aO6dRS/wXfz99jSUI1blFhXAiCra0NRL99wL+4HMBJnBBecj+ArKyGJUzN5x9yhGFlsmT9+yQ1527A==" saltValue="ntv6mzDhXHctAewAPmyhiw==" spinCount="100000" sheet="1" scenarios="1" formatCells="0"/>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dataValidation allowBlank="1" showInputMessage="1" showErrorMessage="1" prompt="Se calcula automáticamente el porcentaje de avance, una vez se ingresen los valores del numerado y denominador" sqref="J7:J17 N7:N17 O7"/>
    <dataValidation allowBlank="1" showInputMessage="1" showErrorMessage="1" prompt="Escriba el valor numérico del denominador" sqref="I7:I17 M7:M17"/>
    <dataValidation allowBlank="1" showInputMessage="1" showErrorMessage="1" prompt="Escriba el valor numérico del numerador" sqref="H7:H17 L7:L1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17"/>
    <dataValidation allowBlank="1" showInputMessage="1" showErrorMessage="1" prompt="Describa el denominador" sqref="F7:F17"/>
    <dataValidation allowBlank="1" showInputMessage="1" showErrorMessage="1" prompt="Esta información se carga automáticamente del PLAN DE ACCIÓN " sqref="B8:D17"/>
    <dataValidation allowBlank="1" showInputMessage="1" showErrorMessage="1" prompt="Brevemente, expliqué el valor del resultado." sqref="K7:K17"/>
    <dataValidation allowBlank="1" showInputMessage="1" showErrorMessage="1" prompt="Brevemente, explique el valor del resultado" sqref="O8:O17"/>
  </dataValidations>
  <hyperlinks>
    <hyperlink ref="E6:G6" location="'INDICADOR DE RESULTADO'!A1" display="Ayuda"/>
  </hyperlink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49"/>
  <sheetViews>
    <sheetView showGridLines="0" showRowColHeaders="0" zoomScale="90" zoomScaleNormal="90" workbookViewId="0">
      <selection activeCell="C8" sqref="C8"/>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07" t="s">
        <v>2413</v>
      </c>
      <c r="C3" s="207"/>
      <c r="D3" s="175"/>
      <c r="E3" s="92"/>
      <c r="F3" s="93"/>
      <c r="G3" s="93"/>
      <c r="H3" s="38"/>
      <c r="I3" s="38"/>
      <c r="J3" s="38"/>
      <c r="K3" s="38"/>
      <c r="L3" s="38"/>
    </row>
    <row r="4" spans="2:13" ht="15.75">
      <c r="B4" s="65"/>
      <c r="C4" s="65"/>
      <c r="D4" s="38"/>
      <c r="E4" s="81"/>
      <c r="F4" s="82"/>
      <c r="G4" s="82"/>
      <c r="H4" s="38"/>
      <c r="I4" s="38"/>
      <c r="J4" s="38"/>
      <c r="K4" s="38"/>
      <c r="L4" s="38"/>
    </row>
    <row r="5" spans="2:13" ht="16.5">
      <c r="B5" s="135" t="s">
        <v>2457</v>
      </c>
      <c r="C5" s="91"/>
      <c r="D5" s="219" t="s">
        <v>2397</v>
      </c>
      <c r="E5" s="220"/>
      <c r="F5" s="220"/>
      <c r="G5" s="220"/>
      <c r="H5" s="220"/>
      <c r="I5" s="220"/>
      <c r="J5" s="220"/>
      <c r="K5" s="220"/>
      <c r="L5" s="220"/>
      <c r="M5" s="221"/>
    </row>
    <row r="6" spans="2:13" ht="15.75">
      <c r="B6" s="38"/>
      <c r="C6" s="136" t="s">
        <v>1538</v>
      </c>
      <c r="D6" s="239" t="s">
        <v>2398</v>
      </c>
      <c r="E6" s="240"/>
      <c r="F6" s="240"/>
      <c r="G6" s="238"/>
      <c r="H6" s="236" t="s">
        <v>2399</v>
      </c>
      <c r="I6" s="237"/>
      <c r="J6" s="237"/>
      <c r="K6" s="238"/>
      <c r="L6" s="211" t="s">
        <v>2410</v>
      </c>
      <c r="M6" s="217" t="s">
        <v>2467</v>
      </c>
    </row>
    <row r="7" spans="2:13" ht="30">
      <c r="B7" s="61" t="s">
        <v>1523</v>
      </c>
      <c r="C7" s="61" t="s">
        <v>1479</v>
      </c>
      <c r="D7" s="72" t="s">
        <v>2408</v>
      </c>
      <c r="E7" s="72" t="s">
        <v>2407</v>
      </c>
      <c r="F7" s="72" t="s">
        <v>1482</v>
      </c>
      <c r="G7" s="72" t="s">
        <v>2466</v>
      </c>
      <c r="H7" s="67" t="s">
        <v>2409</v>
      </c>
      <c r="I7" s="67" t="s">
        <v>2408</v>
      </c>
      <c r="J7" s="67" t="s">
        <v>1482</v>
      </c>
      <c r="K7" s="67" t="s">
        <v>2466</v>
      </c>
      <c r="L7" s="212"/>
      <c r="M7" s="218"/>
    </row>
    <row r="8" spans="2:13" ht="50.1" customHeight="1">
      <c r="B8" s="71" t="str">
        <f>+IF('PLAN DE ACCIÓN'!C10=0,"",'PLAN DE ACCIÓN'!C10)</f>
        <v>ILEGALIDAD DEL ACTO ADMINISTRATIVO QUE ADJUDICA UN CONTRATO</v>
      </c>
      <c r="C8" s="21" t="s">
        <v>2406</v>
      </c>
      <c r="D8" s="132"/>
      <c r="E8" s="132"/>
      <c r="F8" s="131" t="str">
        <f t="shared" ref="F8:F17" si="0">+IFERROR((D8-E8)/E8,"")</f>
        <v/>
      </c>
      <c r="G8" s="138"/>
      <c r="H8" s="130"/>
      <c r="I8" s="69" t="str">
        <f>+IF(D8="","",D8)</f>
        <v/>
      </c>
      <c r="J8" s="131" t="str">
        <f>IF(H8="","",IFERROR((H8-I8)/I8,""))</f>
        <v/>
      </c>
      <c r="K8" s="140"/>
      <c r="L8" s="131" t="str">
        <f>IF(H8="",F8,IFERROR(AVERAGE(J8,F8),""))</f>
        <v/>
      </c>
      <c r="M8" s="141"/>
    </row>
    <row r="9" spans="2:13" ht="50.1" customHeight="1">
      <c r="B9" s="71" t="str">
        <f>+IF('PLAN DE ACCIÓN'!C11=0,"",'PLAN DE ACCIÓN'!C11)</f>
        <v/>
      </c>
      <c r="C9" s="21" t="s">
        <v>2406</v>
      </c>
      <c r="D9" s="132"/>
      <c r="E9" s="132"/>
      <c r="F9" s="131" t="str">
        <f t="shared" si="0"/>
        <v/>
      </c>
      <c r="G9" s="139"/>
      <c r="H9" s="130"/>
      <c r="I9" s="69" t="str">
        <f t="shared" ref="I9:I17" si="1">+IF(D9="","",D9)</f>
        <v/>
      </c>
      <c r="J9" s="131" t="str">
        <f t="shared" ref="J9:J17" si="2">+IFERROR((H9-I9)/I9,"")</f>
        <v/>
      </c>
      <c r="K9" s="140"/>
      <c r="L9" s="131" t="str">
        <f t="shared" ref="L9:L17" si="3">+IFERROR(AVERAGE(J9,F9),"")</f>
        <v/>
      </c>
      <c r="M9" s="141"/>
    </row>
    <row r="10" spans="2:13" ht="50.1" customHeight="1">
      <c r="B10" s="71" t="str">
        <f>+IF('PLAN DE ACCIÓN'!C12=0,"",'PLAN DE ACCIÓN'!C12)</f>
        <v/>
      </c>
      <c r="C10" s="21" t="s">
        <v>2406</v>
      </c>
      <c r="D10" s="132"/>
      <c r="E10" s="132"/>
      <c r="F10" s="131" t="str">
        <f t="shared" si="0"/>
        <v/>
      </c>
      <c r="G10" s="139"/>
      <c r="H10" s="130"/>
      <c r="I10" s="69" t="str">
        <f t="shared" si="1"/>
        <v/>
      </c>
      <c r="J10" s="131" t="str">
        <f t="shared" si="2"/>
        <v/>
      </c>
      <c r="K10" s="140"/>
      <c r="L10" s="131" t="str">
        <f t="shared" si="3"/>
        <v/>
      </c>
      <c r="M10" s="141"/>
    </row>
    <row r="11" spans="2:13" ht="50.1" customHeight="1">
      <c r="B11" s="71" t="str">
        <f>+IF('PLAN DE ACCIÓN'!C13=0,"",'PLAN DE ACCIÓN'!C13)</f>
        <v/>
      </c>
      <c r="C11" s="21" t="s">
        <v>2406</v>
      </c>
      <c r="D11" s="132"/>
      <c r="E11" s="132"/>
      <c r="F11" s="131" t="str">
        <f t="shared" si="0"/>
        <v/>
      </c>
      <c r="G11" s="139"/>
      <c r="H11" s="130"/>
      <c r="I11" s="69" t="str">
        <f t="shared" si="1"/>
        <v/>
      </c>
      <c r="J11" s="131" t="str">
        <f t="shared" si="2"/>
        <v/>
      </c>
      <c r="K11" s="140"/>
      <c r="L11" s="131" t="str">
        <f t="shared" si="3"/>
        <v/>
      </c>
      <c r="M11" s="141"/>
    </row>
    <row r="12" spans="2:13" ht="50.1" customHeight="1">
      <c r="B12" s="71" t="str">
        <f>+IF('PLAN DE ACCIÓN'!C14=0,"",'PLAN DE ACCIÓN'!C14)</f>
        <v/>
      </c>
      <c r="C12" s="21" t="s">
        <v>2406</v>
      </c>
      <c r="D12" s="132"/>
      <c r="E12" s="132"/>
      <c r="F12" s="131" t="str">
        <f t="shared" si="0"/>
        <v/>
      </c>
      <c r="G12" s="139"/>
      <c r="H12" s="130"/>
      <c r="I12" s="69" t="str">
        <f t="shared" si="1"/>
        <v/>
      </c>
      <c r="J12" s="131" t="str">
        <f t="shared" si="2"/>
        <v/>
      </c>
      <c r="K12" s="140"/>
      <c r="L12" s="131" t="str">
        <f t="shared" si="3"/>
        <v/>
      </c>
      <c r="M12" s="141"/>
    </row>
    <row r="13" spans="2:13" ht="50.1" customHeight="1">
      <c r="B13" s="71" t="str">
        <f>+IF('PLAN DE ACCIÓN'!C15=0,"",'PLAN DE ACCIÓN'!C15)</f>
        <v/>
      </c>
      <c r="C13" s="21" t="s">
        <v>2406</v>
      </c>
      <c r="D13" s="132"/>
      <c r="E13" s="132"/>
      <c r="F13" s="131" t="str">
        <f t="shared" si="0"/>
        <v/>
      </c>
      <c r="G13" s="139"/>
      <c r="H13" s="130"/>
      <c r="I13" s="69" t="str">
        <f t="shared" si="1"/>
        <v/>
      </c>
      <c r="J13" s="131" t="str">
        <f t="shared" si="2"/>
        <v/>
      </c>
      <c r="K13" s="140"/>
      <c r="L13" s="131" t="str">
        <f t="shared" si="3"/>
        <v/>
      </c>
      <c r="M13" s="141"/>
    </row>
    <row r="14" spans="2:13" ht="50.1" customHeight="1">
      <c r="B14" s="71" t="str">
        <f>+IF('PLAN DE ACCIÓN'!C16=0,"",'PLAN DE ACCIÓN'!C16)</f>
        <v/>
      </c>
      <c r="C14" s="21" t="s">
        <v>2406</v>
      </c>
      <c r="D14" s="132"/>
      <c r="E14" s="132"/>
      <c r="F14" s="131" t="str">
        <f t="shared" si="0"/>
        <v/>
      </c>
      <c r="G14" s="139"/>
      <c r="H14" s="130"/>
      <c r="I14" s="69" t="str">
        <f t="shared" si="1"/>
        <v/>
      </c>
      <c r="J14" s="131" t="str">
        <f t="shared" si="2"/>
        <v/>
      </c>
      <c r="K14" s="140"/>
      <c r="L14" s="131" t="str">
        <f t="shared" si="3"/>
        <v/>
      </c>
      <c r="M14" s="141"/>
    </row>
    <row r="15" spans="2:13" ht="50.1" customHeight="1">
      <c r="B15" s="71" t="str">
        <f>+IF('PLAN DE ACCIÓN'!C17=0,"",'PLAN DE ACCIÓN'!C17)</f>
        <v/>
      </c>
      <c r="C15" s="21" t="s">
        <v>2406</v>
      </c>
      <c r="D15" s="132"/>
      <c r="E15" s="132"/>
      <c r="F15" s="131" t="str">
        <f t="shared" si="0"/>
        <v/>
      </c>
      <c r="G15" s="139"/>
      <c r="H15" s="130"/>
      <c r="I15" s="69" t="str">
        <f t="shared" si="1"/>
        <v/>
      </c>
      <c r="J15" s="131" t="str">
        <f t="shared" si="2"/>
        <v/>
      </c>
      <c r="K15" s="140"/>
      <c r="L15" s="131" t="str">
        <f t="shared" si="3"/>
        <v/>
      </c>
      <c r="M15" s="141"/>
    </row>
    <row r="16" spans="2:13" ht="50.1" customHeight="1">
      <c r="B16" s="71" t="str">
        <f>+IF('PLAN DE ACCIÓN'!C18=0,"",'PLAN DE ACCIÓN'!C18)</f>
        <v/>
      </c>
      <c r="C16" s="21" t="s">
        <v>2406</v>
      </c>
      <c r="D16" s="132"/>
      <c r="E16" s="132"/>
      <c r="F16" s="131" t="str">
        <f t="shared" si="0"/>
        <v/>
      </c>
      <c r="G16" s="139"/>
      <c r="H16" s="130"/>
      <c r="I16" s="69" t="str">
        <f t="shared" si="1"/>
        <v/>
      </c>
      <c r="J16" s="131" t="str">
        <f t="shared" si="2"/>
        <v/>
      </c>
      <c r="K16" s="140"/>
      <c r="L16" s="131" t="str">
        <f t="shared" si="3"/>
        <v/>
      </c>
      <c r="M16" s="141"/>
    </row>
    <row r="17" spans="2:13" ht="50.1" customHeight="1">
      <c r="B17" s="71" t="str">
        <f>+IF('PLAN DE ACCIÓN'!C19=0,"",'PLAN DE ACCIÓN'!C19)</f>
        <v/>
      </c>
      <c r="C17" s="21" t="s">
        <v>2406</v>
      </c>
      <c r="D17" s="132"/>
      <c r="E17" s="132"/>
      <c r="F17" s="131" t="str">
        <f t="shared" si="0"/>
        <v/>
      </c>
      <c r="G17" s="139"/>
      <c r="H17" s="130"/>
      <c r="I17" s="69" t="str">
        <f t="shared" si="1"/>
        <v/>
      </c>
      <c r="J17" s="131" t="str">
        <f t="shared" si="2"/>
        <v/>
      </c>
      <c r="K17" s="140"/>
      <c r="L17" s="131" t="str">
        <f t="shared" si="3"/>
        <v/>
      </c>
      <c r="M17" s="141"/>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t="str">
        <f>+IFERROR(AVERAGE(F8:F17),"")</f>
        <v/>
      </c>
      <c r="G46" s="100"/>
      <c r="H46" s="100"/>
      <c r="I46" s="100"/>
      <c r="J46" s="100" t="str">
        <f>+IFERROR(AVERAGE(J8:J17),"")</f>
        <v/>
      </c>
      <c r="K46" s="100"/>
      <c r="L46" s="100" t="str">
        <f>+IFERROR(AVERAGE(L8:L17),"")</f>
        <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UaFdpzTXcUc+t5wGIiiLSgh44nOOb4Kj9men7gRMCCD27t5l9EqU9RnFcUBX1zD/yg4kMS/Ikii4IGDYxAmT+Q==" saltValue="s1rHeCb/kV+6YGx7k0TrWQ=="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dataValidation allowBlank="1" showInputMessage="1" showErrorMessage="1" prompt="Escriba el número de demandas de esa causa registradas al finalizar el año de implementación 2 en eKOGUI." sqref="H7:H17"/>
    <dataValidation allowBlank="1" showInputMessage="1" showErrorMessage="1" prompt="El campo se diligencia automáticamente con la información registrada para el año de implementación 1." sqref="I7:I17"/>
    <dataValidation allowBlank="1" showInputMessage="1" showErrorMessage="1" prompt="Se calcula automáticamente el cambio porcentual en las demandas de esa causa, una vez se ingrese los valores de las demandas para cada año." sqref="K8:K17 J7:J17 F7:F17"/>
    <dataValidation allowBlank="1" showInputMessage="1" showErrorMessage="1" prompt="Escriba el número de demandas de esa causa registradas al finalizar el año de formulación de la política en eKOGUI." sqref="E7:E17"/>
    <dataValidation allowBlank="1" showInputMessage="1" showErrorMessage="1" prompt="Escriba el número de demandas de esa causa registradas al finalizal el año 1 de implementación en eKOGUI." sqref="D7:D17"/>
    <dataValidation allowBlank="1" showInputMessage="1" showErrorMessage="1" prompt="Explique brevemente el resultado" sqref="G7:G1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07" t="s">
        <v>2417</v>
      </c>
      <c r="C3" s="187"/>
      <c r="D3" s="187"/>
      <c r="E3" s="187"/>
      <c r="F3" s="227"/>
      <c r="G3" s="227"/>
      <c r="H3" s="227"/>
      <c r="I3" s="227"/>
      <c r="AA3" s="90"/>
      <c r="AB3" s="90"/>
      <c r="AC3" s="90"/>
      <c r="AD3" s="90"/>
      <c r="AE3" s="90"/>
      <c r="AF3" s="90"/>
      <c r="AG3" s="90"/>
      <c r="AH3" s="90"/>
    </row>
    <row r="4" spans="1:34">
      <c r="Z4" s="113" t="s">
        <v>2425</v>
      </c>
      <c r="AA4" s="113">
        <v>20</v>
      </c>
      <c r="AB4" s="113"/>
      <c r="AC4" s="113"/>
      <c r="AD4" s="90"/>
      <c r="AE4" s="90"/>
      <c r="AF4" s="90"/>
      <c r="AG4" s="90"/>
      <c r="AH4" s="90"/>
    </row>
    <row r="5" spans="1:34" ht="15.75">
      <c r="B5" s="84"/>
      <c r="C5" s="85" t="s">
        <v>2421</v>
      </c>
      <c r="D5" s="85" t="s">
        <v>2422</v>
      </c>
      <c r="E5" s="85" t="s">
        <v>2423</v>
      </c>
      <c r="Z5" s="113" t="s">
        <v>2424</v>
      </c>
      <c r="AA5" s="113">
        <v>20</v>
      </c>
      <c r="AB5" s="113"/>
      <c r="AC5" s="113"/>
      <c r="AD5" s="90"/>
      <c r="AE5" s="90"/>
      <c r="AF5" s="90"/>
      <c r="AG5" s="90"/>
      <c r="AH5" s="90"/>
    </row>
    <row r="6" spans="1:34" ht="15.75">
      <c r="B6" s="88" t="s">
        <v>2418</v>
      </c>
      <c r="C6" s="86" t="str">
        <f>+'INDICADOR GESTIÓN - MECANISMO'!J43</f>
        <v/>
      </c>
      <c r="D6" s="86" t="str">
        <f>+'INDICADOR GESTIÓN - MECANISMO'!N43</f>
        <v/>
      </c>
      <c r="E6" s="86" t="str">
        <f>+'INDICADOR GESTIÓN - MECANISMO'!P43</f>
        <v/>
      </c>
      <c r="Z6" s="113" t="s">
        <v>2427</v>
      </c>
      <c r="AA6" s="113">
        <v>20</v>
      </c>
      <c r="AB6" s="113"/>
      <c r="AC6" s="113"/>
      <c r="AD6" s="90"/>
      <c r="AE6" s="90"/>
      <c r="AF6" s="90"/>
      <c r="AG6" s="90"/>
      <c r="AH6" s="90"/>
    </row>
    <row r="7" spans="1:34" ht="15.75">
      <c r="B7" s="88" t="s">
        <v>2419</v>
      </c>
      <c r="C7" s="86" t="str">
        <f>+'INDICADOR DE RESULTADO - MEDIDA'!J46</f>
        <v/>
      </c>
      <c r="D7" s="86" t="str">
        <f>+'INDICADOR DE RESULTADO - MEDIDA'!N46</f>
        <v/>
      </c>
      <c r="E7" s="86" t="str">
        <f>+'INDICADOR DE RESULTADO - MEDIDA'!P46</f>
        <v/>
      </c>
      <c r="Z7" s="113" t="s">
        <v>2426</v>
      </c>
      <c r="AA7" s="113">
        <v>20</v>
      </c>
      <c r="AB7" s="113"/>
      <c r="AC7" s="113"/>
      <c r="AD7" s="90"/>
      <c r="AE7" s="90"/>
      <c r="AF7" s="90"/>
      <c r="AG7" s="90"/>
      <c r="AH7" s="90"/>
    </row>
    <row r="8" spans="1:34" ht="15.75">
      <c r="B8" s="88" t="s">
        <v>2420</v>
      </c>
      <c r="C8" s="87" t="str">
        <f>+'INDICADOR IMPACTO-LITIGIO'!F46</f>
        <v/>
      </c>
      <c r="D8" s="87" t="str">
        <f>+'INDICADOR IMPACTO-LITIGIO'!J46</f>
        <v/>
      </c>
      <c r="E8" s="87" t="str">
        <f>+'INDICADOR IMPACTO-LITIGIO'!L46</f>
        <v/>
      </c>
      <c r="Z8" s="113" t="s">
        <v>2428</v>
      </c>
      <c r="AA8" s="113">
        <v>20</v>
      </c>
      <c r="AB8" s="113"/>
      <c r="AC8" s="113"/>
      <c r="AD8" s="90"/>
      <c r="AE8" s="90"/>
      <c r="AF8" s="90"/>
      <c r="AG8" s="90"/>
      <c r="AH8" s="90"/>
    </row>
    <row r="9" spans="1:34">
      <c r="Z9" s="113" t="s">
        <v>2429</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2430</v>
      </c>
      <c r="AA11" s="114" t="e">
        <f>+E6*100</f>
        <v>#VALUE!</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2431</v>
      </c>
      <c r="AA13" s="113" t="e">
        <f>AA11-AA14/2</f>
        <v>#VALUE!</v>
      </c>
      <c r="AB13" s="113"/>
      <c r="AC13" s="113" t="e">
        <f>AC11-AC14/2</f>
        <v>#VALUE!</v>
      </c>
      <c r="AD13" s="90"/>
      <c r="AE13" s="90"/>
      <c r="AF13" s="90"/>
      <c r="AG13" s="90"/>
      <c r="AH13" s="90"/>
    </row>
    <row r="14" spans="1:34">
      <c r="Z14" s="113" t="s">
        <v>2432</v>
      </c>
      <c r="AA14" s="113">
        <v>3</v>
      </c>
      <c r="AB14" s="113"/>
      <c r="AC14" s="113">
        <v>3</v>
      </c>
      <c r="AD14" s="90"/>
      <c r="AE14" s="90"/>
      <c r="AF14" s="90"/>
      <c r="AG14" s="90"/>
      <c r="AH14" s="90"/>
    </row>
    <row r="15" spans="1:34">
      <c r="Z15" s="113" t="s">
        <v>2433</v>
      </c>
      <c r="AA15" s="113" t="e">
        <f>SUM(AA4:AA9)-AA13-AA14</f>
        <v>#VALUE!</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1" t="s">
        <v>2434</v>
      </c>
      <c r="D24" s="241"/>
    </row>
    <row r="26" spans="3:34">
      <c r="C26" s="242" t="str">
        <f>+E8</f>
        <v/>
      </c>
      <c r="D26" s="243"/>
    </row>
    <row r="27" spans="3:34">
      <c r="C27" s="244"/>
      <c r="D27" s="245"/>
    </row>
    <row r="28" spans="3:34">
      <c r="C28" s="246"/>
      <c r="D28" s="247"/>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49" t="s">
        <v>1539</v>
      </c>
      <c r="C3" s="187"/>
      <c r="D3" s="187"/>
      <c r="E3" s="187"/>
      <c r="F3" s="187"/>
      <c r="G3" s="187"/>
      <c r="H3" s="187"/>
      <c r="I3" s="96"/>
      <c r="J3" s="96"/>
      <c r="K3" s="96"/>
    </row>
    <row r="5" spans="2:11">
      <c r="B5" s="199" t="s">
        <v>2376</v>
      </c>
      <c r="C5" s="199"/>
      <c r="D5" s="199"/>
      <c r="E5" s="199"/>
      <c r="F5" s="199"/>
      <c r="G5" s="199"/>
      <c r="H5" s="199"/>
      <c r="I5" s="94"/>
      <c r="J5" s="94"/>
      <c r="K5" s="94"/>
    </row>
    <row r="6" spans="2:11">
      <c r="B6" s="199"/>
      <c r="C6" s="199"/>
      <c r="D6" s="199"/>
      <c r="E6" s="199"/>
      <c r="F6" s="199"/>
      <c r="G6" s="199"/>
      <c r="H6" s="199"/>
      <c r="I6" s="94"/>
      <c r="J6" s="94"/>
      <c r="K6" s="94"/>
    </row>
    <row r="7" spans="2:11">
      <c r="B7" s="39"/>
      <c r="C7" s="39"/>
      <c r="D7" s="39"/>
      <c r="E7" s="39"/>
      <c r="F7" s="39"/>
      <c r="G7" s="39"/>
      <c r="H7" s="39"/>
    </row>
    <row r="8" spans="2:11">
      <c r="B8" s="199" t="s">
        <v>2377</v>
      </c>
      <c r="C8" s="199"/>
      <c r="D8" s="199"/>
      <c r="E8" s="199"/>
      <c r="F8" s="199"/>
      <c r="G8" s="199"/>
      <c r="H8" s="199"/>
      <c r="I8" s="94"/>
      <c r="J8" s="94"/>
      <c r="K8" s="94"/>
    </row>
    <row r="9" spans="2:11">
      <c r="B9" s="133"/>
      <c r="C9" s="133"/>
      <c r="D9" s="133"/>
      <c r="E9" s="133"/>
      <c r="F9" s="133"/>
      <c r="G9" s="133"/>
      <c r="H9" s="133"/>
      <c r="I9" s="110"/>
      <c r="J9" s="110"/>
      <c r="K9" s="110"/>
    </row>
    <row r="10" spans="2:11">
      <c r="B10" s="199" t="s">
        <v>2378</v>
      </c>
      <c r="C10" s="199"/>
      <c r="D10" s="199"/>
      <c r="E10" s="199"/>
      <c r="F10" s="199"/>
      <c r="G10" s="199"/>
      <c r="H10" s="199"/>
      <c r="I10" s="94"/>
      <c r="J10" s="94"/>
      <c r="K10" s="94"/>
    </row>
    <row r="11" spans="2:11">
      <c r="B11" s="133"/>
      <c r="C11" s="133"/>
      <c r="D11" s="133"/>
      <c r="E11" s="133"/>
      <c r="F11" s="133"/>
      <c r="G11" s="133"/>
      <c r="H11" s="133"/>
      <c r="I11" s="110"/>
      <c r="J11" s="110"/>
      <c r="K11" s="110"/>
    </row>
    <row r="12" spans="2:11">
      <c r="B12" s="199" t="s">
        <v>2379</v>
      </c>
      <c r="C12" s="199"/>
      <c r="D12" s="199"/>
      <c r="E12" s="199"/>
      <c r="F12" s="199"/>
      <c r="G12" s="199"/>
      <c r="H12" s="199"/>
      <c r="I12" s="94"/>
      <c r="J12" s="94"/>
      <c r="K12" s="94"/>
    </row>
    <row r="13" spans="2:11">
      <c r="B13" s="133"/>
      <c r="C13" s="133"/>
      <c r="D13" s="133"/>
      <c r="E13" s="133"/>
      <c r="F13" s="133"/>
      <c r="G13" s="133"/>
      <c r="H13" s="133"/>
      <c r="I13" s="110"/>
      <c r="J13" s="110"/>
      <c r="K13" s="110"/>
    </row>
    <row r="14" spans="2:11">
      <c r="B14" s="199" t="s">
        <v>2380</v>
      </c>
      <c r="C14" s="199"/>
      <c r="D14" s="199"/>
      <c r="E14" s="199"/>
      <c r="F14" s="199"/>
      <c r="G14" s="199"/>
      <c r="H14" s="199"/>
      <c r="I14" s="94"/>
      <c r="J14" s="94"/>
      <c r="K14" s="94"/>
    </row>
    <row r="15" spans="2:11">
      <c r="B15" s="133"/>
      <c r="C15" s="133"/>
      <c r="D15" s="133"/>
      <c r="E15" s="133"/>
      <c r="F15" s="133"/>
      <c r="G15" s="133"/>
      <c r="H15" s="133"/>
      <c r="I15" s="110"/>
      <c r="J15" s="110"/>
      <c r="K15" s="110"/>
    </row>
    <row r="16" spans="2:11">
      <c r="B16" s="199" t="s">
        <v>2381</v>
      </c>
      <c r="C16" s="199"/>
      <c r="D16" s="199"/>
      <c r="E16" s="199"/>
      <c r="F16" s="199"/>
      <c r="G16" s="199"/>
      <c r="H16" s="199"/>
      <c r="I16" s="94"/>
      <c r="J16" s="94"/>
      <c r="K16" s="94"/>
    </row>
    <row r="17" spans="2:11">
      <c r="B17" s="133"/>
      <c r="C17" s="133"/>
      <c r="D17" s="133"/>
      <c r="E17" s="133"/>
      <c r="F17" s="133"/>
      <c r="G17" s="133"/>
      <c r="H17" s="133"/>
      <c r="I17" s="110"/>
      <c r="J17" s="110"/>
      <c r="K17" s="110"/>
    </row>
    <row r="18" spans="2:11">
      <c r="B18" s="199" t="s">
        <v>2382</v>
      </c>
      <c r="C18" s="199"/>
      <c r="D18" s="199"/>
      <c r="E18" s="199"/>
      <c r="F18" s="199"/>
      <c r="G18" s="199"/>
      <c r="H18" s="199"/>
      <c r="I18" s="94"/>
      <c r="J18" s="94"/>
      <c r="K18" s="94"/>
    </row>
    <row r="19" spans="2:11">
      <c r="B19" s="133"/>
      <c r="C19" s="133"/>
      <c r="D19" s="133"/>
      <c r="E19" s="133"/>
      <c r="F19" s="133"/>
      <c r="G19" s="133"/>
      <c r="H19" s="133"/>
      <c r="I19" s="110"/>
      <c r="J19" s="110"/>
      <c r="K19" s="110"/>
    </row>
    <row r="20" spans="2:11">
      <c r="B20" s="199" t="s">
        <v>2383</v>
      </c>
      <c r="C20" s="199"/>
      <c r="D20" s="199"/>
      <c r="E20" s="199"/>
      <c r="F20" s="199"/>
      <c r="G20" s="199"/>
      <c r="H20" s="199"/>
      <c r="I20" s="94"/>
      <c r="J20" s="94"/>
      <c r="K20" s="94"/>
    </row>
    <row r="22" spans="2:11">
      <c r="B22" s="250" t="s">
        <v>2469</v>
      </c>
      <c r="C22" s="200"/>
      <c r="D22" s="200"/>
      <c r="E22" s="200"/>
      <c r="F22" s="200"/>
      <c r="G22" s="200"/>
      <c r="H22" s="200"/>
    </row>
    <row r="23" spans="2:11">
      <c r="B23" s="200"/>
      <c r="C23" s="200"/>
      <c r="D23" s="200"/>
      <c r="E23" s="200"/>
      <c r="F23" s="200"/>
      <c r="G23" s="200"/>
      <c r="H23" s="200"/>
    </row>
    <row r="45" spans="5:6" ht="26.25">
      <c r="E45" s="248"/>
      <c r="F45" s="248"/>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7" t="s">
        <v>1540</v>
      </c>
      <c r="C3" s="157"/>
      <c r="D3" s="157"/>
      <c r="E3" s="157"/>
      <c r="F3" s="157"/>
      <c r="G3" s="179"/>
      <c r="H3" s="179"/>
      <c r="I3" s="115"/>
    </row>
    <row r="4" spans="2:9">
      <c r="B4" s="102"/>
      <c r="C4" s="102"/>
      <c r="D4" s="102"/>
      <c r="E4" s="102"/>
      <c r="F4" s="102"/>
      <c r="G4" s="38"/>
      <c r="H4" s="39"/>
      <c r="I4" s="39"/>
    </row>
    <row r="5" spans="2:9">
      <c r="B5" s="39" t="s">
        <v>2437</v>
      </c>
    </row>
    <row r="6" spans="2:9">
      <c r="B6" s="39"/>
    </row>
    <row r="7" spans="2:9">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7" t="s">
        <v>2464</v>
      </c>
      <c r="C3" s="157"/>
      <c r="D3" s="157"/>
      <c r="E3" s="157"/>
      <c r="F3" s="157"/>
      <c r="G3" s="179"/>
      <c r="H3" s="179"/>
    </row>
    <row r="5" spans="2:8">
      <c r="B5" s="178" t="s">
        <v>2442</v>
      </c>
      <c r="C5" s="178"/>
      <c r="D5" s="178"/>
      <c r="E5" s="178"/>
      <c r="F5" s="178"/>
      <c r="G5" s="251"/>
      <c r="H5" s="251"/>
    </row>
    <row r="6" spans="2:8">
      <c r="B6" s="178"/>
      <c r="C6" s="178"/>
      <c r="D6" s="178"/>
      <c r="E6" s="178"/>
      <c r="F6" s="178"/>
      <c r="G6" s="251"/>
      <c r="H6" s="251"/>
    </row>
    <row r="7" spans="2:8">
      <c r="B7" s="178"/>
      <c r="C7" s="178"/>
      <c r="D7" s="178"/>
      <c r="E7" s="178"/>
      <c r="F7" s="178"/>
      <c r="G7" s="251"/>
      <c r="H7" s="251"/>
    </row>
    <row r="8" spans="2:8">
      <c r="B8" s="178"/>
      <c r="C8" s="178"/>
      <c r="D8" s="178"/>
      <c r="E8" s="178"/>
      <c r="F8" s="178"/>
      <c r="G8" s="251"/>
      <c r="H8" s="251"/>
    </row>
    <row r="9" spans="2:8">
      <c r="B9" s="178"/>
      <c r="C9" s="178"/>
      <c r="D9" s="178"/>
      <c r="E9" s="178"/>
      <c r="F9" s="178"/>
      <c r="G9" s="251"/>
      <c r="H9" s="251"/>
    </row>
    <row r="10" spans="2:8">
      <c r="B10" s="178"/>
      <c r="C10" s="178"/>
      <c r="D10" s="178"/>
      <c r="E10" s="178"/>
      <c r="F10" s="178"/>
      <c r="G10" s="251"/>
      <c r="H10" s="251"/>
    </row>
    <row r="11" spans="2:8">
      <c r="B11" s="178"/>
      <c r="C11" s="178"/>
      <c r="D11" s="178"/>
      <c r="E11" s="178"/>
      <c r="F11" s="178"/>
      <c r="G11" s="251"/>
      <c r="H11" s="251"/>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ColWidth="11.42578125"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7" t="s">
        <v>1541</v>
      </c>
      <c r="C3" s="200"/>
      <c r="D3" s="200"/>
      <c r="E3" s="200"/>
      <c r="F3" s="200"/>
      <c r="G3" s="200"/>
      <c r="H3" s="200"/>
      <c r="I3" s="76"/>
      <c r="J3" s="76"/>
    </row>
    <row r="4" spans="2:10">
      <c r="B4" s="178" t="s">
        <v>2384</v>
      </c>
      <c r="C4" s="179"/>
      <c r="D4" s="179"/>
      <c r="E4" s="179"/>
      <c r="F4" s="179"/>
      <c r="G4" s="179"/>
      <c r="H4" s="179"/>
      <c r="I4" s="77"/>
      <c r="J4" s="77"/>
    </row>
    <row r="5" spans="2:10">
      <c r="B5" s="179"/>
      <c r="C5" s="179"/>
      <c r="D5" s="179"/>
      <c r="E5" s="179"/>
      <c r="F5" s="179"/>
      <c r="G5" s="179"/>
      <c r="H5" s="179"/>
      <c r="I5" s="77"/>
      <c r="J5" s="77"/>
    </row>
    <row r="6" spans="2:10">
      <c r="B6" s="179"/>
      <c r="C6" s="179"/>
      <c r="D6" s="179"/>
      <c r="E6" s="179"/>
      <c r="F6" s="179"/>
      <c r="G6" s="179"/>
      <c r="H6" s="179"/>
      <c r="I6" s="77"/>
      <c r="J6" s="77"/>
    </row>
    <row r="7" spans="2:10">
      <c r="B7" s="179"/>
      <c r="C7" s="179"/>
      <c r="D7" s="179"/>
      <c r="E7" s="179"/>
      <c r="F7" s="179"/>
      <c r="G7" s="179"/>
      <c r="H7" s="179"/>
      <c r="I7" s="77"/>
      <c r="J7" s="77"/>
    </row>
    <row r="8" spans="2:10">
      <c r="B8" s="179"/>
      <c r="C8" s="179"/>
      <c r="D8" s="179"/>
      <c r="E8" s="179"/>
      <c r="F8" s="179"/>
      <c r="G8" s="179"/>
      <c r="H8" s="179"/>
      <c r="I8" s="77"/>
      <c r="J8" s="77"/>
    </row>
    <row r="9" spans="2:10">
      <c r="B9" s="179"/>
      <c r="C9" s="179"/>
      <c r="D9" s="179"/>
      <c r="E9" s="179"/>
      <c r="F9" s="179"/>
      <c r="G9" s="179"/>
      <c r="H9" s="179"/>
      <c r="I9" s="77"/>
      <c r="J9" s="77"/>
    </row>
    <row r="10" spans="2:10">
      <c r="B10" s="179"/>
      <c r="C10" s="179"/>
      <c r="D10" s="179"/>
      <c r="E10" s="179"/>
      <c r="F10" s="179"/>
      <c r="G10" s="179"/>
      <c r="H10" s="179"/>
      <c r="I10" s="77"/>
      <c r="J10" s="77"/>
    </row>
    <row r="11" spans="2:10">
      <c r="B11" s="179"/>
      <c r="C11" s="179"/>
      <c r="D11" s="179"/>
      <c r="E11" s="179"/>
      <c r="F11" s="179"/>
      <c r="G11" s="179"/>
      <c r="H11" s="179"/>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7" t="s">
        <v>1542</v>
      </c>
      <c r="C3" s="179"/>
      <c r="D3" s="179"/>
      <c r="E3" s="179"/>
      <c r="F3" s="179"/>
      <c r="G3" s="179"/>
      <c r="H3" s="179"/>
      <c r="I3" s="78"/>
    </row>
    <row r="4" spans="1:9">
      <c r="A4" s="107"/>
      <c r="B4" s="252" t="s">
        <v>2385</v>
      </c>
      <c r="C4" s="200"/>
      <c r="D4" s="200"/>
      <c r="E4" s="200"/>
      <c r="F4" s="200"/>
      <c r="G4" s="200"/>
      <c r="H4" s="200"/>
      <c r="I4" s="77"/>
    </row>
    <row r="5" spans="1:9">
      <c r="A5" s="107"/>
      <c r="B5" s="200"/>
      <c r="C5" s="200"/>
      <c r="D5" s="200"/>
      <c r="E5" s="200"/>
      <c r="F5" s="200"/>
      <c r="G5" s="200"/>
      <c r="H5" s="200"/>
      <c r="I5" s="77"/>
    </row>
    <row r="6" spans="1:9">
      <c r="A6" s="107"/>
      <c r="B6" s="200"/>
      <c r="C6" s="200"/>
      <c r="D6" s="200"/>
      <c r="E6" s="200"/>
      <c r="F6" s="200"/>
      <c r="G6" s="200"/>
      <c r="H6" s="200"/>
      <c r="I6" s="77"/>
    </row>
    <row r="7" spans="1:9">
      <c r="B7" s="200"/>
      <c r="C7" s="200"/>
      <c r="D7" s="200"/>
      <c r="E7" s="200"/>
      <c r="F7" s="200"/>
      <c r="G7" s="200"/>
      <c r="H7" s="200"/>
      <c r="I7" s="77"/>
    </row>
    <row r="8" spans="1:9">
      <c r="B8" s="200"/>
      <c r="C8" s="200"/>
      <c r="D8" s="200"/>
      <c r="E8" s="200"/>
      <c r="F8" s="200"/>
      <c r="G8" s="200"/>
      <c r="H8" s="200"/>
      <c r="I8" s="77"/>
    </row>
    <row r="9" spans="1:9">
      <c r="B9" s="200"/>
      <c r="C9" s="200"/>
      <c r="D9" s="200"/>
      <c r="E9" s="200"/>
      <c r="F9" s="200"/>
      <c r="G9" s="200"/>
      <c r="H9" s="200"/>
      <c r="I9" s="77"/>
    </row>
    <row r="10" spans="1:9">
      <c r="B10" s="200"/>
      <c r="C10" s="200"/>
      <c r="D10" s="200"/>
      <c r="E10" s="200"/>
      <c r="F10" s="200"/>
      <c r="G10" s="200"/>
      <c r="H10" s="200"/>
    </row>
    <row r="11" spans="1:9">
      <c r="B11" s="200"/>
      <c r="C11" s="200"/>
      <c r="D11" s="200"/>
      <c r="E11" s="200"/>
      <c r="F11" s="200"/>
      <c r="G11" s="200"/>
      <c r="H11" s="200"/>
    </row>
    <row r="12" spans="1:9">
      <c r="B12" s="200"/>
      <c r="C12" s="200"/>
      <c r="D12" s="200"/>
      <c r="E12" s="200"/>
      <c r="F12" s="200"/>
      <c r="G12" s="200"/>
      <c r="H12" s="200"/>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3" t="s">
        <v>1543</v>
      </c>
      <c r="C3" s="179"/>
      <c r="D3" s="179"/>
      <c r="E3" s="179"/>
      <c r="F3" s="179"/>
      <c r="G3" s="179"/>
      <c r="H3" s="179"/>
      <c r="I3" s="97"/>
    </row>
    <row r="4" spans="2:9">
      <c r="B4" s="178" t="s">
        <v>2458</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5"/>
      <c r="C11" s="175"/>
      <c r="D11" s="175"/>
      <c r="E11" s="175"/>
      <c r="F11" s="175"/>
      <c r="G11" s="175"/>
      <c r="H11" s="175"/>
      <c r="I11" s="95"/>
    </row>
    <row r="12" spans="2:9">
      <c r="B12" s="175"/>
      <c r="C12" s="175"/>
      <c r="D12" s="175"/>
      <c r="E12" s="175"/>
      <c r="F12" s="175"/>
      <c r="G12" s="175"/>
      <c r="H12" s="175"/>
      <c r="I12" s="95"/>
    </row>
    <row r="13" spans="2:9">
      <c r="B13" s="175"/>
      <c r="C13" s="175"/>
      <c r="D13" s="175"/>
      <c r="E13" s="175"/>
      <c r="F13" s="175"/>
      <c r="G13" s="175"/>
      <c r="H13" s="175"/>
      <c r="I13" s="95"/>
    </row>
    <row r="14" spans="2:9">
      <c r="B14" s="175"/>
      <c r="C14" s="175"/>
      <c r="D14" s="175"/>
      <c r="E14" s="175"/>
      <c r="F14" s="175"/>
      <c r="G14" s="175"/>
      <c r="H14" s="175"/>
    </row>
    <row r="15" spans="2:9">
      <c r="B15" s="175"/>
      <c r="C15" s="175"/>
      <c r="D15" s="175"/>
      <c r="E15" s="175"/>
      <c r="F15" s="175"/>
      <c r="G15" s="175"/>
      <c r="H15" s="175"/>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election activeCell="I14" sqref="I14"/>
    </sheetView>
  </sheetViews>
  <sheetFormatPr baseColWidth="10" defaultRowHeight="15"/>
  <cols>
    <col min="1" max="1" width="5.7109375" customWidth="1"/>
  </cols>
  <sheetData>
    <row r="3" spans="2:10" ht="18.75">
      <c r="B3" s="157" t="s">
        <v>1544</v>
      </c>
      <c r="C3" s="179"/>
      <c r="D3" s="179"/>
      <c r="E3" s="179"/>
      <c r="F3" s="179"/>
      <c r="G3" s="179"/>
      <c r="H3" s="179"/>
      <c r="I3" s="97"/>
      <c r="J3" s="97"/>
    </row>
    <row r="4" spans="2:10">
      <c r="B4" s="178" t="s">
        <v>2452</v>
      </c>
      <c r="C4" s="179"/>
      <c r="D4" s="179"/>
      <c r="E4" s="179"/>
      <c r="F4" s="179"/>
      <c r="G4" s="179"/>
      <c r="H4" s="179"/>
      <c r="I4" s="116"/>
      <c r="J4" s="116"/>
    </row>
    <row r="5" spans="2:10">
      <c r="B5" s="179"/>
      <c r="C5" s="179"/>
      <c r="D5" s="179"/>
      <c r="E5" s="179"/>
      <c r="F5" s="179"/>
      <c r="G5" s="179"/>
      <c r="H5" s="179"/>
      <c r="I5" s="116"/>
      <c r="J5" s="116"/>
    </row>
    <row r="6" spans="2:10">
      <c r="B6" s="179"/>
      <c r="C6" s="179"/>
      <c r="D6" s="179"/>
      <c r="E6" s="179"/>
      <c r="F6" s="179"/>
      <c r="G6" s="179"/>
      <c r="H6" s="179"/>
      <c r="I6" s="116"/>
      <c r="J6" s="116"/>
    </row>
    <row r="7" spans="2:10">
      <c r="B7" s="179"/>
      <c r="C7" s="179"/>
      <c r="D7" s="179"/>
      <c r="E7" s="179"/>
      <c r="F7" s="179"/>
      <c r="G7" s="179"/>
      <c r="H7" s="179"/>
      <c r="I7" s="116"/>
      <c r="J7" s="116"/>
    </row>
    <row r="8" spans="2:10">
      <c r="B8" s="179"/>
      <c r="C8" s="179"/>
      <c r="D8" s="179"/>
      <c r="E8" s="179"/>
      <c r="F8" s="179"/>
      <c r="G8" s="179"/>
      <c r="H8" s="179"/>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7" t="s">
        <v>1545</v>
      </c>
      <c r="C3" s="175"/>
      <c r="D3" s="175"/>
      <c r="E3" s="175"/>
      <c r="F3" s="175"/>
      <c r="G3" s="175"/>
      <c r="H3" s="175"/>
      <c r="I3" s="118"/>
    </row>
    <row r="4" spans="2:9">
      <c r="B4" s="178" t="s">
        <v>2388</v>
      </c>
      <c r="C4" s="179"/>
      <c r="D4" s="179"/>
      <c r="E4" s="179"/>
      <c r="F4" s="179"/>
      <c r="G4" s="179"/>
      <c r="H4" s="179"/>
      <c r="I4" s="116"/>
    </row>
    <row r="5" spans="2:9">
      <c r="B5" s="179"/>
      <c r="C5" s="179"/>
      <c r="D5" s="179"/>
      <c r="E5" s="179"/>
      <c r="F5" s="179"/>
      <c r="G5" s="179"/>
      <c r="H5" s="179"/>
      <c r="I5" s="116"/>
    </row>
    <row r="6" spans="2:9">
      <c r="B6" s="179"/>
      <c r="C6" s="179"/>
      <c r="D6" s="179"/>
      <c r="E6" s="179"/>
      <c r="F6" s="179"/>
      <c r="G6" s="179"/>
      <c r="H6" s="179"/>
      <c r="I6" s="116"/>
    </row>
    <row r="7" spans="2:9">
      <c r="B7" s="179"/>
      <c r="C7" s="179"/>
      <c r="D7" s="179"/>
      <c r="E7" s="179"/>
      <c r="F7" s="179"/>
      <c r="G7" s="179"/>
      <c r="H7" s="179"/>
      <c r="I7" s="116"/>
    </row>
    <row r="8" spans="2:9">
      <c r="B8" s="179"/>
      <c r="C8" s="179"/>
      <c r="D8" s="179"/>
      <c r="E8" s="179"/>
      <c r="F8" s="179"/>
      <c r="G8" s="179"/>
      <c r="H8" s="179"/>
      <c r="I8" s="116"/>
    </row>
    <row r="9" spans="2:9">
      <c r="B9" s="179"/>
      <c r="C9" s="179"/>
      <c r="D9" s="179"/>
      <c r="E9" s="179"/>
      <c r="F9" s="179"/>
      <c r="G9" s="179"/>
      <c r="H9" s="179"/>
      <c r="I9" s="116"/>
    </row>
    <row r="10" spans="2:9">
      <c r="B10" s="179"/>
      <c r="C10" s="179"/>
      <c r="D10" s="179"/>
      <c r="E10" s="179"/>
      <c r="F10" s="179"/>
      <c r="G10" s="179"/>
      <c r="H10" s="179"/>
      <c r="I10" s="116"/>
    </row>
    <row r="11" spans="2:9">
      <c r="B11" s="179"/>
      <c r="C11" s="179"/>
      <c r="D11" s="179"/>
      <c r="E11" s="179"/>
      <c r="F11" s="179"/>
      <c r="G11" s="179"/>
      <c r="H11" s="179"/>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3" t="s">
        <v>1546</v>
      </c>
      <c r="C3" s="179"/>
      <c r="D3" s="179"/>
      <c r="E3" s="179"/>
      <c r="F3" s="179"/>
      <c r="G3" s="179"/>
      <c r="H3" s="179"/>
      <c r="I3" s="97"/>
    </row>
    <row r="4" spans="2:9">
      <c r="B4" s="254" t="s">
        <v>2453</v>
      </c>
      <c r="C4" s="255"/>
      <c r="D4" s="255"/>
      <c r="E4" s="255"/>
      <c r="F4" s="255"/>
      <c r="G4" s="255"/>
      <c r="H4" s="255"/>
      <c r="I4" s="95"/>
    </row>
    <row r="5" spans="2:9">
      <c r="B5" s="255"/>
      <c r="C5" s="255"/>
      <c r="D5" s="255"/>
      <c r="E5" s="255"/>
      <c r="F5" s="255"/>
      <c r="G5" s="255"/>
      <c r="H5" s="255"/>
      <c r="I5" s="95"/>
    </row>
    <row r="6" spans="2:9">
      <c r="B6" s="255"/>
      <c r="C6" s="255"/>
      <c r="D6" s="255"/>
      <c r="E6" s="255"/>
      <c r="F6" s="255"/>
      <c r="G6" s="255"/>
      <c r="H6" s="255"/>
    </row>
    <row r="7" spans="2:9">
      <c r="B7" s="255"/>
      <c r="C7" s="255"/>
      <c r="D7" s="255"/>
      <c r="E7" s="255"/>
      <c r="F7" s="255"/>
      <c r="G7" s="255"/>
      <c r="H7" s="255"/>
    </row>
    <row r="8" spans="2:9">
      <c r="B8" s="255"/>
      <c r="C8" s="255"/>
      <c r="D8" s="255"/>
      <c r="E8" s="255"/>
      <c r="F8" s="255"/>
      <c r="G8" s="255"/>
      <c r="H8" s="255"/>
    </row>
    <row r="9" spans="2:9">
      <c r="B9" s="255"/>
      <c r="C9" s="255"/>
      <c r="D9" s="255"/>
      <c r="E9" s="255"/>
      <c r="F9" s="255"/>
      <c r="G9" s="255"/>
      <c r="H9" s="255"/>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3" t="s">
        <v>2389</v>
      </c>
      <c r="C3" s="179"/>
      <c r="D3" s="179"/>
      <c r="E3" s="179"/>
      <c r="F3" s="179"/>
      <c r="G3" s="179"/>
      <c r="H3" s="179"/>
      <c r="I3" s="97"/>
    </row>
    <row r="4" spans="1:9">
      <c r="A4" s="64"/>
      <c r="B4" s="178" t="s">
        <v>2468</v>
      </c>
      <c r="C4" s="179"/>
      <c r="D4" s="179"/>
      <c r="E4" s="179"/>
      <c r="F4" s="179"/>
      <c r="G4" s="179"/>
      <c r="H4" s="179"/>
      <c r="I4" s="95"/>
    </row>
    <row r="5" spans="1:9">
      <c r="B5" s="179"/>
      <c r="C5" s="179"/>
      <c r="D5" s="179"/>
      <c r="E5" s="179"/>
      <c r="F5" s="179"/>
      <c r="G5" s="179"/>
      <c r="H5" s="179"/>
      <c r="I5" s="95"/>
    </row>
    <row r="6" spans="1:9">
      <c r="B6" s="179"/>
      <c r="C6" s="179"/>
      <c r="D6" s="179"/>
      <c r="E6" s="179"/>
      <c r="F6" s="179"/>
      <c r="G6" s="179"/>
      <c r="H6" s="179"/>
      <c r="I6" s="95"/>
    </row>
    <row r="7" spans="1:9">
      <c r="B7" s="179"/>
      <c r="C7" s="179"/>
      <c r="D7" s="179"/>
      <c r="E7" s="179"/>
      <c r="F7" s="179"/>
      <c r="G7" s="179"/>
      <c r="H7" s="179"/>
      <c r="I7" s="95"/>
    </row>
    <row r="8" spans="1:9">
      <c r="B8" s="179"/>
      <c r="C8" s="179"/>
      <c r="D8" s="179"/>
      <c r="E8" s="179"/>
      <c r="F8" s="179"/>
      <c r="G8" s="179"/>
      <c r="H8" s="179"/>
    </row>
    <row r="9" spans="1:9">
      <c r="B9" s="179"/>
      <c r="C9" s="179"/>
      <c r="D9" s="179"/>
      <c r="E9" s="179"/>
      <c r="F9" s="179"/>
      <c r="G9" s="179"/>
      <c r="H9" s="179"/>
    </row>
    <row r="10" spans="1:9">
      <c r="B10" s="179"/>
      <c r="C10" s="179"/>
      <c r="D10" s="179"/>
      <c r="E10" s="179"/>
      <c r="F10" s="179"/>
      <c r="G10" s="179"/>
      <c r="H10" s="179"/>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7" t="s">
        <v>2391</v>
      </c>
      <c r="C3" s="179"/>
      <c r="D3" s="179"/>
      <c r="E3" s="179"/>
      <c r="F3" s="179"/>
      <c r="G3" s="179"/>
      <c r="H3" s="179"/>
      <c r="I3" s="97"/>
    </row>
    <row r="4" spans="2:9">
      <c r="B4" s="252" t="s">
        <v>2386</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9"/>
      <c r="C11" s="179"/>
      <c r="D11" s="179"/>
      <c r="E11" s="179"/>
      <c r="F11" s="179"/>
      <c r="G11" s="179"/>
      <c r="H11" s="179"/>
    </row>
    <row r="12" spans="2:9">
      <c r="B12" s="179"/>
      <c r="C12" s="179"/>
      <c r="D12" s="179"/>
      <c r="E12" s="179"/>
      <c r="F12" s="179"/>
      <c r="G12" s="179"/>
      <c r="H12" s="179"/>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7" t="s">
        <v>1547</v>
      </c>
      <c r="C3" s="179"/>
      <c r="D3" s="179"/>
      <c r="E3" s="179"/>
      <c r="F3" s="179"/>
      <c r="G3" s="179"/>
      <c r="H3" s="179"/>
      <c r="I3" s="97"/>
    </row>
    <row r="4" spans="2:9">
      <c r="B4" s="178" t="s">
        <v>2459</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5"/>
      <c r="C9" s="175"/>
      <c r="D9" s="175"/>
      <c r="E9" s="175"/>
      <c r="F9" s="175"/>
      <c r="G9" s="175"/>
      <c r="H9" s="175"/>
      <c r="I9" s="95"/>
    </row>
    <row r="10" spans="2:9">
      <c r="B10" s="175"/>
      <c r="C10" s="175"/>
      <c r="D10" s="175"/>
      <c r="E10" s="175"/>
      <c r="F10" s="175"/>
      <c r="G10" s="175"/>
      <c r="H10" s="175"/>
      <c r="I10" s="95"/>
    </row>
    <row r="11" spans="2:9">
      <c r="B11" s="175"/>
      <c r="C11" s="175"/>
      <c r="D11" s="175"/>
      <c r="E11" s="175"/>
      <c r="F11" s="175"/>
      <c r="G11" s="175"/>
      <c r="H11" s="175"/>
      <c r="I11" s="95"/>
    </row>
    <row r="12" spans="2:9">
      <c r="B12" s="175"/>
      <c r="C12" s="175"/>
      <c r="D12" s="175"/>
      <c r="E12" s="175"/>
      <c r="F12" s="175"/>
      <c r="G12" s="175"/>
      <c r="H12" s="175"/>
      <c r="I12" s="95"/>
    </row>
    <row r="13" spans="2:9">
      <c r="B13" s="175"/>
      <c r="C13" s="175"/>
      <c r="D13" s="175"/>
      <c r="E13" s="175"/>
      <c r="F13" s="175"/>
      <c r="G13" s="175"/>
      <c r="H13" s="175"/>
      <c r="I13" s="110"/>
    </row>
    <row r="14" spans="2:9">
      <c r="B14" s="175"/>
      <c r="C14" s="175"/>
      <c r="D14" s="175"/>
      <c r="E14" s="175"/>
      <c r="F14" s="175"/>
      <c r="G14" s="175"/>
      <c r="H14" s="175"/>
    </row>
    <row r="15" spans="2:9">
      <c r="B15" s="175"/>
      <c r="C15" s="175"/>
      <c r="D15" s="175"/>
      <c r="E15" s="175"/>
      <c r="F15" s="175"/>
      <c r="G15" s="175"/>
      <c r="H15" s="175"/>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heetViews>
  <sheetFormatPr baseColWidth="10" defaultRowHeight="15"/>
  <cols>
    <col min="1" max="1" width="5.7109375" customWidth="1"/>
  </cols>
  <sheetData>
    <row r="3" spans="1:9" ht="18.75">
      <c r="B3" s="157" t="s">
        <v>1548</v>
      </c>
      <c r="C3" s="179"/>
      <c r="D3" s="179"/>
      <c r="E3" s="179"/>
      <c r="F3" s="179"/>
      <c r="G3" s="179"/>
      <c r="H3" s="179"/>
      <c r="I3" s="97"/>
    </row>
    <row r="4" spans="1:9">
      <c r="A4" s="107"/>
      <c r="B4" s="252" t="s">
        <v>2387</v>
      </c>
      <c r="C4" s="179"/>
      <c r="D4" s="179"/>
      <c r="E4" s="179"/>
      <c r="F4" s="179"/>
      <c r="G4" s="179"/>
      <c r="H4" s="179"/>
      <c r="I4" s="119"/>
    </row>
    <row r="5" spans="1:9">
      <c r="A5" s="107"/>
      <c r="B5" s="179"/>
      <c r="C5" s="179"/>
      <c r="D5" s="179"/>
      <c r="E5" s="179"/>
      <c r="F5" s="179"/>
      <c r="G5" s="179"/>
      <c r="H5" s="179"/>
      <c r="I5" s="119"/>
    </row>
    <row r="6" spans="1:9">
      <c r="A6" s="107"/>
      <c r="B6" s="179"/>
      <c r="C6" s="179"/>
      <c r="D6" s="179"/>
      <c r="E6" s="179"/>
      <c r="F6" s="179"/>
      <c r="G6" s="179"/>
      <c r="H6" s="179"/>
      <c r="I6" s="119"/>
    </row>
    <row r="7" spans="1:9">
      <c r="A7" s="107"/>
      <c r="B7" s="179"/>
      <c r="C7" s="179"/>
      <c r="D7" s="179"/>
      <c r="E7" s="179"/>
      <c r="F7" s="179"/>
      <c r="G7" s="179"/>
      <c r="H7" s="179"/>
      <c r="I7" s="119"/>
    </row>
    <row r="8" spans="1:9">
      <c r="A8" s="107"/>
      <c r="B8" s="179"/>
      <c r="C8" s="179"/>
      <c r="D8" s="179"/>
      <c r="E8" s="179"/>
      <c r="F8" s="179"/>
      <c r="G8" s="179"/>
      <c r="H8" s="179"/>
      <c r="I8" s="119"/>
    </row>
    <row r="9" spans="1:9">
      <c r="A9" s="107"/>
      <c r="B9" s="179"/>
      <c r="C9" s="179"/>
      <c r="D9" s="179"/>
      <c r="E9" s="179"/>
      <c r="F9" s="179"/>
      <c r="G9" s="179"/>
      <c r="H9" s="179"/>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zoomScale="90" zoomScaleNormal="90" workbookViewId="0">
      <selection activeCell="B17" sqref="B17:N17"/>
    </sheetView>
  </sheetViews>
  <sheetFormatPr baseColWidth="10" defaultColWidth="11.42578125" defaultRowHeight="15"/>
  <cols>
    <col min="1" max="1" width="5.7109375" style="39" customWidth="1"/>
    <col min="2" max="16384" width="11.42578125" style="39"/>
  </cols>
  <sheetData>
    <row r="6" spans="2:14">
      <c r="B6" s="148"/>
      <c r="C6" s="148"/>
      <c r="D6" s="148"/>
      <c r="E6" s="148"/>
      <c r="F6" s="148"/>
      <c r="G6" s="148"/>
      <c r="H6" s="148"/>
      <c r="I6" s="148"/>
      <c r="J6" s="148"/>
      <c r="K6" s="148"/>
      <c r="L6" s="148"/>
      <c r="M6" s="148"/>
      <c r="N6" s="148"/>
    </row>
    <row r="8" spans="2:14" ht="105" customHeight="1">
      <c r="B8" s="146" t="s">
        <v>1518</v>
      </c>
      <c r="C8" s="147"/>
      <c r="D8" s="147"/>
      <c r="E8" s="147"/>
      <c r="F8" s="147"/>
      <c r="G8" s="147"/>
      <c r="H8" s="147"/>
      <c r="I8" s="147"/>
      <c r="J8" s="147"/>
      <c r="K8" s="147"/>
      <c r="L8" s="147"/>
      <c r="M8" s="147"/>
      <c r="N8" s="147"/>
    </row>
    <row r="9" spans="2:14" ht="36.75">
      <c r="B9" s="74"/>
      <c r="C9" s="74"/>
      <c r="D9" s="74"/>
      <c r="E9" s="74"/>
      <c r="F9" s="74"/>
      <c r="G9" s="74"/>
      <c r="H9" s="74"/>
      <c r="I9" s="74"/>
      <c r="J9" s="74"/>
      <c r="K9" s="74"/>
      <c r="L9" s="74"/>
      <c r="M9" s="74"/>
      <c r="N9" s="74"/>
    </row>
    <row r="10" spans="2:14">
      <c r="B10" s="55"/>
    </row>
    <row r="11" spans="2:14" ht="19.5">
      <c r="B11" s="149" t="s">
        <v>1502</v>
      </c>
      <c r="C11" s="150"/>
      <c r="D11" s="151" t="s">
        <v>1562</v>
      </c>
      <c r="E11" s="152"/>
      <c r="F11" s="152"/>
      <c r="G11" s="152"/>
      <c r="H11" s="152"/>
      <c r="I11" s="152"/>
      <c r="J11" s="152"/>
      <c r="K11" s="152"/>
      <c r="L11" s="152"/>
      <c r="M11" s="152"/>
      <c r="N11" s="152"/>
    </row>
    <row r="12" spans="2:14" ht="19.5">
      <c r="B12" s="53"/>
      <c r="C12" s="53"/>
      <c r="D12" s="155" t="s">
        <v>2456</v>
      </c>
      <c r="E12" s="156"/>
      <c r="F12" s="156"/>
      <c r="G12" s="156"/>
      <c r="H12" s="156"/>
      <c r="I12" s="156"/>
      <c r="J12" s="156"/>
      <c r="K12" s="156"/>
      <c r="L12" s="156"/>
      <c r="M12" s="156"/>
      <c r="N12" s="156"/>
    </row>
    <row r="13" spans="2:14" ht="19.5">
      <c r="B13" s="53"/>
      <c r="C13" s="53"/>
      <c r="D13" s="156"/>
      <c r="E13" s="156"/>
      <c r="F13" s="156"/>
      <c r="G13" s="156"/>
      <c r="H13" s="156"/>
      <c r="I13" s="156"/>
      <c r="J13" s="156"/>
      <c r="K13" s="156"/>
      <c r="L13" s="156"/>
      <c r="M13" s="156"/>
      <c r="N13" s="156"/>
    </row>
    <row r="14" spans="2:14">
      <c r="B14" s="54"/>
      <c r="C14" s="54"/>
      <c r="D14" s="54"/>
      <c r="E14" s="54"/>
      <c r="F14" s="54"/>
      <c r="G14" s="54"/>
      <c r="H14" s="54"/>
      <c r="I14" s="54"/>
      <c r="J14" s="54"/>
      <c r="K14" s="54"/>
      <c r="L14" s="54"/>
      <c r="M14" s="54"/>
      <c r="N14" s="54"/>
    </row>
    <row r="15" spans="2:14" ht="26.25">
      <c r="B15" s="153" t="s">
        <v>1552</v>
      </c>
      <c r="C15" s="153"/>
      <c r="D15" s="153"/>
      <c r="E15" s="153"/>
      <c r="F15" s="153"/>
      <c r="G15" s="153"/>
      <c r="H15" s="153"/>
      <c r="I15" s="153"/>
      <c r="J15" s="153"/>
      <c r="K15" s="153"/>
      <c r="L15" s="153"/>
      <c r="M15" s="153"/>
      <c r="N15" s="153"/>
    </row>
    <row r="16" spans="2:14">
      <c r="B16" s="54"/>
      <c r="C16" s="54"/>
      <c r="D16" s="54"/>
      <c r="E16" s="54"/>
      <c r="F16" s="54"/>
      <c r="G16" s="54"/>
      <c r="H16" s="54"/>
      <c r="I16" s="54"/>
      <c r="J16" s="54"/>
      <c r="K16" s="54"/>
      <c r="L16" s="54"/>
      <c r="M16" s="54"/>
      <c r="N16" s="54"/>
    </row>
    <row r="17" spans="2:14" ht="26.25">
      <c r="B17" s="154" t="s">
        <v>2373</v>
      </c>
      <c r="C17" s="154"/>
      <c r="D17" s="154"/>
      <c r="E17" s="154"/>
      <c r="F17" s="154"/>
      <c r="G17" s="154"/>
      <c r="H17" s="154"/>
      <c r="I17" s="154"/>
      <c r="J17" s="154"/>
      <c r="K17" s="154"/>
      <c r="L17" s="154"/>
      <c r="M17" s="154"/>
      <c r="N17" s="154"/>
    </row>
    <row r="19" spans="2:14" ht="26.25">
      <c r="B19" s="145" t="s">
        <v>2436</v>
      </c>
      <c r="C19" s="145"/>
      <c r="D19" s="145"/>
      <c r="E19" s="145"/>
      <c r="F19" s="145"/>
      <c r="G19" s="145"/>
      <c r="H19" s="145"/>
      <c r="I19" s="145"/>
      <c r="J19" s="145"/>
      <c r="K19" s="145"/>
      <c r="L19" s="145"/>
      <c r="M19" s="145"/>
      <c r="N19" s="145"/>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7" t="s">
        <v>1550</v>
      </c>
      <c r="C3" s="179"/>
      <c r="D3" s="179"/>
      <c r="E3" s="179"/>
      <c r="F3" s="179"/>
      <c r="G3" s="179"/>
      <c r="H3" s="179"/>
      <c r="I3" s="179"/>
    </row>
    <row r="4" spans="2:9">
      <c r="B4" s="256" t="s">
        <v>2435</v>
      </c>
      <c r="C4" s="179"/>
      <c r="D4" s="179"/>
      <c r="E4" s="179"/>
      <c r="F4" s="179"/>
      <c r="G4" s="179"/>
      <c r="H4" s="179"/>
      <c r="I4" s="179"/>
    </row>
    <row r="5" spans="2:9">
      <c r="B5" s="179"/>
      <c r="C5" s="179"/>
      <c r="D5" s="179"/>
      <c r="E5" s="179"/>
      <c r="F5" s="179"/>
      <c r="G5" s="179"/>
      <c r="H5" s="179"/>
      <c r="I5" s="179"/>
    </row>
    <row r="6" spans="2:9">
      <c r="B6" s="179"/>
      <c r="C6" s="179"/>
      <c r="D6" s="179"/>
      <c r="E6" s="179"/>
      <c r="F6" s="179"/>
      <c r="G6" s="179"/>
      <c r="H6" s="179"/>
      <c r="I6" s="179"/>
    </row>
    <row r="7" spans="2:9">
      <c r="B7" s="179"/>
      <c r="C7" s="179"/>
      <c r="D7" s="179"/>
      <c r="E7" s="179"/>
      <c r="F7" s="179"/>
      <c r="G7" s="179"/>
      <c r="H7" s="179"/>
      <c r="I7" s="179"/>
    </row>
    <row r="8" spans="2:9">
      <c r="B8" s="179"/>
      <c r="C8" s="179"/>
      <c r="D8" s="179"/>
      <c r="E8" s="179"/>
      <c r="F8" s="179"/>
      <c r="G8" s="179"/>
      <c r="H8" s="179"/>
      <c r="I8" s="179"/>
    </row>
    <row r="9" spans="2:9">
      <c r="B9" s="179"/>
      <c r="C9" s="179"/>
      <c r="D9" s="179"/>
      <c r="E9" s="179"/>
      <c r="F9" s="179"/>
      <c r="G9" s="179"/>
      <c r="H9" s="179"/>
      <c r="I9" s="179"/>
    </row>
    <row r="10" spans="2:9">
      <c r="B10" s="179"/>
      <c r="C10" s="179"/>
      <c r="D10" s="179"/>
      <c r="E10" s="179"/>
      <c r="F10" s="179"/>
      <c r="G10" s="179"/>
      <c r="H10" s="179"/>
      <c r="I10" s="179"/>
    </row>
    <row r="11" spans="2:9">
      <c r="B11" s="179"/>
      <c r="C11" s="179"/>
      <c r="D11" s="179"/>
      <c r="E11" s="179"/>
      <c r="F11" s="179"/>
      <c r="G11" s="179"/>
      <c r="H11" s="179"/>
      <c r="I11" s="179"/>
    </row>
    <row r="12" spans="2:9">
      <c r="B12" s="179"/>
      <c r="C12" s="179"/>
      <c r="D12" s="179"/>
      <c r="E12" s="179"/>
      <c r="F12" s="179"/>
      <c r="G12" s="179"/>
      <c r="H12" s="179"/>
      <c r="I12" s="179"/>
    </row>
    <row r="13" spans="2:9">
      <c r="B13" s="179"/>
      <c r="C13" s="179"/>
      <c r="D13" s="179"/>
      <c r="E13" s="179"/>
      <c r="F13" s="179"/>
      <c r="G13" s="179"/>
      <c r="H13" s="179"/>
      <c r="I13" s="179"/>
    </row>
    <row r="14" spans="2:9">
      <c r="B14" s="179"/>
      <c r="C14" s="179"/>
      <c r="D14" s="179"/>
      <c r="E14" s="179"/>
      <c r="F14" s="179"/>
      <c r="G14" s="179"/>
      <c r="H14" s="179"/>
      <c r="I14" s="179"/>
    </row>
    <row r="15" spans="2:9">
      <c r="B15" s="179"/>
      <c r="C15" s="179"/>
      <c r="D15" s="179"/>
      <c r="E15" s="179"/>
      <c r="F15" s="179"/>
      <c r="G15" s="179"/>
      <c r="H15" s="179"/>
      <c r="I15" s="179"/>
    </row>
    <row r="16" spans="2:9">
      <c r="B16" s="179"/>
      <c r="C16" s="179"/>
      <c r="D16" s="179"/>
      <c r="E16" s="179"/>
      <c r="F16" s="179"/>
      <c r="G16" s="179"/>
      <c r="H16" s="179"/>
      <c r="I16" s="179"/>
    </row>
    <row r="17" spans="2:9">
      <c r="B17" s="179"/>
      <c r="C17" s="179"/>
      <c r="D17" s="179"/>
      <c r="E17" s="179"/>
      <c r="F17" s="179"/>
      <c r="G17" s="179"/>
      <c r="H17" s="179"/>
      <c r="I17" s="179"/>
    </row>
    <row r="18" spans="2:9">
      <c r="B18" s="179"/>
      <c r="C18" s="179"/>
      <c r="D18" s="179"/>
      <c r="E18" s="179"/>
      <c r="F18" s="179"/>
      <c r="G18" s="179"/>
      <c r="H18" s="179"/>
      <c r="I18" s="179"/>
    </row>
  </sheetData>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7" t="s">
        <v>1549</v>
      </c>
      <c r="C3" s="179"/>
      <c r="D3" s="179"/>
      <c r="E3" s="179"/>
      <c r="F3" s="179"/>
      <c r="G3" s="179"/>
      <c r="H3" s="179"/>
      <c r="I3" s="97"/>
      <c r="J3" s="97"/>
    </row>
    <row r="4" spans="2:10">
      <c r="B4" s="256" t="s">
        <v>2465</v>
      </c>
      <c r="C4" s="179"/>
      <c r="D4" s="179"/>
      <c r="E4" s="179"/>
      <c r="F4" s="179"/>
      <c r="G4" s="179"/>
      <c r="H4" s="179"/>
      <c r="I4" s="95"/>
      <c r="J4" s="95"/>
    </row>
    <row r="5" spans="2:10">
      <c r="B5" s="179"/>
      <c r="C5" s="179"/>
      <c r="D5" s="179"/>
      <c r="E5" s="179"/>
      <c r="F5" s="179"/>
      <c r="G5" s="179"/>
      <c r="H5" s="179"/>
      <c r="I5" s="95"/>
      <c r="J5" s="95"/>
    </row>
    <row r="6" spans="2:10">
      <c r="B6" s="179"/>
      <c r="C6" s="179"/>
      <c r="D6" s="179"/>
      <c r="E6" s="179"/>
      <c r="F6" s="179"/>
      <c r="G6" s="179"/>
      <c r="H6" s="179"/>
      <c r="I6" s="95"/>
      <c r="J6" s="95"/>
    </row>
    <row r="7" spans="2:10">
      <c r="B7" s="179"/>
      <c r="C7" s="179"/>
      <c r="D7" s="179"/>
      <c r="E7" s="179"/>
      <c r="F7" s="179"/>
      <c r="G7" s="179"/>
      <c r="H7" s="179"/>
      <c r="I7" s="95"/>
      <c r="J7" s="95"/>
    </row>
    <row r="8" spans="2:10">
      <c r="B8" s="179"/>
      <c r="C8" s="179"/>
      <c r="D8" s="179"/>
      <c r="E8" s="179"/>
      <c r="F8" s="179"/>
      <c r="G8" s="179"/>
      <c r="H8" s="179"/>
      <c r="I8" s="95"/>
      <c r="J8" s="95"/>
    </row>
    <row r="9" spans="2:10">
      <c r="B9" s="179"/>
      <c r="C9" s="179"/>
      <c r="D9" s="179"/>
      <c r="E9" s="179"/>
      <c r="F9" s="179"/>
      <c r="G9" s="179"/>
      <c r="H9" s="179"/>
      <c r="I9" s="95"/>
      <c r="J9" s="95"/>
    </row>
    <row r="10" spans="2:10">
      <c r="B10" s="179"/>
      <c r="C10" s="179"/>
      <c r="D10" s="179"/>
      <c r="E10" s="179"/>
      <c r="F10" s="179"/>
      <c r="G10" s="179"/>
      <c r="H10" s="179"/>
      <c r="I10" s="95"/>
      <c r="J10" s="95"/>
    </row>
    <row r="11" spans="2:10">
      <c r="B11" s="179"/>
      <c r="C11" s="179"/>
      <c r="D11" s="179"/>
      <c r="E11" s="179"/>
      <c r="F11" s="179"/>
      <c r="G11" s="179"/>
      <c r="H11" s="179"/>
      <c r="I11" s="95"/>
      <c r="J11" s="95"/>
    </row>
    <row r="12" spans="2:10">
      <c r="B12" s="179"/>
      <c r="C12" s="179"/>
      <c r="D12" s="179"/>
      <c r="E12" s="179"/>
      <c r="F12" s="179"/>
      <c r="G12" s="179"/>
      <c r="H12" s="179"/>
      <c r="I12" s="95"/>
      <c r="J12" s="95"/>
    </row>
    <row r="13" spans="2:10">
      <c r="B13" s="179"/>
      <c r="C13" s="179"/>
      <c r="D13" s="179"/>
      <c r="E13" s="179"/>
      <c r="F13" s="179"/>
      <c r="G13" s="179"/>
      <c r="H13" s="179"/>
      <c r="I13" s="95"/>
      <c r="J13" s="95"/>
    </row>
    <row r="14" spans="2:10">
      <c r="B14" s="179"/>
      <c r="C14" s="179"/>
      <c r="D14" s="179"/>
      <c r="E14" s="179"/>
      <c r="F14" s="179"/>
      <c r="G14" s="179"/>
      <c r="H14" s="179"/>
      <c r="I14" s="95"/>
      <c r="J14" s="95"/>
    </row>
    <row r="15" spans="2:10">
      <c r="B15" s="179"/>
      <c r="C15" s="179"/>
      <c r="D15" s="179"/>
      <c r="E15" s="179"/>
      <c r="F15" s="179"/>
      <c r="G15" s="179"/>
      <c r="H15" s="179"/>
      <c r="I15" s="95"/>
      <c r="J15" s="95"/>
    </row>
    <row r="16" spans="2:10">
      <c r="B16" s="179"/>
      <c r="C16" s="179"/>
      <c r="D16" s="179"/>
      <c r="E16" s="179"/>
      <c r="F16" s="179"/>
      <c r="G16" s="179"/>
      <c r="H16" s="179"/>
      <c r="I16" s="95"/>
      <c r="J16" s="95"/>
    </row>
    <row r="17" spans="2:10">
      <c r="B17" s="179"/>
      <c r="C17" s="179"/>
      <c r="D17" s="179"/>
      <c r="E17" s="179"/>
      <c r="F17" s="179"/>
      <c r="G17" s="179"/>
      <c r="H17" s="179"/>
      <c r="I17" s="95"/>
      <c r="J17" s="95"/>
    </row>
    <row r="18" spans="2:10">
      <c r="B18" s="179"/>
      <c r="C18" s="179"/>
      <c r="D18" s="179"/>
      <c r="E18" s="179"/>
      <c r="F18" s="179"/>
      <c r="G18" s="179"/>
      <c r="H18" s="179"/>
      <c r="I18" s="95"/>
      <c r="J18" s="95"/>
    </row>
    <row r="19" spans="2:10">
      <c r="B19" s="179"/>
      <c r="C19" s="179"/>
      <c r="D19" s="179"/>
      <c r="E19" s="179"/>
      <c r="F19" s="179"/>
      <c r="G19" s="179"/>
      <c r="H19" s="179"/>
    </row>
  </sheetData>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7" t="s">
        <v>1551</v>
      </c>
      <c r="C3" s="179"/>
      <c r="D3" s="179"/>
      <c r="E3" s="179"/>
      <c r="F3" s="179"/>
      <c r="G3" s="179"/>
      <c r="H3" s="179"/>
      <c r="I3" s="97"/>
    </row>
    <row r="4" spans="2:9">
      <c r="B4" s="256" t="s">
        <v>2390</v>
      </c>
      <c r="C4" s="179"/>
      <c r="D4" s="179"/>
      <c r="E4" s="179"/>
      <c r="F4" s="179"/>
      <c r="G4" s="179"/>
      <c r="H4" s="179"/>
      <c r="I4" s="95"/>
    </row>
    <row r="5" spans="2:9">
      <c r="B5" s="179"/>
      <c r="C5" s="179"/>
      <c r="D5" s="179"/>
      <c r="E5" s="179"/>
      <c r="F5" s="179"/>
      <c r="G5" s="179"/>
      <c r="H5" s="179"/>
      <c r="I5" s="95"/>
    </row>
    <row r="6" spans="2:9">
      <c r="B6" s="179"/>
      <c r="C6" s="179"/>
      <c r="D6" s="179"/>
      <c r="E6" s="179"/>
      <c r="F6" s="179"/>
      <c r="G6" s="179"/>
      <c r="H6" s="179"/>
      <c r="I6" s="95"/>
    </row>
    <row r="7" spans="2:9">
      <c r="B7" s="179"/>
      <c r="C7" s="179"/>
      <c r="D7" s="179"/>
      <c r="E7" s="179"/>
      <c r="F7" s="179"/>
      <c r="G7" s="179"/>
      <c r="H7" s="179"/>
      <c r="I7" s="95"/>
    </row>
    <row r="8" spans="2:9">
      <c r="B8" s="179"/>
      <c r="C8" s="179"/>
      <c r="D8" s="179"/>
      <c r="E8" s="179"/>
      <c r="F8" s="179"/>
      <c r="G8" s="179"/>
      <c r="H8" s="179"/>
      <c r="I8" s="95"/>
    </row>
    <row r="9" spans="2:9">
      <c r="B9" s="179"/>
      <c r="C9" s="179"/>
      <c r="D9" s="179"/>
      <c r="E9" s="179"/>
      <c r="F9" s="179"/>
      <c r="G9" s="179"/>
      <c r="H9" s="179"/>
      <c r="I9" s="95"/>
    </row>
    <row r="10" spans="2:9">
      <c r="B10" s="179"/>
      <c r="C10" s="179"/>
      <c r="D10" s="179"/>
      <c r="E10" s="179"/>
      <c r="F10" s="179"/>
      <c r="G10" s="179"/>
      <c r="H10" s="179"/>
      <c r="I10" s="95"/>
    </row>
    <row r="11" spans="2:9">
      <c r="B11" s="179"/>
      <c r="C11" s="179"/>
      <c r="D11" s="179"/>
      <c r="E11" s="179"/>
      <c r="F11" s="179"/>
      <c r="G11" s="179"/>
      <c r="H11" s="179"/>
      <c r="I11" s="95"/>
    </row>
    <row r="12" spans="2:9">
      <c r="B12" s="179"/>
      <c r="C12" s="179"/>
      <c r="D12" s="179"/>
      <c r="E12" s="179"/>
      <c r="F12" s="179"/>
      <c r="G12" s="179"/>
      <c r="H12" s="179"/>
      <c r="I12" s="95"/>
    </row>
    <row r="13" spans="2:9">
      <c r="B13" s="179"/>
      <c r="C13" s="179"/>
      <c r="D13" s="179"/>
      <c r="E13" s="179"/>
      <c r="F13" s="179"/>
      <c r="G13" s="179"/>
      <c r="H13" s="179"/>
      <c r="I13" s="95"/>
    </row>
    <row r="14" spans="2:9">
      <c r="B14" s="179"/>
      <c r="C14" s="179"/>
      <c r="D14" s="179"/>
      <c r="E14" s="179"/>
      <c r="F14" s="179"/>
      <c r="G14" s="179"/>
      <c r="H14" s="179"/>
      <c r="I14" s="95"/>
    </row>
    <row r="15" spans="2:9">
      <c r="B15" s="179"/>
      <c r="C15" s="179"/>
      <c r="D15" s="179"/>
      <c r="E15" s="179"/>
      <c r="F15" s="179"/>
      <c r="G15" s="179"/>
      <c r="H15" s="179"/>
      <c r="I15" s="95"/>
    </row>
    <row r="16" spans="2:9">
      <c r="B16" s="179"/>
      <c r="C16" s="179"/>
      <c r="D16" s="179"/>
      <c r="E16" s="179"/>
      <c r="F16" s="179"/>
      <c r="G16" s="179"/>
      <c r="H16" s="179"/>
      <c r="I16" s="95"/>
    </row>
    <row r="17" spans="2:9">
      <c r="B17" s="179"/>
      <c r="C17" s="179"/>
      <c r="D17" s="179"/>
      <c r="E17" s="179"/>
      <c r="F17" s="179"/>
      <c r="G17" s="179"/>
      <c r="H17" s="179"/>
      <c r="I17" s="95"/>
    </row>
    <row r="18" spans="2:9">
      <c r="B18" s="95"/>
      <c r="C18" s="95"/>
      <c r="D18" s="95"/>
      <c r="E18" s="95"/>
      <c r="F18" s="95"/>
      <c r="G18" s="95"/>
      <c r="H18" s="95"/>
      <c r="I18" s="95"/>
    </row>
  </sheetData>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7" t="s">
        <v>2454</v>
      </c>
      <c r="C3" s="179"/>
      <c r="D3" s="179"/>
      <c r="E3" s="179"/>
      <c r="F3" s="179"/>
      <c r="G3" s="179"/>
      <c r="H3" s="179"/>
      <c r="I3" s="97"/>
    </row>
    <row r="4" spans="2:9">
      <c r="B4" s="178" t="s">
        <v>1535</v>
      </c>
      <c r="C4" s="251"/>
      <c r="D4" s="251"/>
      <c r="E4" s="251"/>
      <c r="F4" s="251"/>
      <c r="G4" s="251"/>
      <c r="H4" s="251"/>
      <c r="I4" s="95"/>
    </row>
    <row r="5" spans="2:9">
      <c r="B5" s="251"/>
      <c r="C5" s="251"/>
      <c r="D5" s="251"/>
      <c r="E5" s="251"/>
      <c r="F5" s="251"/>
      <c r="G5" s="251"/>
      <c r="H5" s="251"/>
      <c r="I5" s="95"/>
    </row>
    <row r="6" spans="2:9">
      <c r="B6" s="251"/>
      <c r="C6" s="251"/>
      <c r="D6" s="251"/>
      <c r="E6" s="251"/>
      <c r="F6" s="251"/>
      <c r="G6" s="251"/>
      <c r="H6" s="251"/>
      <c r="I6" s="95"/>
    </row>
    <row r="7" spans="2:9">
      <c r="B7" s="251"/>
      <c r="C7" s="251"/>
      <c r="D7" s="251"/>
      <c r="E7" s="251"/>
      <c r="F7" s="251"/>
      <c r="G7" s="251"/>
      <c r="H7" s="251"/>
      <c r="I7" s="95"/>
    </row>
    <row r="8" spans="2:9">
      <c r="B8" s="251"/>
      <c r="C8" s="251"/>
      <c r="D8" s="251"/>
      <c r="E8" s="251"/>
      <c r="F8" s="251"/>
      <c r="G8" s="251"/>
      <c r="H8" s="251"/>
      <c r="I8" s="95"/>
    </row>
    <row r="9" spans="2:9">
      <c r="B9" s="251"/>
      <c r="C9" s="251"/>
      <c r="D9" s="251"/>
      <c r="E9" s="251"/>
      <c r="F9" s="251"/>
      <c r="G9" s="251"/>
      <c r="H9" s="251"/>
      <c r="I9" s="95"/>
    </row>
    <row r="10" spans="2:9">
      <c r="B10" s="251"/>
      <c r="C10" s="251"/>
      <c r="D10" s="251"/>
      <c r="E10" s="251"/>
      <c r="F10" s="251"/>
      <c r="G10" s="251"/>
      <c r="H10" s="251"/>
      <c r="I10" s="95"/>
    </row>
    <row r="11" spans="2:9">
      <c r="B11" s="251"/>
      <c r="C11" s="251"/>
      <c r="D11" s="251"/>
      <c r="E11" s="251"/>
      <c r="F11" s="251"/>
      <c r="G11" s="251"/>
      <c r="H11" s="251"/>
      <c r="I11" s="95"/>
    </row>
    <row r="12" spans="2:9">
      <c r="B12" s="251"/>
      <c r="C12" s="251"/>
      <c r="D12" s="251"/>
      <c r="E12" s="251"/>
      <c r="F12" s="251"/>
      <c r="G12" s="251"/>
      <c r="H12" s="251"/>
      <c r="I12" s="95"/>
    </row>
    <row r="13" spans="2:9">
      <c r="B13" s="251"/>
      <c r="C13" s="251"/>
      <c r="D13" s="251"/>
      <c r="E13" s="251"/>
      <c r="F13" s="251"/>
      <c r="G13" s="251"/>
      <c r="H13" s="251"/>
      <c r="I13" s="95"/>
    </row>
    <row r="14" spans="2:9">
      <c r="B14" s="251"/>
      <c r="C14" s="251"/>
      <c r="D14" s="251"/>
      <c r="E14" s="251"/>
      <c r="F14" s="251"/>
      <c r="G14" s="251"/>
      <c r="H14" s="251"/>
      <c r="I14" s="95"/>
    </row>
    <row r="15" spans="2:9">
      <c r="B15" s="251"/>
      <c r="C15" s="251"/>
      <c r="D15" s="251"/>
      <c r="E15" s="251"/>
      <c r="F15" s="251"/>
      <c r="G15" s="251"/>
      <c r="H15" s="251"/>
      <c r="I15" s="95"/>
    </row>
    <row r="16" spans="2:9">
      <c r="B16" s="251"/>
      <c r="C16" s="251"/>
      <c r="D16" s="251"/>
      <c r="E16" s="251"/>
      <c r="F16" s="251"/>
      <c r="G16" s="251"/>
      <c r="H16" s="251"/>
      <c r="I16" s="95"/>
    </row>
    <row r="17" spans="2:9">
      <c r="B17" s="251"/>
      <c r="C17" s="251"/>
      <c r="D17" s="251"/>
      <c r="E17" s="251"/>
      <c r="F17" s="251"/>
      <c r="G17" s="251"/>
      <c r="H17" s="251"/>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heetViews>
  <sheetFormatPr baseColWidth="10" defaultRowHeight="15"/>
  <cols>
    <col min="1" max="1" width="5.7109375" customWidth="1"/>
    <col min="2" max="6" width="25.7109375" customWidth="1"/>
  </cols>
  <sheetData>
    <row r="1" spans="2:6" ht="16.5">
      <c r="B1" s="93"/>
    </row>
    <row r="3" spans="2:6" ht="19.5">
      <c r="B3" s="157" t="s">
        <v>1552</v>
      </c>
      <c r="C3" s="157"/>
      <c r="D3" s="157"/>
      <c r="E3" s="157"/>
      <c r="F3" s="157"/>
    </row>
    <row r="4" spans="2:6">
      <c r="B4" s="38"/>
      <c r="C4" s="38"/>
      <c r="D4" s="38"/>
      <c r="E4" s="38"/>
      <c r="F4" s="38"/>
    </row>
    <row r="5" spans="2:6" ht="15.75">
      <c r="B5" s="158" t="s">
        <v>1491</v>
      </c>
      <c r="C5" s="159"/>
      <c r="D5" s="159"/>
      <c r="E5" s="159"/>
      <c r="F5" s="159"/>
    </row>
    <row r="6" spans="2:6">
      <c r="B6" s="38"/>
      <c r="C6" s="38"/>
      <c r="D6" s="38"/>
      <c r="E6" s="38"/>
      <c r="F6" s="38"/>
    </row>
    <row r="7" spans="2:6">
      <c r="B7" s="160" t="s">
        <v>2460</v>
      </c>
      <c r="C7" s="160"/>
      <c r="D7" s="160"/>
      <c r="E7" s="160"/>
      <c r="F7" s="160"/>
    </row>
    <row r="8" spans="2:6">
      <c r="B8" s="160"/>
      <c r="C8" s="160"/>
      <c r="D8" s="160"/>
      <c r="E8" s="160"/>
      <c r="F8" s="160"/>
    </row>
    <row r="9" spans="2:6">
      <c r="B9" s="160"/>
      <c r="C9" s="160"/>
      <c r="D9" s="160"/>
      <c r="E9" s="160"/>
      <c r="F9" s="160"/>
    </row>
    <row r="10" spans="2:6">
      <c r="B10" s="160"/>
      <c r="C10" s="160"/>
      <c r="D10" s="160"/>
      <c r="E10" s="160"/>
      <c r="F10" s="160"/>
    </row>
    <row r="11" spans="2:6">
      <c r="B11" s="160"/>
      <c r="C11" s="160"/>
      <c r="D11" s="160"/>
      <c r="E11" s="160"/>
      <c r="F11" s="160"/>
    </row>
    <row r="12" spans="2:6">
      <c r="B12" s="38"/>
      <c r="C12" s="38"/>
      <c r="D12" s="38"/>
      <c r="E12" s="38"/>
      <c r="F12" s="38"/>
    </row>
    <row r="13" spans="2:6" ht="15.75">
      <c r="B13" s="158" t="s">
        <v>1519</v>
      </c>
      <c r="C13" s="159"/>
      <c r="D13" s="159"/>
      <c r="E13" s="159"/>
      <c r="F13" s="159"/>
    </row>
    <row r="14" spans="2:6">
      <c r="B14" s="38"/>
      <c r="C14" s="38"/>
      <c r="D14" s="38"/>
      <c r="E14" s="38"/>
      <c r="F14" s="38"/>
    </row>
    <row r="15" spans="2:6">
      <c r="B15" s="161" t="s">
        <v>1536</v>
      </c>
      <c r="C15" s="161"/>
      <c r="D15" s="161"/>
      <c r="E15" s="161"/>
      <c r="F15" s="161"/>
    </row>
    <row r="16" spans="2:6">
      <c r="B16" s="161"/>
      <c r="C16" s="161"/>
      <c r="D16" s="161"/>
      <c r="E16" s="161"/>
      <c r="F16" s="161"/>
    </row>
    <row r="17" spans="2:6">
      <c r="B17" s="161"/>
      <c r="C17" s="161"/>
      <c r="D17" s="161"/>
      <c r="E17" s="161"/>
      <c r="F17" s="161"/>
    </row>
    <row r="18" spans="2:6">
      <c r="B18" s="161"/>
      <c r="C18" s="161"/>
      <c r="D18" s="161"/>
      <c r="E18" s="161"/>
      <c r="F18" s="161"/>
    </row>
    <row r="19" spans="2:6">
      <c r="B19" s="161"/>
      <c r="C19" s="161"/>
      <c r="D19" s="161"/>
      <c r="E19" s="161"/>
      <c r="F19" s="161"/>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64"/>
      <c r="C1" s="164"/>
    </row>
    <row r="3" spans="2:12" ht="24">
      <c r="B3" s="165" t="s">
        <v>1537</v>
      </c>
      <c r="C3" s="163"/>
      <c r="D3" s="163"/>
      <c r="E3" s="163"/>
      <c r="F3" s="163"/>
      <c r="G3" s="163"/>
      <c r="H3" s="163"/>
      <c r="I3" s="163"/>
      <c r="J3" s="163"/>
      <c r="K3" s="163"/>
      <c r="L3" s="163"/>
    </row>
    <row r="4" spans="2:12" ht="19.5">
      <c r="B4" s="162" t="s">
        <v>2461</v>
      </c>
      <c r="C4" s="163"/>
      <c r="D4" s="163"/>
      <c r="E4" s="163"/>
      <c r="F4" s="163"/>
      <c r="G4" s="163"/>
      <c r="H4" s="163"/>
      <c r="I4" s="163"/>
      <c r="J4" s="163"/>
      <c r="K4" s="163"/>
      <c r="L4" s="163"/>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9"/>
      <c r="C1" s="80"/>
    </row>
    <row r="3" spans="2:9">
      <c r="B3" s="166" t="s">
        <v>2439</v>
      </c>
      <c r="C3" s="166"/>
      <c r="D3" s="166"/>
      <c r="E3" s="166"/>
      <c r="F3" s="167"/>
      <c r="G3" s="167"/>
      <c r="H3" s="167"/>
      <c r="I3" s="167"/>
    </row>
    <row r="4" spans="2:9">
      <c r="B4" s="166"/>
      <c r="C4" s="166"/>
      <c r="D4" s="166"/>
      <c r="E4" s="166"/>
      <c r="F4" s="167"/>
      <c r="G4" s="167"/>
      <c r="H4" s="167"/>
      <c r="I4" s="167"/>
    </row>
    <row r="5" spans="2:9">
      <c r="B5" s="168" t="s">
        <v>1525</v>
      </c>
      <c r="C5" s="168"/>
      <c r="D5" s="168"/>
      <c r="E5" s="168"/>
      <c r="F5" s="169"/>
      <c r="G5" s="169"/>
      <c r="H5" s="169"/>
      <c r="I5" s="169"/>
    </row>
    <row r="6" spans="2:9">
      <c r="B6" s="168"/>
      <c r="C6" s="168"/>
      <c r="D6" s="168"/>
      <c r="E6" s="168"/>
      <c r="F6" s="169"/>
      <c r="G6" s="169"/>
      <c r="H6" s="169"/>
      <c r="I6" s="169"/>
    </row>
    <row r="7" spans="2:9">
      <c r="B7" s="168"/>
      <c r="C7" s="168"/>
      <c r="D7" s="168"/>
      <c r="E7" s="168"/>
      <c r="F7" s="169"/>
      <c r="G7" s="169"/>
      <c r="H7" s="169"/>
      <c r="I7" s="169"/>
    </row>
    <row r="8" spans="2:9">
      <c r="B8" s="168"/>
      <c r="C8" s="168"/>
      <c r="D8" s="168"/>
      <c r="E8" s="168"/>
      <c r="F8" s="169"/>
      <c r="G8" s="169"/>
      <c r="H8" s="169"/>
      <c r="I8" s="169"/>
    </row>
    <row r="9" spans="2:9">
      <c r="B9" s="168"/>
      <c r="C9" s="168"/>
      <c r="D9" s="168"/>
      <c r="E9" s="168"/>
      <c r="F9" s="169"/>
      <c r="G9" s="169"/>
      <c r="H9" s="169"/>
      <c r="I9" s="169"/>
    </row>
    <row r="10" spans="2:9">
      <c r="B10" s="168"/>
      <c r="C10" s="168"/>
      <c r="D10" s="168"/>
      <c r="E10" s="168"/>
      <c r="F10" s="169"/>
      <c r="G10" s="169"/>
      <c r="H10" s="169"/>
      <c r="I10" s="169"/>
    </row>
    <row r="11" spans="2:9">
      <c r="B11" s="168"/>
      <c r="C11" s="168"/>
      <c r="D11" s="168"/>
      <c r="E11" s="168"/>
      <c r="F11" s="169"/>
      <c r="G11" s="169"/>
      <c r="H11" s="169"/>
      <c r="I11" s="169"/>
    </row>
    <row r="12" spans="2:9">
      <c r="B12" s="168"/>
      <c r="C12" s="168"/>
      <c r="D12" s="168"/>
      <c r="E12" s="168"/>
      <c r="F12" s="169"/>
      <c r="G12" s="169"/>
      <c r="H12" s="169"/>
      <c r="I12" s="169"/>
    </row>
    <row r="13" spans="2:9">
      <c r="B13" s="168"/>
      <c r="C13" s="168"/>
      <c r="D13" s="168"/>
      <c r="E13" s="168"/>
      <c r="F13" s="169"/>
      <c r="G13" s="169"/>
      <c r="H13" s="169"/>
      <c r="I13" s="169"/>
    </row>
    <row r="14" spans="2:9">
      <c r="B14" s="168"/>
      <c r="C14" s="168"/>
      <c r="D14" s="168"/>
      <c r="E14" s="168"/>
      <c r="F14" s="169"/>
      <c r="G14" s="169"/>
      <c r="H14" s="169"/>
      <c r="I14" s="169"/>
    </row>
    <row r="15" spans="2:9">
      <c r="B15" s="168"/>
      <c r="C15" s="168"/>
      <c r="D15" s="168"/>
      <c r="E15" s="168"/>
      <c r="F15" s="169"/>
      <c r="G15" s="169"/>
      <c r="H15" s="169"/>
      <c r="I15" s="169"/>
    </row>
    <row r="16" spans="2:9">
      <c r="B16" s="168"/>
      <c r="C16" s="168"/>
      <c r="D16" s="168"/>
      <c r="E16" s="168"/>
      <c r="F16" s="169"/>
      <c r="G16" s="169"/>
      <c r="H16" s="169"/>
      <c r="I16" s="169"/>
    </row>
    <row r="17" spans="2:9">
      <c r="B17" s="168"/>
      <c r="C17" s="168"/>
      <c r="D17" s="168"/>
      <c r="E17" s="168"/>
      <c r="F17" s="169"/>
      <c r="G17" s="169"/>
      <c r="H17" s="169"/>
      <c r="I17" s="169"/>
    </row>
    <row r="18" spans="2:9">
      <c r="B18" s="168"/>
      <c r="C18" s="168"/>
      <c r="D18" s="168"/>
      <c r="E18" s="168"/>
      <c r="F18" s="169"/>
      <c r="G18" s="169"/>
      <c r="H18" s="169"/>
      <c r="I18" s="169"/>
    </row>
    <row r="19" spans="2:9">
      <c r="B19" s="170"/>
      <c r="C19" s="170"/>
      <c r="D19" s="170"/>
      <c r="E19" s="170"/>
      <c r="F19" s="170"/>
      <c r="G19" s="170"/>
      <c r="H19" s="170"/>
      <c r="I19" s="170"/>
    </row>
    <row r="20" spans="2:9">
      <c r="B20" s="170"/>
      <c r="C20" s="170"/>
      <c r="D20" s="170"/>
      <c r="E20" s="170"/>
      <c r="F20" s="170"/>
      <c r="G20" s="170"/>
      <c r="H20" s="170"/>
      <c r="I20" s="170"/>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zoomScaleNormal="100" workbookViewId="0"/>
  </sheetViews>
  <sheetFormatPr baseColWidth="10" defaultRowHeight="15"/>
  <cols>
    <col min="1" max="1" width="5.7109375" customWidth="1"/>
    <col min="2" max="10" width="17.7109375" customWidth="1"/>
  </cols>
  <sheetData>
    <row r="3" spans="2:10" ht="24">
      <c r="B3" s="171" t="s">
        <v>2440</v>
      </c>
      <c r="C3" s="171"/>
      <c r="D3" s="171"/>
      <c r="E3" s="171"/>
      <c r="F3" s="171"/>
      <c r="G3" s="172"/>
      <c r="H3" s="172"/>
      <c r="I3" s="172"/>
      <c r="J3" s="172"/>
    </row>
    <row r="5" spans="2:10">
      <c r="B5" s="178" t="s">
        <v>2462</v>
      </c>
      <c r="C5" s="178"/>
      <c r="D5" s="178"/>
      <c r="E5" s="178"/>
      <c r="F5" s="178"/>
      <c r="G5" s="179"/>
      <c r="H5" s="179"/>
      <c r="I5" s="179"/>
      <c r="J5" s="179"/>
    </row>
    <row r="6" spans="2:10">
      <c r="B6" s="178"/>
      <c r="C6" s="178"/>
      <c r="D6" s="178"/>
      <c r="E6" s="178"/>
      <c r="F6" s="178"/>
      <c r="G6" s="179"/>
      <c r="H6" s="179"/>
      <c r="I6" s="179"/>
      <c r="J6" s="179"/>
    </row>
    <row r="7" spans="2:10">
      <c r="B7" s="178"/>
      <c r="C7" s="178"/>
      <c r="D7" s="178"/>
      <c r="E7" s="178"/>
      <c r="F7" s="178"/>
      <c r="G7" s="179"/>
      <c r="H7" s="179"/>
      <c r="I7" s="179"/>
      <c r="J7" s="179"/>
    </row>
    <row r="8" spans="2:10">
      <c r="B8" s="178"/>
      <c r="C8" s="178"/>
      <c r="D8" s="178"/>
      <c r="E8" s="178"/>
      <c r="F8" s="178"/>
      <c r="G8" s="179"/>
      <c r="H8" s="179"/>
      <c r="I8" s="179"/>
      <c r="J8" s="179"/>
    </row>
    <row r="9" spans="2:10">
      <c r="B9" s="179"/>
      <c r="C9" s="179"/>
      <c r="D9" s="179"/>
      <c r="E9" s="179"/>
      <c r="F9" s="179"/>
      <c r="G9" s="179"/>
      <c r="H9" s="179"/>
      <c r="I9" s="179"/>
      <c r="J9" s="179"/>
    </row>
    <row r="10" spans="2:10">
      <c r="B10" s="179"/>
      <c r="C10" s="179"/>
      <c r="D10" s="179"/>
      <c r="E10" s="179"/>
      <c r="F10" s="179"/>
      <c r="G10" s="179"/>
      <c r="H10" s="179"/>
      <c r="I10" s="179"/>
      <c r="J10" s="179"/>
    </row>
    <row r="11" spans="2:10">
      <c r="B11" s="38"/>
      <c r="C11" s="38"/>
      <c r="D11" s="38"/>
      <c r="E11" s="38"/>
      <c r="F11" s="38"/>
    </row>
    <row r="20" spans="2:10">
      <c r="B20" s="39" t="s">
        <v>2455</v>
      </c>
    </row>
    <row r="22" spans="2:10" ht="15.75">
      <c r="B22" s="173" t="s">
        <v>1501</v>
      </c>
      <c r="C22" s="174"/>
      <c r="D22" s="175"/>
      <c r="E22" s="175"/>
      <c r="F22" s="175"/>
      <c r="G22" s="173" t="s">
        <v>2372</v>
      </c>
      <c r="H22" s="174"/>
      <c r="I22" s="174"/>
      <c r="J22" s="175"/>
    </row>
    <row r="23" spans="2:10">
      <c r="B23" s="180" t="s">
        <v>1526</v>
      </c>
      <c r="C23" s="181"/>
      <c r="D23" s="175"/>
      <c r="E23" s="175"/>
      <c r="F23" s="175"/>
      <c r="G23" s="176" t="s">
        <v>2405</v>
      </c>
      <c r="H23" s="177"/>
      <c r="I23" s="177"/>
      <c r="J23" s="175"/>
    </row>
    <row r="24" spans="2:10">
      <c r="B24" s="182" t="s">
        <v>1527</v>
      </c>
      <c r="C24" s="183"/>
      <c r="D24" s="175"/>
      <c r="E24" s="175"/>
      <c r="F24" s="175"/>
      <c r="G24" s="184" t="s">
        <v>1528</v>
      </c>
      <c r="H24" s="185"/>
      <c r="I24" s="185"/>
      <c r="J24" s="175"/>
    </row>
    <row r="25" spans="2:10">
      <c r="B25" s="180" t="s">
        <v>1529</v>
      </c>
      <c r="C25" s="181"/>
      <c r="D25" s="175"/>
      <c r="E25" s="175"/>
      <c r="F25" s="175"/>
      <c r="G25" s="176" t="s">
        <v>1530</v>
      </c>
      <c r="H25" s="177"/>
      <c r="I25" s="177"/>
      <c r="J25" s="175"/>
    </row>
    <row r="26" spans="2:10">
      <c r="B26" s="182" t="s">
        <v>1531</v>
      </c>
      <c r="C26" s="183"/>
      <c r="D26" s="175"/>
      <c r="E26" s="175"/>
      <c r="F26" s="175"/>
      <c r="G26" s="184" t="s">
        <v>1532</v>
      </c>
      <c r="H26" s="185"/>
      <c r="I26" s="185"/>
      <c r="J26" s="175"/>
    </row>
    <row r="27" spans="2:10">
      <c r="B27" s="180" t="s">
        <v>1534</v>
      </c>
      <c r="C27" s="181"/>
      <c r="D27" s="175"/>
      <c r="E27" s="175"/>
      <c r="F27" s="175"/>
      <c r="G27" s="176" t="s">
        <v>1533</v>
      </c>
      <c r="H27" s="177"/>
      <c r="I27" s="177"/>
      <c r="J27" s="175"/>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34"/>
  <sheetViews>
    <sheetView showGridLines="0" topLeftCell="E1" zoomScale="70" zoomScaleNormal="70" workbookViewId="0">
      <selection activeCell="E12" sqref="E12"/>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customWidth="1"/>
  </cols>
  <sheetData>
    <row r="4" spans="2:16" ht="24">
      <c r="B4" s="186" t="s">
        <v>2393</v>
      </c>
      <c r="C4" s="187"/>
      <c r="D4" s="187"/>
      <c r="E4" s="134"/>
      <c r="F4" s="134"/>
      <c r="G4" s="104"/>
      <c r="H4" s="93"/>
      <c r="I4" s="38"/>
      <c r="J4" s="38"/>
      <c r="K4" s="105"/>
      <c r="L4" s="38"/>
      <c r="M4" s="38"/>
      <c r="N4" s="38"/>
      <c r="O4" s="38"/>
      <c r="P4" s="38"/>
    </row>
    <row r="5" spans="2:16" ht="24">
      <c r="B5" s="134"/>
      <c r="C5" s="134"/>
      <c r="D5" s="134"/>
      <c r="E5" s="134"/>
      <c r="F5" s="134"/>
      <c r="G5" s="104"/>
      <c r="H5" s="93"/>
      <c r="I5" s="38"/>
      <c r="J5" s="38"/>
      <c r="K5" s="105"/>
      <c r="L5" s="38"/>
      <c r="M5" s="38"/>
      <c r="N5" s="38"/>
      <c r="O5" s="38"/>
      <c r="P5" s="38"/>
    </row>
    <row r="6" spans="2:16" ht="24">
      <c r="B6" s="135" t="s">
        <v>2457</v>
      </c>
      <c r="C6" s="103"/>
      <c r="D6" s="103"/>
      <c r="E6" s="103"/>
      <c r="F6" s="103"/>
      <c r="G6" s="103"/>
      <c r="H6" s="99"/>
      <c r="I6" s="99"/>
      <c r="J6" s="99"/>
      <c r="K6" s="103"/>
      <c r="L6" s="99"/>
      <c r="M6" s="99"/>
      <c r="N6" s="99"/>
      <c r="O6" s="38"/>
      <c r="P6" s="38"/>
    </row>
    <row r="7" spans="2:16">
      <c r="B7" s="188" t="s">
        <v>1493</v>
      </c>
      <c r="C7" s="190" t="s">
        <v>2443</v>
      </c>
      <c r="D7" s="192" t="s">
        <v>2463</v>
      </c>
      <c r="E7" s="190" t="s">
        <v>1524</v>
      </c>
      <c r="F7" s="192" t="s">
        <v>2402</v>
      </c>
      <c r="G7" s="190" t="s">
        <v>2444</v>
      </c>
      <c r="H7" s="196" t="s">
        <v>2445</v>
      </c>
      <c r="I7" s="197" t="s">
        <v>2446</v>
      </c>
      <c r="J7" s="189"/>
      <c r="K7" s="192" t="s">
        <v>2447</v>
      </c>
      <c r="L7" s="192" t="s">
        <v>2448</v>
      </c>
      <c r="M7" s="196" t="s">
        <v>2449</v>
      </c>
      <c r="N7" s="192" t="s">
        <v>2450</v>
      </c>
      <c r="O7" s="193" t="s">
        <v>2451</v>
      </c>
      <c r="P7" s="192" t="s">
        <v>1522</v>
      </c>
    </row>
    <row r="8" spans="2:16">
      <c r="B8" s="189"/>
      <c r="C8" s="191"/>
      <c r="D8" s="190"/>
      <c r="E8" s="191"/>
      <c r="F8" s="190"/>
      <c r="G8" s="191"/>
      <c r="H8" s="196"/>
      <c r="I8" s="75" t="s">
        <v>1</v>
      </c>
      <c r="J8" s="75" t="s">
        <v>1478</v>
      </c>
      <c r="K8" s="190"/>
      <c r="L8" s="190"/>
      <c r="M8" s="198"/>
      <c r="N8" s="190"/>
      <c r="O8" s="193"/>
      <c r="P8" s="190"/>
    </row>
    <row r="9" spans="2:16">
      <c r="B9" s="106" t="s">
        <v>1538</v>
      </c>
      <c r="C9" s="56" t="s">
        <v>1538</v>
      </c>
      <c r="D9" s="56" t="s">
        <v>1538</v>
      </c>
      <c r="E9" s="56" t="s">
        <v>1538</v>
      </c>
      <c r="F9" s="56" t="s">
        <v>1538</v>
      </c>
      <c r="G9" s="56" t="s">
        <v>1538</v>
      </c>
      <c r="H9" s="56" t="s">
        <v>1538</v>
      </c>
      <c r="I9" s="194" t="s">
        <v>1538</v>
      </c>
      <c r="J9" s="195"/>
      <c r="K9" s="56"/>
      <c r="L9" s="56" t="s">
        <v>1538</v>
      </c>
      <c r="M9" s="56" t="s">
        <v>1538</v>
      </c>
      <c r="N9" s="56" t="s">
        <v>1538</v>
      </c>
      <c r="O9" s="56" t="s">
        <v>1538</v>
      </c>
      <c r="P9" s="56" t="s">
        <v>1538</v>
      </c>
    </row>
    <row r="10" spans="2:16" ht="315">
      <c r="B10" s="121" t="s">
        <v>1494</v>
      </c>
      <c r="C10" s="122" t="s">
        <v>246</v>
      </c>
      <c r="D10" s="122" t="s">
        <v>2481</v>
      </c>
      <c r="E10" s="122" t="s">
        <v>2470</v>
      </c>
      <c r="F10" s="123">
        <v>1</v>
      </c>
      <c r="G10" s="122" t="s">
        <v>1504</v>
      </c>
      <c r="H10" s="122"/>
      <c r="I10" s="125">
        <v>43858</v>
      </c>
      <c r="J10" s="125">
        <v>44528</v>
      </c>
      <c r="K10" s="124">
        <v>1</v>
      </c>
      <c r="L10" s="121" t="s">
        <v>1515</v>
      </c>
      <c r="M10" s="122"/>
      <c r="N10" s="122" t="s">
        <v>2471</v>
      </c>
      <c r="O10" s="122" t="s">
        <v>2472</v>
      </c>
      <c r="P10" s="128" t="s">
        <v>1517</v>
      </c>
    </row>
    <row r="11" spans="2:16">
      <c r="B11" s="121"/>
      <c r="C11" s="122"/>
      <c r="D11" s="122"/>
      <c r="E11" s="122"/>
      <c r="F11" s="123"/>
      <c r="G11" s="122"/>
      <c r="H11" s="122"/>
      <c r="I11" s="125"/>
      <c r="J11" s="125"/>
      <c r="K11" s="122"/>
      <c r="L11" s="122"/>
      <c r="M11" s="122"/>
      <c r="N11" s="122"/>
      <c r="O11" s="122"/>
      <c r="P11" s="122"/>
    </row>
    <row r="12" spans="2:16" ht="180">
      <c r="B12" s="121"/>
      <c r="C12" s="122"/>
      <c r="D12" s="122"/>
      <c r="E12" s="122" t="s">
        <v>2482</v>
      </c>
      <c r="F12" s="123">
        <v>2</v>
      </c>
      <c r="G12" s="122" t="s">
        <v>1506</v>
      </c>
      <c r="H12" s="122"/>
      <c r="I12" s="125">
        <v>43831</v>
      </c>
      <c r="J12" s="125">
        <v>44518</v>
      </c>
      <c r="K12" s="124">
        <v>1</v>
      </c>
      <c r="L12" s="121" t="s">
        <v>2375</v>
      </c>
      <c r="M12" s="122" t="s">
        <v>2477</v>
      </c>
      <c r="N12" s="122" t="s">
        <v>2478</v>
      </c>
      <c r="O12" s="122" t="s">
        <v>2479</v>
      </c>
      <c r="P12" s="122" t="s">
        <v>1487</v>
      </c>
    </row>
    <row r="13" spans="2:16">
      <c r="B13" s="121"/>
      <c r="C13" s="122"/>
      <c r="D13" s="122"/>
      <c r="E13" s="122"/>
      <c r="F13" s="123"/>
      <c r="G13" s="122"/>
      <c r="H13" s="122"/>
      <c r="I13" s="125"/>
      <c r="J13" s="125"/>
      <c r="K13" s="124"/>
      <c r="L13" s="121"/>
      <c r="M13" s="122"/>
      <c r="N13" s="122"/>
      <c r="O13" s="129"/>
      <c r="P13" s="128"/>
    </row>
    <row r="14" spans="2:16">
      <c r="B14" s="121"/>
      <c r="C14" s="122"/>
      <c r="D14" s="122"/>
      <c r="E14" s="122"/>
      <c r="F14" s="123"/>
      <c r="G14" s="122"/>
      <c r="H14" s="122"/>
      <c r="I14" s="125"/>
      <c r="J14" s="125"/>
      <c r="K14" s="124"/>
      <c r="L14" s="121"/>
      <c r="M14" s="122"/>
      <c r="N14" s="122"/>
      <c r="O14" s="129"/>
      <c r="P14" s="128"/>
    </row>
    <row r="15" spans="2:16">
      <c r="B15" s="121"/>
      <c r="C15" s="122"/>
      <c r="D15" s="122"/>
      <c r="E15" s="122"/>
      <c r="F15" s="123"/>
      <c r="G15" s="122"/>
      <c r="H15" s="122"/>
      <c r="I15" s="125"/>
      <c r="J15" s="125"/>
      <c r="K15" s="124"/>
      <c r="L15" s="121"/>
      <c r="M15" s="122"/>
      <c r="N15" s="122"/>
      <c r="O15" s="129"/>
      <c r="P15" s="128"/>
    </row>
    <row r="16" spans="2:16">
      <c r="B16" s="121"/>
      <c r="C16" s="122"/>
      <c r="D16" s="122"/>
      <c r="E16" s="122"/>
      <c r="F16" s="123"/>
      <c r="G16" s="122"/>
      <c r="H16" s="122"/>
      <c r="I16" s="125"/>
      <c r="J16" s="125"/>
      <c r="K16" s="124"/>
      <c r="L16" s="121"/>
      <c r="M16" s="122"/>
      <c r="N16" s="122"/>
      <c r="O16" s="129"/>
      <c r="P16" s="128"/>
    </row>
    <row r="17" spans="2:16">
      <c r="B17" s="121"/>
      <c r="C17" s="122"/>
      <c r="D17" s="122"/>
      <c r="E17" s="122"/>
      <c r="F17" s="123"/>
      <c r="G17" s="122"/>
      <c r="H17" s="122"/>
      <c r="I17" s="125"/>
      <c r="J17" s="125"/>
      <c r="K17" s="124"/>
      <c r="L17" s="121"/>
      <c r="M17" s="122"/>
      <c r="N17" s="122"/>
      <c r="O17" s="129"/>
      <c r="P17" s="128"/>
    </row>
    <row r="18" spans="2:16">
      <c r="B18" s="121"/>
      <c r="C18" s="122"/>
      <c r="D18" s="122"/>
      <c r="E18" s="122"/>
      <c r="F18" s="123"/>
      <c r="G18" s="122"/>
      <c r="H18" s="122"/>
      <c r="I18" s="125"/>
      <c r="J18" s="125"/>
      <c r="K18" s="124"/>
      <c r="L18" s="121"/>
      <c r="M18" s="122"/>
      <c r="N18" s="122"/>
      <c r="O18" s="129"/>
      <c r="P18" s="128"/>
    </row>
    <row r="19" spans="2:16">
      <c r="B19" s="121"/>
      <c r="C19" s="122"/>
      <c r="D19" s="122"/>
      <c r="E19" s="122"/>
      <c r="F19" s="123"/>
      <c r="G19" s="122"/>
      <c r="H19" s="122"/>
      <c r="I19" s="125"/>
      <c r="J19" s="125"/>
      <c r="K19" s="124"/>
      <c r="L19" s="121"/>
      <c r="M19" s="122"/>
      <c r="N19" s="122"/>
      <c r="O19" s="129"/>
      <c r="P19" s="128"/>
    </row>
    <row r="20" spans="2:16">
      <c r="B20" s="121"/>
      <c r="C20" s="122"/>
      <c r="D20" s="122"/>
      <c r="E20" s="122"/>
      <c r="F20" s="123"/>
      <c r="G20" s="122"/>
      <c r="H20" s="122"/>
      <c r="I20" s="125"/>
      <c r="J20" s="125"/>
      <c r="K20" s="124"/>
      <c r="L20" s="121"/>
      <c r="M20" s="122"/>
      <c r="N20" s="122"/>
      <c r="O20" s="129"/>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7"/>
      <c r="C23" s="127"/>
      <c r="D23" s="127"/>
      <c r="E23" s="127"/>
      <c r="F23" s="127"/>
      <c r="G23" s="127"/>
      <c r="H23" s="127"/>
      <c r="I23" s="127"/>
      <c r="J23" s="127"/>
      <c r="K23" s="127"/>
      <c r="L23" s="127"/>
      <c r="M23" s="127"/>
      <c r="N23" s="127"/>
      <c r="O23" s="127"/>
      <c r="P23" s="127"/>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sheetProtection algorithmName="SHA-512" hashValue="jO3QieaX3nzbR+27YWIcXjq4q94Mr9wYl7K2AptARveDp+mLk+omhBpEnj8WRa7Emybc8hllIRjLEn0xGpXWUQ==" saltValue="Ra9nS6seUMWMvjmbNQ3cu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20">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20">
      <formula1>L10="Otro (escríbala en la siguiente columna)"</formula1>
    </dataValidation>
    <dataValidation allowBlank="1" showInputMessage="1" showErrorMessage="1" error="Debe seleccionar una causa del listado de e-kogi" prompt="Describa brevemente el sustento del insumo y causa seleccionados." sqref="D10:D20"/>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20"/>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14:formula1>
            <xm:f>LISTAS!$J$2:$J$9</xm:f>
          </x14:formula1>
          <xm:sqref>B10:B20</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L10:L20</xm:sqref>
        </x14:dataValidation>
        <x14:dataValidation type="list" allowBlank="1" showInputMessage="1" showErrorMessage="1" prompt="¿Como realizará la divulagacion de la PPDA la interior de la entidad? ">
          <x14:formula1>
            <xm:f>LISTAS!$K$2:$K$3</xm:f>
          </x14:formula1>
          <xm:sqref>P11:P20</xm:sqref>
        </x14:dataValidation>
        <x14:dataValidation type="list" showInputMessage="1" showErrorMessage="1" prompt="Seleccione la medida">
          <x14:formula1>
            <xm:f>LISTAS!$E$2:$E$8</xm:f>
          </x14:formula1>
          <xm:sqref>G10:G20</xm:sqref>
        </x14:dataValidation>
        <x14:dataValidation type="list" allowBlank="1" showInputMessage="1" showErrorMessage="1" error="Seleccione un número" prompt="Enumere la medida a tomar para cada subcausa.">
          <x14:formula1>
            <xm:f>LISTAS!$D$2:$D$11</xm:f>
          </x14:formula1>
          <xm:sqref>F10:F20</xm:sqref>
        </x14:dataValidation>
        <x14:dataValidation type="list" allowBlank="1" showInputMessage="1" showErrorMessage="1" error="Debe seleccionar una causa del listado de e-kogi" prompt="Seleccione la causa ">
          <x14:formula1>
            <xm:f>CAUSAS!$B$3:$B$695</xm:f>
          </x14:formula1>
          <xm:sqref>C10:C20</xm:sqref>
        </x14:dataValidation>
        <x14:dataValidation type="list" allowBlank="1" showInputMessage="1" showErrorMessage="1" error="Seleccione un número" prompt="Enumere los mecanismos a tomar ">
          <x14:formula1>
            <xm:f>LISTAS!$D$2:$D$11</xm:f>
          </x14:formula1>
          <xm:sqref>K10:K20</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heetViews>
  <sheetFormatPr baseColWidth="10" defaultRowHeight="15"/>
  <cols>
    <col min="1" max="1" width="5.7109375" customWidth="1"/>
  </cols>
  <sheetData>
    <row r="3" spans="2:10" ht="24">
      <c r="B3" s="171" t="s">
        <v>2392</v>
      </c>
      <c r="C3" s="171"/>
      <c r="D3" s="171"/>
      <c r="E3" s="171"/>
      <c r="F3" s="171"/>
      <c r="G3" s="172"/>
      <c r="H3" s="172"/>
      <c r="I3" s="172"/>
      <c r="J3" s="172"/>
    </row>
    <row r="5" spans="2:10" ht="24.75" customHeight="1">
      <c r="B5" s="39" t="s">
        <v>2411</v>
      </c>
    </row>
    <row r="6" spans="2:10">
      <c r="B6" s="39"/>
    </row>
    <row r="7" spans="2:10">
      <c r="B7" s="199" t="s">
        <v>2412</v>
      </c>
      <c r="C7" s="200"/>
      <c r="D7" s="200"/>
      <c r="E7" s="200"/>
      <c r="F7" s="200"/>
      <c r="G7" s="200"/>
      <c r="H7" s="200"/>
      <c r="I7" s="200"/>
      <c r="J7" s="200"/>
    </row>
    <row r="8" spans="2:10">
      <c r="B8" s="200"/>
      <c r="C8" s="200"/>
      <c r="D8" s="200"/>
      <c r="E8" s="200"/>
      <c r="F8" s="200"/>
      <c r="G8" s="200"/>
      <c r="H8" s="200"/>
      <c r="I8" s="200"/>
      <c r="J8" s="200"/>
    </row>
    <row r="20" spans="2:3">
      <c r="B20" s="79"/>
      <c r="C20" s="79"/>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CARLOS</cp:lastModifiedBy>
  <cp:lastPrinted>2019-10-22T16:06:09Z</cp:lastPrinted>
  <dcterms:created xsi:type="dcterms:W3CDTF">2019-04-08T20:16:01Z</dcterms:created>
  <dcterms:modified xsi:type="dcterms:W3CDTF">2020-06-23T17:50:52Z</dcterms:modified>
</cp:coreProperties>
</file>