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3/8. EJECUCION PRESUPUESTAL/"/>
    </mc:Choice>
  </mc:AlternateContent>
  <xr:revisionPtr revIDLastSave="745" documentId="6_{F20996C8-7BC7-49E1-B678-AA94E9180345}" xr6:coauthVersionLast="47" xr6:coauthVersionMax="47" xr10:uidLastSave="{AD14CE9D-63AC-41BA-93AE-5C0E19B5FF96}"/>
  <bookViews>
    <workbookView xWindow="28680" yWindow="-120" windowWidth="21840" windowHeight="13140" xr2:uid="{00000000-000D-0000-FFFF-FFFF00000000}"/>
  </bookViews>
  <sheets>
    <sheet name="CC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0" i="1" l="1"/>
  <c r="O40" i="1"/>
  <c r="M40" i="1"/>
  <c r="K40" i="1"/>
  <c r="I40" i="1"/>
  <c r="H40" i="1"/>
  <c r="E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L33" i="1" l="1"/>
  <c r="N33" i="1"/>
  <c r="P33" i="1"/>
  <c r="J33" i="1"/>
  <c r="R33" i="1"/>
  <c r="G40" i="1"/>
  <c r="F40" i="1"/>
  <c r="J24" i="1"/>
  <c r="G11" i="1"/>
  <c r="G26" i="1" s="1"/>
  <c r="F11" i="1"/>
  <c r="F26" i="1" s="1"/>
  <c r="E11" i="1"/>
  <c r="E26" i="1" s="1"/>
  <c r="E42" i="1" s="1"/>
  <c r="Q11" i="1"/>
  <c r="Q26" i="1" s="1"/>
  <c r="Q42" i="1" s="1"/>
  <c r="O11" i="1"/>
  <c r="O26" i="1" s="1"/>
  <c r="O42" i="1" s="1"/>
  <c r="M11" i="1"/>
  <c r="M26" i="1" s="1"/>
  <c r="M42" i="1" s="1"/>
  <c r="K11" i="1"/>
  <c r="K26" i="1" s="1"/>
  <c r="K42" i="1" s="1"/>
  <c r="I11" i="1"/>
  <c r="I26" i="1" s="1"/>
  <c r="I42" i="1" s="1"/>
  <c r="H11" i="1"/>
  <c r="H26" i="1" s="1"/>
  <c r="H42" i="1" s="1"/>
  <c r="R15" i="1"/>
  <c r="R16" i="1" s="1"/>
  <c r="P15" i="1"/>
  <c r="P16" i="1" s="1"/>
  <c r="N15" i="1"/>
  <c r="N16" i="1" s="1"/>
  <c r="L15" i="1"/>
  <c r="L16" i="1" s="1"/>
  <c r="J15" i="1"/>
  <c r="J16" i="1" s="1"/>
  <c r="F42" i="1" l="1"/>
  <c r="G42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0" i="1" l="1"/>
  <c r="J40" i="1"/>
  <c r="P40" i="1"/>
  <c r="N40" i="1"/>
  <c r="L40" i="1"/>
  <c r="P26" i="1" l="1"/>
  <c r="L26" i="1"/>
  <c r="L42" i="1"/>
  <c r="N26" i="1"/>
  <c r="N42" i="1"/>
  <c r="J26" i="1"/>
  <c r="J42" i="1"/>
  <c r="R26" i="1"/>
  <c r="R42" i="1"/>
  <c r="P42" i="1" l="1"/>
</calcChain>
</file>

<file path=xl/sharedStrings.xml><?xml version="1.0" encoding="utf-8"?>
<sst xmlns="http://schemas.openxmlformats.org/spreadsheetml/2006/main" count="149" uniqueCount="50">
  <si>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</si>
  <si>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</si>
  <si>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</si>
  <si>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</si>
  <si>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</si>
  <si>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</si>
  <si>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</si>
  <si>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</si>
  <si>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</si>
  <si>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</si>
  <si>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</si>
  <si>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</si>
  <si>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</si>
  <si>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</si>
  <si>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</si>
  <si>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</si>
  <si>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</si>
  <si>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</si>
  <si>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</si>
  <si>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</si>
  <si>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</si>
  <si>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</si>
  <si>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</si>
  <si>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</si>
  <si>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</si>
  <si>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</si>
  <si>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</si>
  <si>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</si>
  <si>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</si>
  <si>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</si>
  <si>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</si>
  <si>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</si>
  <si>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</si>
  <si>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</si>
  <si>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</si>
  <si>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</si>
  <si>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</si>
  <si>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</si>
  <si>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</si>
  <si>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</si>
  <si>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</si>
  <si>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</si>
  <si>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</si>
  <si>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</si>
  <si>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</si>
  <si>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</si>
  <si>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</si>
  <si>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</si>
  <si>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Colombia Compra Eficiente 
Ejecución Presupuestal a 31/01/2023
Ejcucion Definitiva</t>
  </si>
  <si>
    <t>Fecha de elaboracion: 01-02-2023
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</si>
</sst>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6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6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Alignment="1">
      <alignment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showGridLines="0" tabSelected="1" zoomScale="90" zoomScaleNormal="90" zoomScaleSheetLayoutView="85" workbookViewId="0">
      <selection sqref="A1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4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48" t="s">
        <v>0</v>
      </c>
      <c r="B5" s="4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48" t="s">
        <v>1</v>
      </c>
      <c r="B6" s="48"/>
      <c r="C6" s="4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12017000000</v>
      </c>
      <c r="F8" s="8">
        <v>0</v>
      </c>
      <c r="G8" s="8">
        <v>0</v>
      </c>
      <c r="H8" s="8">
        <v>12017000000</v>
      </c>
      <c r="I8" s="8">
        <v>12017000000</v>
      </c>
      <c r="J8" s="9">
        <f>+I8/H8</f>
        <v>1</v>
      </c>
      <c r="K8" s="8">
        <v>0</v>
      </c>
      <c r="L8" s="9">
        <f>+K8/$H8</f>
        <v>0</v>
      </c>
      <c r="M8" s="8">
        <v>694982100</v>
      </c>
      <c r="N8" s="9">
        <f>+M8/$H8</f>
        <v>5.7833244570192226E-2</v>
      </c>
      <c r="O8" s="8">
        <v>694982100</v>
      </c>
      <c r="P8" s="9">
        <f>+O8/$H8</f>
        <v>5.7833244570192226E-2</v>
      </c>
      <c r="Q8" s="8">
        <v>694982100</v>
      </c>
      <c r="R8" s="9">
        <f>+Q8/$H8</f>
        <v>5.7833244570192226E-2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4336400000</v>
      </c>
      <c r="F9" s="8">
        <v>0</v>
      </c>
      <c r="G9" s="8">
        <v>0</v>
      </c>
      <c r="H9" s="8">
        <v>4336400000</v>
      </c>
      <c r="I9" s="8">
        <v>4336400000</v>
      </c>
      <c r="J9" s="9">
        <f>+I9/H9</f>
        <v>1</v>
      </c>
      <c r="K9" s="8">
        <v>0</v>
      </c>
      <c r="L9" s="9">
        <f>+K9/$H9</f>
        <v>0</v>
      </c>
      <c r="M9" s="8">
        <v>292129441</v>
      </c>
      <c r="N9" s="9">
        <f>+M9/$H9</f>
        <v>6.7366811410386501E-2</v>
      </c>
      <c r="O9" s="8">
        <v>274302741</v>
      </c>
      <c r="P9" s="9">
        <f>+O9/$H9</f>
        <v>6.3255866848076742E-2</v>
      </c>
      <c r="Q9" s="8">
        <v>274302741</v>
      </c>
      <c r="R9" s="9">
        <f>+Q9/$H9</f>
        <v>6.3255866848076742E-2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943600000</v>
      </c>
      <c r="F10" s="8">
        <v>0</v>
      </c>
      <c r="G10" s="8">
        <v>0</v>
      </c>
      <c r="H10" s="8">
        <v>943600000</v>
      </c>
      <c r="I10" s="8">
        <v>943600000</v>
      </c>
      <c r="J10" s="9">
        <f>+I10/H10</f>
        <v>1</v>
      </c>
      <c r="K10" s="8">
        <v>0</v>
      </c>
      <c r="L10" s="9">
        <f>+K10/$H10</f>
        <v>0</v>
      </c>
      <c r="M10" s="8">
        <v>58947773</v>
      </c>
      <c r="N10" s="9">
        <f>+M10/$H10</f>
        <v>6.2471145612547692E-2</v>
      </c>
      <c r="O10" s="8">
        <v>58947773</v>
      </c>
      <c r="P10" s="9">
        <f>+O10/$H10</f>
        <v>6.2471145612547692E-2</v>
      </c>
      <c r="Q10" s="8">
        <v>58947773</v>
      </c>
      <c r="R10" s="9">
        <f>+Q10/$H10</f>
        <v>6.2471145612547692E-2</v>
      </c>
    </row>
    <row r="11" spans="1:18" x14ac:dyDescent="0.2">
      <c r="A11" s="49" t="s">
        <v>18</v>
      </c>
      <c r="B11" s="49"/>
      <c r="C11" s="49"/>
      <c r="D11" s="49"/>
      <c r="E11" s="10">
        <f t="shared" ref="E11:G11" si="0">SUM(E8:E10)</f>
        <v>17297000000</v>
      </c>
      <c r="F11" s="10">
        <f t="shared" si="0"/>
        <v>0</v>
      </c>
      <c r="G11" s="10">
        <f t="shared" si="0"/>
        <v>0</v>
      </c>
      <c r="H11" s="10">
        <f>SUM(H8:H10)</f>
        <v>17297000000</v>
      </c>
      <c r="I11" s="10">
        <f>SUM(I8:I10)</f>
        <v>17297000000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1046059314</v>
      </c>
      <c r="N11" s="11">
        <f t="shared" ref="N11" si="3">+M11/$H11</f>
        <v>6.0476343527779385E-2</v>
      </c>
      <c r="O11" s="10">
        <f>SUM(O8:O10)</f>
        <v>1028232614</v>
      </c>
      <c r="P11" s="11">
        <f t="shared" ref="P11" si="4">+O11/$H11</f>
        <v>5.9445719720182692E-2</v>
      </c>
      <c r="Q11" s="10">
        <f>SUM(Q8:Q10)</f>
        <v>1028232614</v>
      </c>
      <c r="R11" s="12">
        <f t="shared" ref="R11" si="5">+Q11/$H11</f>
        <v>5.9445719720182692E-2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6" t="s">
        <v>19</v>
      </c>
      <c r="B13" s="46"/>
      <c r="C13" s="46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4404500000</v>
      </c>
      <c r="F15" s="8">
        <v>0</v>
      </c>
      <c r="G15" s="8">
        <v>0</v>
      </c>
      <c r="H15" s="8">
        <v>4404500000</v>
      </c>
      <c r="I15" s="8">
        <v>1779954703.6400001</v>
      </c>
      <c r="J15" s="9">
        <f>+I15/$H15</f>
        <v>0.4041218534771257</v>
      </c>
      <c r="K15" s="8">
        <v>2624545296.3600001</v>
      </c>
      <c r="L15" s="9">
        <f>+K15/$H15</f>
        <v>0.59587814652287441</v>
      </c>
      <c r="M15" s="8">
        <v>1274146084.24</v>
      </c>
      <c r="N15" s="9">
        <f>+M15/$H15</f>
        <v>0.28928279810194119</v>
      </c>
      <c r="O15" s="8">
        <v>151684638.11000001</v>
      </c>
      <c r="P15" s="9">
        <f>+O15/$H15</f>
        <v>3.4438560133953917E-2</v>
      </c>
      <c r="Q15" s="8">
        <v>151684638.11000001</v>
      </c>
      <c r="R15" s="9">
        <f>+Q15/$H15</f>
        <v>3.4438560133953917E-2</v>
      </c>
    </row>
    <row r="16" spans="1:18" x14ac:dyDescent="0.2">
      <c r="A16" s="49" t="s">
        <v>20</v>
      </c>
      <c r="B16" s="49"/>
      <c r="C16" s="49"/>
      <c r="D16" s="49"/>
      <c r="E16" s="10">
        <f>+E15</f>
        <v>4404500000</v>
      </c>
      <c r="F16" s="10">
        <f>+F15</f>
        <v>0</v>
      </c>
      <c r="G16" s="10">
        <f>+G15</f>
        <v>0</v>
      </c>
      <c r="H16" s="10">
        <f>+H15</f>
        <v>4404500000</v>
      </c>
      <c r="I16" s="10">
        <f>+I15</f>
        <v>1779954703.6400001</v>
      </c>
      <c r="J16" s="11">
        <f t="shared" ref="J16:R16" si="6">+J15</f>
        <v>0.4041218534771257</v>
      </c>
      <c r="K16" s="10">
        <f t="shared" si="6"/>
        <v>2624545296.3600001</v>
      </c>
      <c r="L16" s="11">
        <f t="shared" si="6"/>
        <v>0.59587814652287441</v>
      </c>
      <c r="M16" s="10">
        <f t="shared" si="6"/>
        <v>1274146084.24</v>
      </c>
      <c r="N16" s="11">
        <f t="shared" si="6"/>
        <v>0.28928279810194119</v>
      </c>
      <c r="O16" s="10">
        <f t="shared" si="6"/>
        <v>151684638.11000001</v>
      </c>
      <c r="P16" s="11">
        <f t="shared" si="6"/>
        <v>3.4438560133953917E-2</v>
      </c>
      <c r="Q16" s="10">
        <f t="shared" si="6"/>
        <v>151684638.11000001</v>
      </c>
      <c r="R16" s="11">
        <f t="shared" si="6"/>
        <v>3.4438560133953917E-2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6" t="s">
        <v>21</v>
      </c>
      <c r="B18" s="46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55300000</v>
      </c>
      <c r="F20" s="8">
        <v>0</v>
      </c>
      <c r="G20" s="8">
        <v>0</v>
      </c>
      <c r="H20" s="8">
        <v>55300000</v>
      </c>
      <c r="I20" s="8">
        <v>55300000</v>
      </c>
      <c r="J20" s="9">
        <f>+I20/$H20</f>
        <v>1</v>
      </c>
      <c r="K20" s="8">
        <v>0</v>
      </c>
      <c r="L20" s="9">
        <f>+K20/$H20</f>
        <v>0</v>
      </c>
      <c r="M20" s="8">
        <v>6312589</v>
      </c>
      <c r="N20" s="9">
        <f>+M20/$H20</f>
        <v>0.11415169981916817</v>
      </c>
      <c r="O20" s="8">
        <v>6312589</v>
      </c>
      <c r="P20" s="9">
        <f>+O20/$H20</f>
        <v>0.11415169981916817</v>
      </c>
      <c r="Q20" s="8">
        <v>6312589</v>
      </c>
      <c r="R20" s="9">
        <f>+Q20/$H20</f>
        <v>0.11415169981916817</v>
      </c>
    </row>
    <row r="22" spans="1:18" x14ac:dyDescent="0.2">
      <c r="A22" s="35"/>
      <c r="B22" s="36"/>
      <c r="C22" s="36"/>
      <c r="D22" s="37"/>
      <c r="E22" s="37"/>
      <c r="F22" s="37"/>
      <c r="G22" s="37"/>
      <c r="H22" s="38"/>
      <c r="I22" s="38"/>
      <c r="J22" s="39"/>
      <c r="K22" s="38"/>
      <c r="L22" s="39"/>
      <c r="M22" s="38"/>
      <c r="N22" s="39"/>
      <c r="O22" s="38"/>
      <c r="P22" s="39"/>
      <c r="Q22" s="38"/>
      <c r="R22" s="40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174628291</v>
      </c>
      <c r="F24" s="8">
        <v>0</v>
      </c>
      <c r="G24" s="8">
        <v>0</v>
      </c>
      <c r="H24" s="8">
        <v>174628291</v>
      </c>
      <c r="I24" s="8">
        <v>0</v>
      </c>
      <c r="J24" s="9">
        <f>+I24/$H24</f>
        <v>0</v>
      </c>
      <c r="K24" s="8">
        <v>174628291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5"/>
      <c r="B25" s="36"/>
      <c r="C25" s="36"/>
      <c r="D25" s="37"/>
      <c r="E25" s="37"/>
      <c r="F25" s="37"/>
      <c r="G25" s="37"/>
      <c r="H25" s="38"/>
      <c r="I25" s="38"/>
      <c r="J25" s="39"/>
      <c r="K25" s="38"/>
      <c r="L25" s="39"/>
      <c r="M25" s="38"/>
      <c r="N25" s="39"/>
      <c r="O25" s="38"/>
      <c r="P25" s="39"/>
      <c r="Q25" s="38"/>
      <c r="R25" s="40"/>
    </row>
    <row r="26" spans="1:18" x14ac:dyDescent="0.2">
      <c r="A26" s="49" t="s">
        <v>22</v>
      </c>
      <c r="B26" s="49"/>
      <c r="C26" s="49"/>
      <c r="D26" s="49"/>
      <c r="E26" s="10">
        <f>+E11+E16+E20+E24</f>
        <v>21931428291</v>
      </c>
      <c r="F26" s="10">
        <f>+F11+F16+F20+F24</f>
        <v>0</v>
      </c>
      <c r="G26" s="10">
        <f>+G11+G16+G20+G24</f>
        <v>0</v>
      </c>
      <c r="H26" s="10">
        <f>+H11+H16+H20+H24</f>
        <v>21931428291</v>
      </c>
      <c r="I26" s="10">
        <f>+I11+I16+I20+I24</f>
        <v>19132254703.639999</v>
      </c>
      <c r="J26" s="11">
        <f t="shared" ref="J26:J42" si="7">+I26/H26</f>
        <v>0.87236701822522444</v>
      </c>
      <c r="K26" s="10">
        <f>+K11+K16+K20+K24</f>
        <v>2799173587.3600001</v>
      </c>
      <c r="L26" s="11">
        <f t="shared" ref="L26:L42" si="8">+K26/H26</f>
        <v>0.12763298177477556</v>
      </c>
      <c r="M26" s="10">
        <f>+M11+M16+M20+M24</f>
        <v>2326517987.2399998</v>
      </c>
      <c r="N26" s="11">
        <f t="shared" ref="N26:N42" si="9">+M26/H26</f>
        <v>0.10608146247341003</v>
      </c>
      <c r="O26" s="10">
        <f>+O11+O16+O20+O24</f>
        <v>1186229841.1100001</v>
      </c>
      <c r="P26" s="11">
        <f t="shared" ref="P26:P42" si="10">+O26/H26</f>
        <v>5.4088125286249289E-2</v>
      </c>
      <c r="Q26" s="10">
        <f>+Q11+Q16+Q20+Q24</f>
        <v>1186229841.1100001</v>
      </c>
      <c r="R26" s="12">
        <f>+Q26/H26</f>
        <v>5.4088125286249289E-2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0" t="s">
        <v>47</v>
      </c>
      <c r="B28" s="50"/>
      <c r="C28" s="50"/>
      <c r="D28" s="50"/>
      <c r="E28" s="42"/>
      <c r="F28" s="42"/>
      <c r="G28" s="42"/>
      <c r="H28" s="38"/>
      <c r="I28" s="38"/>
      <c r="J28" s="39"/>
      <c r="K28" s="38"/>
      <c r="L28" s="39"/>
      <c r="M28" s="38"/>
      <c r="N28" s="39"/>
      <c r="O28" s="38"/>
      <c r="P28" s="39"/>
      <c r="Q28" s="38"/>
      <c r="R28" s="43"/>
    </row>
    <row r="29" spans="1:18" ht="6.75" customHeight="1" x14ac:dyDescent="0.2">
      <c r="A29" s="42"/>
      <c r="B29" s="42"/>
      <c r="C29" s="42"/>
      <c r="D29" s="42"/>
      <c r="E29" s="42"/>
      <c r="F29" s="42"/>
      <c r="G29" s="42"/>
      <c r="H29" s="38"/>
      <c r="I29" s="38"/>
      <c r="J29" s="39"/>
      <c r="K29" s="38"/>
      <c r="L29" s="39"/>
      <c r="M29" s="38"/>
      <c r="N29" s="39"/>
      <c r="O29" s="38"/>
      <c r="P29" s="39"/>
      <c r="Q29" s="38"/>
      <c r="R29" s="43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540174373</v>
      </c>
      <c r="F31" s="8">
        <v>0</v>
      </c>
      <c r="G31" s="8">
        <v>0</v>
      </c>
      <c r="H31" s="8">
        <v>540174373</v>
      </c>
      <c r="I31" s="8">
        <v>0</v>
      </c>
      <c r="J31" s="9">
        <f>+I31/$H31</f>
        <v>0</v>
      </c>
      <c r="K31" s="8">
        <v>540174373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5"/>
      <c r="B32" s="36"/>
      <c r="C32" s="36"/>
      <c r="D32" s="37"/>
      <c r="E32" s="37"/>
      <c r="F32" s="37"/>
      <c r="G32" s="37"/>
      <c r="H32" s="38"/>
      <c r="I32" s="38"/>
      <c r="J32" s="39"/>
      <c r="K32" s="38"/>
      <c r="L32" s="39"/>
      <c r="M32" s="38"/>
      <c r="N32" s="39"/>
      <c r="O32" s="38"/>
      <c r="P32" s="39"/>
      <c r="Q32" s="38"/>
      <c r="R32" s="40"/>
    </row>
    <row r="33" spans="1:18" ht="15" customHeight="1" x14ac:dyDescent="0.2">
      <c r="A33" s="49" t="s">
        <v>46</v>
      </c>
      <c r="B33" s="49"/>
      <c r="C33" s="49"/>
      <c r="D33" s="49"/>
      <c r="E33" s="10">
        <f>+E31</f>
        <v>540174373</v>
      </c>
      <c r="F33" s="10">
        <f>+F31</f>
        <v>0</v>
      </c>
      <c r="G33" s="10">
        <f>+G31</f>
        <v>0</v>
      </c>
      <c r="H33" s="10">
        <f>+H31</f>
        <v>540174373</v>
      </c>
      <c r="I33" s="10">
        <f>+I31</f>
        <v>0</v>
      </c>
      <c r="J33" s="11">
        <f t="shared" ref="J33" si="11">+I33/H33</f>
        <v>0</v>
      </c>
      <c r="K33" s="10">
        <f>+K31</f>
        <v>540174373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2"/>
      <c r="B34" s="42"/>
      <c r="C34" s="42"/>
      <c r="D34" s="42"/>
      <c r="E34" s="42"/>
      <c r="F34" s="42"/>
      <c r="G34" s="42"/>
      <c r="H34" s="38"/>
      <c r="I34" s="38"/>
      <c r="J34" s="39"/>
      <c r="K34" s="38"/>
      <c r="L34" s="39"/>
      <c r="M34" s="38"/>
      <c r="N34" s="39"/>
      <c r="O34" s="38"/>
      <c r="P34" s="39"/>
      <c r="Q34" s="38"/>
      <c r="R34" s="43"/>
    </row>
    <row r="35" spans="1:18" ht="6.75" customHeight="1" x14ac:dyDescent="0.2">
      <c r="A35" s="42"/>
      <c r="B35" s="42"/>
      <c r="C35" s="42"/>
      <c r="D35" s="42"/>
      <c r="E35" s="42"/>
      <c r="F35" s="42"/>
      <c r="G35" s="42"/>
      <c r="H35" s="38"/>
      <c r="I35" s="38"/>
      <c r="J35" s="39"/>
      <c r="K35" s="38"/>
      <c r="L35" s="39"/>
      <c r="M35" s="38"/>
      <c r="N35" s="39"/>
      <c r="O35" s="38"/>
      <c r="P35" s="39"/>
      <c r="Q35" s="38"/>
      <c r="R35" s="43"/>
    </row>
    <row r="36" spans="1:18" ht="6.75" customHeight="1" x14ac:dyDescent="0.2">
      <c r="A36" s="42"/>
      <c r="B36" s="42"/>
      <c r="C36" s="42"/>
      <c r="D36" s="42"/>
      <c r="E36" s="42"/>
      <c r="F36" s="42"/>
      <c r="G36" s="42"/>
      <c r="H36" s="38"/>
      <c r="I36" s="38"/>
      <c r="J36" s="39"/>
      <c r="K36" s="38"/>
      <c r="L36" s="39"/>
      <c r="M36" s="38"/>
      <c r="N36" s="39"/>
      <c r="O36" s="38"/>
      <c r="P36" s="39"/>
      <c r="Q36" s="38"/>
      <c r="R36" s="43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51620000000</v>
      </c>
      <c r="F39" s="8">
        <v>0</v>
      </c>
      <c r="G39" s="8">
        <v>0</v>
      </c>
      <c r="H39" s="8">
        <v>51620000000</v>
      </c>
      <c r="I39" s="8">
        <v>28253677808.990002</v>
      </c>
      <c r="J39" s="9">
        <f>+I39/H39</f>
        <v>0.5473397483337854</v>
      </c>
      <c r="K39" s="8">
        <v>23366322191.009998</v>
      </c>
      <c r="L39" s="9">
        <f>+K39/H39</f>
        <v>0.4526602516662146</v>
      </c>
      <c r="M39" s="8">
        <v>20218390480.990002</v>
      </c>
      <c r="N39" s="9">
        <f>+M39/H39</f>
        <v>0.39167745991844249</v>
      </c>
      <c r="O39" s="8">
        <v>0</v>
      </c>
      <c r="P39" s="9">
        <f>+O39/H39</f>
        <v>0</v>
      </c>
      <c r="Q39" s="8">
        <v>0</v>
      </c>
      <c r="R39" s="9">
        <f>+Q39/H39</f>
        <v>0</v>
      </c>
    </row>
    <row r="40" spans="1:18" x14ac:dyDescent="0.2">
      <c r="A40" s="49" t="s">
        <v>26</v>
      </c>
      <c r="B40" s="49"/>
      <c r="C40" s="49"/>
      <c r="D40" s="49"/>
      <c r="E40" s="10">
        <f>+E39</f>
        <v>51620000000</v>
      </c>
      <c r="F40" s="10">
        <f>+F39</f>
        <v>0</v>
      </c>
      <c r="G40" s="10">
        <f>+G39</f>
        <v>0</v>
      </c>
      <c r="H40" s="10">
        <f>+H39</f>
        <v>51620000000</v>
      </c>
      <c r="I40" s="10">
        <f>+I39</f>
        <v>28253677808.990002</v>
      </c>
      <c r="J40" s="11">
        <f t="shared" ref="J40" si="15">+I40/$H40</f>
        <v>0.5473397483337854</v>
      </c>
      <c r="K40" s="10">
        <f>+K39</f>
        <v>23366322191.009998</v>
      </c>
      <c r="L40" s="11">
        <f t="shared" ref="L40" si="16">+K40/$H40</f>
        <v>0.4526602516662146</v>
      </c>
      <c r="M40" s="10">
        <f>+M39</f>
        <v>20218390480.990002</v>
      </c>
      <c r="N40" s="11">
        <f t="shared" ref="N40" si="17">+M40/$H40</f>
        <v>0.39167745991844249</v>
      </c>
      <c r="O40" s="10">
        <f>+O39</f>
        <v>0</v>
      </c>
      <c r="P40" s="11">
        <f t="shared" ref="P40" si="18">+O40/$H40</f>
        <v>0</v>
      </c>
      <c r="Q40" s="10">
        <f>+Q39</f>
        <v>0</v>
      </c>
      <c r="R40" s="12">
        <f t="shared" ref="R40" si="19">+Q40/$H40</f>
        <v>0</v>
      </c>
    </row>
    <row r="41" spans="1:18" ht="7.5" customHeight="1" x14ac:dyDescent="0.2">
      <c r="A41" s="25"/>
      <c r="B41" s="25"/>
      <c r="C41" s="26"/>
      <c r="D41" s="27"/>
      <c r="E41" s="27"/>
      <c r="F41" s="27"/>
      <c r="G41" s="27"/>
      <c r="H41" s="28"/>
      <c r="I41" s="28"/>
      <c r="J41" s="29"/>
      <c r="K41" s="28"/>
      <c r="L41" s="29"/>
      <c r="M41" s="28"/>
      <c r="N41" s="29"/>
      <c r="O41" s="28"/>
      <c r="P41" s="29"/>
      <c r="Q41" s="28"/>
      <c r="R41" s="30"/>
    </row>
    <row r="42" spans="1:18" x14ac:dyDescent="0.2">
      <c r="A42" s="49" t="s">
        <v>27</v>
      </c>
      <c r="B42" s="49"/>
      <c r="C42" s="49"/>
      <c r="D42" s="49"/>
      <c r="E42" s="44">
        <f>+E26+E40+E33</f>
        <v>74091602664</v>
      </c>
      <c r="F42" s="10">
        <f>+F26+F40</f>
        <v>0</v>
      </c>
      <c r="G42" s="10">
        <f>+G26+G40</f>
        <v>0</v>
      </c>
      <c r="H42" s="10">
        <f>+H26+H40+H33</f>
        <v>74091602664</v>
      </c>
      <c r="I42" s="10">
        <f>+I26+I40+I33</f>
        <v>47385932512.630005</v>
      </c>
      <c r="J42" s="11">
        <f t="shared" si="7"/>
        <v>0.63955874632003495</v>
      </c>
      <c r="K42" s="10">
        <f>+K26+K40+K33</f>
        <v>26705670151.369999</v>
      </c>
      <c r="L42" s="11">
        <f t="shared" si="8"/>
        <v>0.36044125367996505</v>
      </c>
      <c r="M42" s="10">
        <f>+M26+M40+M33</f>
        <v>22544908468.230003</v>
      </c>
      <c r="N42" s="11">
        <f t="shared" si="9"/>
        <v>0.3042842597219757</v>
      </c>
      <c r="O42" s="10">
        <f>+O26+O40+O33</f>
        <v>1186229841.1100001</v>
      </c>
      <c r="P42" s="11">
        <f t="shared" si="10"/>
        <v>1.6010314238841149E-2</v>
      </c>
      <c r="Q42" s="10">
        <f>+Q26+Q40+Q33</f>
        <v>1186229841.1100001</v>
      </c>
      <c r="R42" s="12">
        <f>+Q42/H42</f>
        <v>1.6010314238841149E-2</v>
      </c>
    </row>
    <row r="43" spans="1:18" ht="0" hidden="1" customHeight="1" x14ac:dyDescent="0.2"/>
    <row r="44" spans="1:18" ht="39" customHeight="1" x14ac:dyDescent="0.2">
      <c r="A44" s="45" t="s">
        <v>49</v>
      </c>
      <c r="B44" s="45"/>
      <c r="C44" s="45"/>
      <c r="D44" s="45"/>
      <c r="K44" s="41"/>
    </row>
  </sheetData>
  <mergeCells count="14">
    <mergeCell ref="A44:D44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0:D40"/>
    <mergeCell ref="A42:D42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2023-02-01T14:42:56Z</dcterms:modified>
</cp:coreProperties>
</file>