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3/8. EJECUCION PRESUPUESTAL/12. DICIEMBRE/"/>
    </mc:Choice>
  </mc:AlternateContent>
  <xr:revisionPtr revIDLastSave="0" documentId="8_{B2D6C909-C14E-4711-B950-29349DFEB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3" i="1" s="1"/>
  <c r="F41" i="1"/>
  <c r="F43" i="1" s="1"/>
  <c r="G41" i="1"/>
  <c r="G43" i="1" s="1"/>
  <c r="H41" i="1"/>
  <c r="R41" i="1" s="1"/>
  <c r="I41" i="1"/>
  <c r="Q11" i="1"/>
  <c r="R11" i="1" s="1"/>
  <c r="O11" i="1"/>
  <c r="O43" i="1"/>
  <c r="M43" i="1"/>
  <c r="K43" i="1"/>
  <c r="I43" i="1"/>
  <c r="R40" i="1"/>
  <c r="R39" i="1"/>
  <c r="P41" i="1"/>
  <c r="P40" i="1"/>
  <c r="P39" i="1"/>
  <c r="N40" i="1"/>
  <c r="N39" i="1"/>
  <c r="L41" i="1"/>
  <c r="L40" i="1"/>
  <c r="L39" i="1"/>
  <c r="Q41" i="1"/>
  <c r="O41" i="1"/>
  <c r="M41" i="1"/>
  <c r="K41" i="1"/>
  <c r="J40" i="1"/>
  <c r="J39" i="1"/>
  <c r="N26" i="1"/>
  <c r="L26" i="1"/>
  <c r="J26" i="1"/>
  <c r="O26" i="1"/>
  <c r="P26" i="1" s="1"/>
  <c r="M26" i="1"/>
  <c r="K26" i="1"/>
  <c r="I26" i="1"/>
  <c r="H26" i="1"/>
  <c r="G26" i="1"/>
  <c r="F26" i="1"/>
  <c r="E26" i="1"/>
  <c r="J24" i="1"/>
  <c r="R24" i="1"/>
  <c r="P24" i="1"/>
  <c r="N24" i="1"/>
  <c r="L24" i="1"/>
  <c r="R20" i="1"/>
  <c r="P20" i="1"/>
  <c r="N20" i="1"/>
  <c r="Q16" i="1"/>
  <c r="O16" i="1"/>
  <c r="P16" i="1" s="1"/>
  <c r="M16" i="1"/>
  <c r="N16" i="1" s="1"/>
  <c r="K16" i="1"/>
  <c r="R16" i="1"/>
  <c r="R15" i="1"/>
  <c r="P15" i="1"/>
  <c r="N15" i="1"/>
  <c r="L16" i="1"/>
  <c r="L15" i="1"/>
  <c r="J15" i="1"/>
  <c r="K15" i="1"/>
  <c r="I16" i="1"/>
  <c r="J16" i="1"/>
  <c r="R10" i="1"/>
  <c r="R9" i="1"/>
  <c r="R8" i="1"/>
  <c r="P11" i="1"/>
  <c r="P10" i="1"/>
  <c r="P9" i="1"/>
  <c r="P8" i="1"/>
  <c r="N11" i="1"/>
  <c r="N10" i="1"/>
  <c r="N9" i="1"/>
  <c r="N8" i="1"/>
  <c r="M11" i="1"/>
  <c r="L8" i="1"/>
  <c r="L11" i="1"/>
  <c r="L10" i="1"/>
  <c r="J10" i="1"/>
  <c r="J9" i="1"/>
  <c r="J8" i="1"/>
  <c r="K11" i="1"/>
  <c r="K10" i="1"/>
  <c r="K9" i="1"/>
  <c r="L9" i="1" s="1"/>
  <c r="K8" i="1"/>
  <c r="I11" i="1"/>
  <c r="J11" i="1" s="1"/>
  <c r="H11" i="1"/>
  <c r="G11" i="1"/>
  <c r="F11" i="1"/>
  <c r="E11" i="1"/>
  <c r="H43" i="1" l="1"/>
  <c r="P43" i="1" s="1"/>
  <c r="N41" i="1"/>
  <c r="J41" i="1"/>
  <c r="Q26" i="1"/>
  <c r="N43" i="1" l="1"/>
  <c r="L43" i="1"/>
  <c r="J43" i="1"/>
  <c r="Q43" i="1"/>
  <c r="R43" i="1" s="1"/>
  <c r="R26" i="1"/>
</calcChain>
</file>

<file path=xl/sharedStrings.xml><?xml version="1.0" encoding="utf-8"?>
<sst xmlns="http://schemas.openxmlformats.org/spreadsheetml/2006/main" count="155" uniqueCount="54">
  <si>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</si>
  <si>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</si>
  <si>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</si>
  <si>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</si>
  <si>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</si>
  <si>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</si>
  <si>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</si>
  <si>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</si>
  <si>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</si>
  <si>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</si>
  <si>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</si>
  <si>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</si>
  <si>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</si>
  <si>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</si>
  <si>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</si>
  <si>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</si>
  <si>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</si>
  <si>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</si>
  <si>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</si>
  <si>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</si>
  <si>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</si>
  <si>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</si>
  <si>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</si>
  <si>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</si>
  <si>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</si>
  <si>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</si>
  <si>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</si>
  <si>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</si>
  <si>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</si>
  <si>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</si>
  <si>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</si>
  <si>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</si>
  <si>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</si>
  <si>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</si>
  <si>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</si>
  <si>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</si>
  <si>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</si>
  <si>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</si>
  <si>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</si>
  <si>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</si>
  <si>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</si>
  <si>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</si>
  <si>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</si>
  <si>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</si>
  <si>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</si>
  <si>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</si>
  <si>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</si>
  <si>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</si>
  <si>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 xml:space="preserve">Agencia Nacional de Contratacion Publica - Colombia Compra Eficiente -
</t>
  </si>
  <si>
    <t xml:space="preserve">Ejecución Presupuestal a </t>
  </si>
  <si>
    <t>Informacion suministrada por SIIF NACION</t>
  </si>
  <si>
    <t>Fecha de elaboracion:</t>
  </si>
  <si>
    <t>C-0304-1000-3</t>
  </si>
  <si>
    <t>GENERACIÓN EFECTIVIDAD Y TRANSPARENCIA EN LAS PLATAFORMAS DE COMPRA PÚBLICA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</si>
</sst>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7" fillId="0" borderId="0" xfId="2" applyFont="1"/>
    <xf numFmtId="0" fontId="3" fillId="0" borderId="0" xfId="2" applyFont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48</xdr:row>
      <xdr:rowOff>100853</xdr:rowOff>
    </xdr:from>
    <xdr:to>
      <xdr:col>12</xdr:col>
      <xdr:colOff>263338</xdr:colOff>
      <xdr:row>55</xdr:row>
      <xdr:rowOff>44264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6"/>
  <sheetViews>
    <sheetView showGridLines="0" tabSelected="1" zoomScale="85" zoomScaleNormal="85" zoomScaleSheetLayoutView="85" workbookViewId="0">
      <selection activeCell="A3" sqref="A3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9.42578125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52" t="s">
        <v>48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0"/>
      <c r="R1" s="50"/>
      <c r="T1" s="45">
        <v>1</v>
      </c>
    </row>
    <row r="2" spans="1:20" x14ac:dyDescent="0.2">
      <c r="A2" s="55" t="s">
        <v>49</v>
      </c>
      <c r="B2" s="56"/>
      <c r="C2" s="56"/>
      <c r="D2" s="56"/>
      <c r="E2" s="56"/>
      <c r="F2" s="56"/>
      <c r="G2" s="56"/>
      <c r="H2" s="56"/>
      <c r="I2" s="57">
        <v>45261</v>
      </c>
      <c r="J2" s="57"/>
      <c r="K2" s="57"/>
      <c r="L2" s="57"/>
      <c r="M2" s="57"/>
      <c r="N2" s="57"/>
      <c r="O2" s="57"/>
      <c r="P2" s="58"/>
      <c r="Q2" s="50"/>
      <c r="R2" s="50"/>
    </row>
    <row r="3" spans="1:20" ht="36.75" customHeight="1" x14ac:dyDescent="0.2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0"/>
      <c r="R3" s="50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20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12017000000</v>
      </c>
      <c r="F8" s="8">
        <v>0</v>
      </c>
      <c r="G8" s="8">
        <v>502578540</v>
      </c>
      <c r="H8" s="8">
        <v>11514421460</v>
      </c>
      <c r="I8" s="8">
        <v>11065826469</v>
      </c>
      <c r="J8" s="9">
        <f>+I8/H8</f>
        <v>0.96104059656332919</v>
      </c>
      <c r="K8" s="8">
        <f>+H8-I8</f>
        <v>448594991</v>
      </c>
      <c r="L8" s="9">
        <f>+K8/$H$8</f>
        <v>3.89594034366708E-2</v>
      </c>
      <c r="M8" s="8">
        <v>11065826469</v>
      </c>
      <c r="N8" s="9">
        <f>+M8/$H8</f>
        <v>0.96104059656332919</v>
      </c>
      <c r="O8" s="8">
        <v>11065826469</v>
      </c>
      <c r="P8" s="9">
        <f t="shared" ref="P8:P11" si="0">+O8/$H8</f>
        <v>0.96104059656332919</v>
      </c>
      <c r="Q8" s="8">
        <v>11065826469</v>
      </c>
      <c r="R8" s="9">
        <f t="shared" ref="R8:R11" si="1">+Q8/$H8</f>
        <v>0.96104059656332919</v>
      </c>
    </row>
    <row r="9" spans="1:20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4336400000</v>
      </c>
      <c r="F9" s="8">
        <v>0</v>
      </c>
      <c r="G9" s="8">
        <v>77421460</v>
      </c>
      <c r="H9" s="8">
        <v>4258978540</v>
      </c>
      <c r="I9" s="8">
        <v>3940934966</v>
      </c>
      <c r="J9" s="9">
        <f>+I9/H9</f>
        <v>0.92532397827015112</v>
      </c>
      <c r="K9" s="8">
        <f>+H9-I9</f>
        <v>318043574</v>
      </c>
      <c r="L9" s="9">
        <f>+K9/H9</f>
        <v>7.4676021729848871E-2</v>
      </c>
      <c r="M9" s="8">
        <v>3940934966</v>
      </c>
      <c r="N9" s="9">
        <f t="shared" ref="N9:N11" si="2">+M9/$H9</f>
        <v>0.92532397827015112</v>
      </c>
      <c r="O9" s="8">
        <v>3940934966</v>
      </c>
      <c r="P9" s="9">
        <f t="shared" si="0"/>
        <v>0.92532397827015112</v>
      </c>
      <c r="Q9" s="8">
        <v>3940934966</v>
      </c>
      <c r="R9" s="9">
        <f t="shared" si="1"/>
        <v>0.92532397827015112</v>
      </c>
    </row>
    <row r="10" spans="1:20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943600000</v>
      </c>
      <c r="F10" s="8">
        <v>580000000</v>
      </c>
      <c r="G10" s="8">
        <v>0</v>
      </c>
      <c r="H10" s="8">
        <v>1523600000</v>
      </c>
      <c r="I10" s="8">
        <v>1421584341</v>
      </c>
      <c r="J10" s="9">
        <f>+I10/H10</f>
        <v>0.93304301719611449</v>
      </c>
      <c r="K10" s="8">
        <f>+H10-I10</f>
        <v>102015659</v>
      </c>
      <c r="L10" s="9">
        <f>+K10/H10</f>
        <v>6.695698280388554E-2</v>
      </c>
      <c r="M10" s="8">
        <v>1421584341</v>
      </c>
      <c r="N10" s="9">
        <f t="shared" si="2"/>
        <v>0.93304301719611449</v>
      </c>
      <c r="O10" s="8">
        <v>1421584341</v>
      </c>
      <c r="P10" s="9">
        <f t="shared" si="0"/>
        <v>0.93304301719611449</v>
      </c>
      <c r="Q10" s="8">
        <v>1421584341</v>
      </c>
      <c r="R10" s="9">
        <f t="shared" si="1"/>
        <v>0.93304301719611449</v>
      </c>
    </row>
    <row r="11" spans="1:20" x14ac:dyDescent="0.2">
      <c r="A11" s="48" t="s">
        <v>18</v>
      </c>
      <c r="B11" s="48"/>
      <c r="C11" s="48"/>
      <c r="D11" s="48"/>
      <c r="E11" s="10">
        <f>+SUM(E8:E10)</f>
        <v>17297000000</v>
      </c>
      <c r="F11" s="10">
        <f t="shared" ref="F11:Q11" si="3">+SUM(F8:F10)</f>
        <v>580000000</v>
      </c>
      <c r="G11" s="10">
        <f t="shared" si="3"/>
        <v>580000000</v>
      </c>
      <c r="H11" s="10">
        <f t="shared" si="3"/>
        <v>17297000000</v>
      </c>
      <c r="I11" s="10">
        <f t="shared" si="3"/>
        <v>16428345776</v>
      </c>
      <c r="J11" s="11">
        <f>+I11/H11</f>
        <v>0.94978006451985897</v>
      </c>
      <c r="K11" s="10">
        <f t="shared" si="3"/>
        <v>868654224</v>
      </c>
      <c r="L11" s="11">
        <f>+K11/H11</f>
        <v>5.0219935480141066E-2</v>
      </c>
      <c r="M11" s="10">
        <f t="shared" si="3"/>
        <v>16428345776</v>
      </c>
      <c r="N11" s="11">
        <f t="shared" si="2"/>
        <v>0.94978006451985897</v>
      </c>
      <c r="O11" s="10">
        <f t="shared" si="3"/>
        <v>16428345776</v>
      </c>
      <c r="P11" s="11">
        <f t="shared" si="0"/>
        <v>0.94978006451985897</v>
      </c>
      <c r="Q11" s="10">
        <f t="shared" si="3"/>
        <v>16428345776</v>
      </c>
      <c r="R11" s="11">
        <f t="shared" si="1"/>
        <v>0.94978006451985897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/>
      <c r="R12" s="17"/>
    </row>
    <row r="13" spans="1:20" x14ac:dyDescent="0.2">
      <c r="A13" s="47" t="s">
        <v>19</v>
      </c>
      <c r="B13" s="47"/>
      <c r="C13" s="47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20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4404500000</v>
      </c>
      <c r="F15" s="8">
        <v>0</v>
      </c>
      <c r="G15" s="8">
        <v>0</v>
      </c>
      <c r="H15" s="8">
        <v>4404500000</v>
      </c>
      <c r="I15" s="8">
        <v>4086856406.21</v>
      </c>
      <c r="J15" s="9">
        <f>+I15/$H15</f>
        <v>0.92788203115223067</v>
      </c>
      <c r="K15" s="8">
        <f>+H15-I15</f>
        <v>317643593.78999996</v>
      </c>
      <c r="L15" s="9">
        <f t="shared" ref="L15:L16" si="4">+K15/$H15</f>
        <v>7.2117968847769318E-2</v>
      </c>
      <c r="M15" s="8">
        <v>4086856406.21</v>
      </c>
      <c r="N15" s="9">
        <f t="shared" ref="N15:N16" si="5">+M15/$H15</f>
        <v>0.92788203115223067</v>
      </c>
      <c r="O15" s="8">
        <v>4012987989.79</v>
      </c>
      <c r="P15" s="9">
        <f t="shared" ref="P15:P16" si="6">+O15/$H15</f>
        <v>0.91111090697922581</v>
      </c>
      <c r="Q15" s="8">
        <v>3952287180.4299998</v>
      </c>
      <c r="R15" s="9">
        <f t="shared" ref="R15:R16" si="7">+Q15/$H15</f>
        <v>0.89732936324894985</v>
      </c>
      <c r="T15" s="40"/>
    </row>
    <row r="16" spans="1:20" x14ac:dyDescent="0.2">
      <c r="A16" s="48" t="s">
        <v>20</v>
      </c>
      <c r="B16" s="48"/>
      <c r="C16" s="48"/>
      <c r="D16" s="48"/>
      <c r="E16" s="10">
        <v>4404500000</v>
      </c>
      <c r="F16" s="10">
        <v>0</v>
      </c>
      <c r="G16" s="10">
        <v>0</v>
      </c>
      <c r="H16" s="10">
        <v>4404500000</v>
      </c>
      <c r="I16" s="10">
        <f>+I15</f>
        <v>4086856406.21</v>
      </c>
      <c r="J16" s="11">
        <f>+I16/H16</f>
        <v>0.92788203115223067</v>
      </c>
      <c r="K16" s="10">
        <f>+K15</f>
        <v>317643593.78999996</v>
      </c>
      <c r="L16" s="11">
        <f t="shared" si="4"/>
        <v>7.2117968847769318E-2</v>
      </c>
      <c r="M16" s="10">
        <f>+M15</f>
        <v>4086856406.21</v>
      </c>
      <c r="N16" s="11">
        <f t="shared" si="5"/>
        <v>0.92788203115223067</v>
      </c>
      <c r="O16" s="10">
        <f>+O15</f>
        <v>4012987989.79</v>
      </c>
      <c r="P16" s="11">
        <f t="shared" si="6"/>
        <v>0.91111090697922581</v>
      </c>
      <c r="Q16" s="10">
        <f>+Q15</f>
        <v>3952287180.4299998</v>
      </c>
      <c r="R16" s="11">
        <f t="shared" si="7"/>
        <v>0.89732936324894985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47" t="s">
        <v>21</v>
      </c>
      <c r="B18" s="47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55300000</v>
      </c>
      <c r="F20" s="8">
        <v>0</v>
      </c>
      <c r="G20" s="8">
        <v>0</v>
      </c>
      <c r="H20" s="8">
        <v>55300000</v>
      </c>
      <c r="I20" s="8">
        <v>43139289</v>
      </c>
      <c r="J20" s="9">
        <v>1</v>
      </c>
      <c r="K20" s="8">
        <v>12160711</v>
      </c>
      <c r="L20" s="9">
        <v>0</v>
      </c>
      <c r="M20" s="8">
        <v>43139289</v>
      </c>
      <c r="N20" s="9">
        <f>+M20/H20</f>
        <v>0.78009564195298375</v>
      </c>
      <c r="O20" s="8">
        <v>43139289</v>
      </c>
      <c r="P20" s="9">
        <f>+O20/H20</f>
        <v>0.78009564195298375</v>
      </c>
      <c r="Q20" s="8">
        <v>43139289</v>
      </c>
      <c r="R20" s="9">
        <f>+Q20/H20</f>
        <v>0.78009564195298375</v>
      </c>
    </row>
    <row r="22" spans="1:18" x14ac:dyDescent="0.2">
      <c r="A22" s="34"/>
      <c r="B22" s="35"/>
      <c r="C22" s="35"/>
      <c r="D22" s="36"/>
      <c r="E22" s="36"/>
      <c r="F22" s="36"/>
      <c r="G22" s="36"/>
      <c r="H22" s="37"/>
      <c r="I22" s="37"/>
      <c r="J22" s="38"/>
      <c r="K22" s="37"/>
      <c r="L22" s="38"/>
      <c r="M22" s="37"/>
      <c r="N22" s="38"/>
      <c r="O22" s="37"/>
      <c r="P22" s="38"/>
      <c r="Q22" s="37"/>
      <c r="R22" s="39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174628291</v>
      </c>
      <c r="F24" s="8">
        <v>0</v>
      </c>
      <c r="G24" s="8">
        <v>0</v>
      </c>
      <c r="H24" s="8">
        <v>174628291</v>
      </c>
      <c r="I24" s="8">
        <v>133239025</v>
      </c>
      <c r="J24" s="9">
        <f>+I24/H24</f>
        <v>0.76298647966497024</v>
      </c>
      <c r="K24" s="8">
        <v>41389266</v>
      </c>
      <c r="L24" s="9">
        <f>+K24/H24</f>
        <v>0.23701352033502979</v>
      </c>
      <c r="M24" s="8">
        <v>133239025</v>
      </c>
      <c r="N24" s="9">
        <f>+M24/H24</f>
        <v>0.76298647966497024</v>
      </c>
      <c r="O24" s="8">
        <v>133239025</v>
      </c>
      <c r="P24" s="9">
        <f>+O24/H24</f>
        <v>0.76298647966497024</v>
      </c>
      <c r="Q24" s="8">
        <v>133239025</v>
      </c>
      <c r="R24" s="9">
        <f>+Q24/H24</f>
        <v>0.76298647966497024</v>
      </c>
    </row>
    <row r="25" spans="1:18" x14ac:dyDescent="0.2">
      <c r="A25" s="34"/>
      <c r="B25" s="35"/>
      <c r="C25" s="35"/>
      <c r="D25" s="36"/>
      <c r="E25" s="36"/>
      <c r="F25" s="36"/>
      <c r="G25" s="36"/>
      <c r="H25" s="37"/>
      <c r="I25" s="37"/>
      <c r="J25" s="38"/>
      <c r="K25" s="37"/>
      <c r="L25" s="38"/>
      <c r="M25" s="37"/>
      <c r="N25" s="38"/>
      <c r="O25" s="37"/>
      <c r="P25" s="38"/>
      <c r="Q25" s="37"/>
      <c r="R25" s="39"/>
    </row>
    <row r="26" spans="1:18" x14ac:dyDescent="0.2">
      <c r="A26" s="48" t="s">
        <v>22</v>
      </c>
      <c r="B26" s="48"/>
      <c r="C26" s="48"/>
      <c r="D26" s="48"/>
      <c r="E26" s="10">
        <f>+E11+E16+E20+E24</f>
        <v>21931428291</v>
      </c>
      <c r="F26" s="10">
        <f>+F11+F16+F20+F24</f>
        <v>580000000</v>
      </c>
      <c r="G26" s="10">
        <f>+G11+G16+G20+G24</f>
        <v>580000000</v>
      </c>
      <c r="H26" s="10">
        <f>+H11+H16+H20+H24</f>
        <v>21931428291</v>
      </c>
      <c r="I26" s="10">
        <f>+I11+I16+I20+I24</f>
        <v>20691580496.209999</v>
      </c>
      <c r="J26" s="11">
        <f>+I26/H26</f>
        <v>0.94346707481432945</v>
      </c>
      <c r="K26" s="10">
        <f>+K11+K16+K20+K24</f>
        <v>1239847794.79</v>
      </c>
      <c r="L26" s="11">
        <f>+K26/H26</f>
        <v>5.6532925185670477E-2</v>
      </c>
      <c r="M26" s="10">
        <f>+M11+M16+M20+M24</f>
        <v>20691580496.209999</v>
      </c>
      <c r="N26" s="11">
        <f>+M26/H26</f>
        <v>0.94346707481432945</v>
      </c>
      <c r="O26" s="10">
        <f>+O11+O16+O20+O24</f>
        <v>20617712079.790001</v>
      </c>
      <c r="P26" s="11">
        <f>+O26/H26</f>
        <v>0.94009892133887563</v>
      </c>
      <c r="Q26" s="10">
        <f>+Q11+Q16+Q20+Q24</f>
        <v>20557011270.43</v>
      </c>
      <c r="R26" s="11">
        <f>+Q26/H26</f>
        <v>0.93733116683813889</v>
      </c>
    </row>
    <row r="27" spans="1:18" ht="6.75" customHeight="1" x14ac:dyDescent="0.2">
      <c r="A27" s="30"/>
      <c r="B27" s="30"/>
      <c r="C27" s="30"/>
      <c r="D27" s="30"/>
      <c r="E27" s="30"/>
      <c r="F27" s="30"/>
      <c r="G27" s="30"/>
      <c r="H27" s="15"/>
      <c r="I27" s="15"/>
      <c r="J27" s="16"/>
      <c r="K27" s="15"/>
      <c r="L27" s="16"/>
      <c r="M27" s="15"/>
      <c r="N27" s="16"/>
      <c r="O27" s="15"/>
      <c r="P27" s="16"/>
      <c r="Q27" s="15"/>
      <c r="R27" s="17"/>
    </row>
    <row r="28" spans="1:18" ht="15.75" customHeight="1" x14ac:dyDescent="0.2">
      <c r="A28" s="49" t="s">
        <v>47</v>
      </c>
      <c r="B28" s="49"/>
      <c r="C28" s="49"/>
      <c r="D28" s="49"/>
      <c r="E28" s="41"/>
      <c r="F28" s="41"/>
      <c r="G28" s="41"/>
      <c r="H28" s="37"/>
      <c r="I28" s="37"/>
      <c r="J28" s="38"/>
      <c r="K28" s="37"/>
      <c r="L28" s="38"/>
      <c r="M28" s="37"/>
      <c r="N28" s="38"/>
      <c r="O28" s="37"/>
      <c r="P28" s="38"/>
      <c r="Q28" s="37"/>
      <c r="R28" s="42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540174373</v>
      </c>
      <c r="F31" s="8">
        <v>0</v>
      </c>
      <c r="G31" s="8">
        <v>0</v>
      </c>
      <c r="H31" s="8">
        <v>540174373</v>
      </c>
      <c r="I31" s="8">
        <v>540174372.09000003</v>
      </c>
      <c r="J31" s="9">
        <v>0.99999999831535891</v>
      </c>
      <c r="K31" s="8">
        <v>0.91</v>
      </c>
      <c r="L31" s="9">
        <v>1.6846411927061191E-9</v>
      </c>
      <c r="M31" s="8">
        <v>540174372.09000003</v>
      </c>
      <c r="N31" s="9">
        <v>0.99999999831535891</v>
      </c>
      <c r="O31" s="8">
        <v>540174372.09000003</v>
      </c>
      <c r="P31" s="9">
        <v>0.99999999831535891</v>
      </c>
      <c r="Q31" s="8">
        <v>540174372.09000003</v>
      </c>
      <c r="R31" s="9">
        <v>0.99999999831535891</v>
      </c>
    </row>
    <row r="32" spans="1:18" ht="6.75" customHeight="1" x14ac:dyDescent="0.2">
      <c r="A32" s="34"/>
      <c r="B32" s="35"/>
      <c r="C32" s="35"/>
      <c r="D32" s="36"/>
      <c r="E32" s="36"/>
      <c r="F32" s="36"/>
      <c r="G32" s="36"/>
      <c r="H32" s="37"/>
      <c r="I32" s="37"/>
      <c r="J32" s="38"/>
      <c r="K32" s="37"/>
      <c r="L32" s="38"/>
      <c r="M32" s="37"/>
      <c r="N32" s="38"/>
      <c r="O32" s="37"/>
      <c r="P32" s="38"/>
      <c r="Q32" s="37"/>
      <c r="R32" s="39"/>
    </row>
    <row r="33" spans="1:18" ht="15" customHeight="1" x14ac:dyDescent="0.2">
      <c r="A33" s="48" t="s">
        <v>46</v>
      </c>
      <c r="B33" s="48"/>
      <c r="C33" s="48"/>
      <c r="D33" s="48"/>
      <c r="E33" s="10">
        <v>540174373</v>
      </c>
      <c r="F33" s="10">
        <v>0</v>
      </c>
      <c r="G33" s="10">
        <v>0</v>
      </c>
      <c r="H33" s="10">
        <v>540174373</v>
      </c>
      <c r="I33" s="10">
        <v>540174372.09000003</v>
      </c>
      <c r="J33" s="10">
        <v>0.99999999831535891</v>
      </c>
      <c r="K33" s="10">
        <v>0.91</v>
      </c>
      <c r="L33" s="11">
        <v>1.6846411927061191E-9</v>
      </c>
      <c r="M33" s="10">
        <v>540174372.09000003</v>
      </c>
      <c r="N33" s="11">
        <v>0.99999999831535891</v>
      </c>
      <c r="O33" s="10">
        <v>540174372.09000003</v>
      </c>
      <c r="P33" s="11">
        <v>0.99999999831535891</v>
      </c>
      <c r="Q33" s="10">
        <v>540174372.09000003</v>
      </c>
      <c r="R33" s="11">
        <v>0.99999999831535891</v>
      </c>
    </row>
    <row r="34" spans="1:18" ht="6.75" customHeight="1" x14ac:dyDescent="0.2">
      <c r="A34" s="41"/>
      <c r="B34" s="41"/>
      <c r="C34" s="41"/>
      <c r="D34" s="41"/>
      <c r="E34" s="41"/>
      <c r="F34" s="41"/>
      <c r="G34" s="41"/>
      <c r="H34" s="37"/>
      <c r="I34" s="37"/>
      <c r="J34" s="38"/>
      <c r="K34" s="37"/>
      <c r="L34" s="38"/>
      <c r="M34" s="37"/>
      <c r="N34" s="38"/>
      <c r="O34" s="37"/>
      <c r="P34" s="38"/>
      <c r="Q34" s="37"/>
      <c r="R34" s="42"/>
    </row>
    <row r="35" spans="1:18" ht="6.75" customHeight="1" x14ac:dyDescent="0.2">
      <c r="A35" s="41"/>
      <c r="B35" s="41"/>
      <c r="C35" s="41"/>
      <c r="D35" s="41"/>
      <c r="E35" s="41"/>
      <c r="F35" s="41"/>
      <c r="G35" s="41"/>
      <c r="H35" s="37"/>
      <c r="I35" s="37"/>
      <c r="J35" s="38"/>
      <c r="K35" s="37"/>
      <c r="L35" s="38"/>
      <c r="M35" s="37"/>
      <c r="N35" s="38"/>
      <c r="O35" s="37"/>
      <c r="P35" s="38"/>
      <c r="Q35" s="37"/>
      <c r="R35" s="42"/>
    </row>
    <row r="36" spans="1:18" ht="6.75" customHeight="1" x14ac:dyDescent="0.2">
      <c r="A36" s="41"/>
      <c r="B36" s="41"/>
      <c r="C36" s="41"/>
      <c r="D36" s="41"/>
      <c r="E36" s="41"/>
      <c r="F36" s="41"/>
      <c r="G36" s="41"/>
      <c r="H36" s="37"/>
      <c r="I36" s="37"/>
      <c r="J36" s="38"/>
      <c r="K36" s="37"/>
      <c r="L36" s="38"/>
      <c r="M36" s="37"/>
      <c r="N36" s="38"/>
      <c r="O36" s="37"/>
      <c r="P36" s="38"/>
      <c r="Q36" s="37"/>
      <c r="R36" s="42"/>
    </row>
    <row r="37" spans="1:18" ht="12" customHeight="1" x14ac:dyDescent="0.2">
      <c r="A37" s="31" t="s">
        <v>23</v>
      </c>
      <c r="B37" s="32"/>
      <c r="C37" s="32"/>
      <c r="D37" s="32"/>
      <c r="E37" s="32"/>
      <c r="F37" s="32"/>
      <c r="G37" s="32"/>
      <c r="H37" s="19"/>
      <c r="I37" s="19"/>
      <c r="J37" s="20"/>
      <c r="K37" s="19"/>
      <c r="L37" s="20"/>
      <c r="M37" s="19"/>
      <c r="N37" s="20"/>
      <c r="O37" s="19"/>
      <c r="P37" s="20"/>
      <c r="Q37" s="19"/>
      <c r="R37" s="21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51620000000</v>
      </c>
      <c r="F39" s="8">
        <v>0</v>
      </c>
      <c r="G39" s="8">
        <v>4091032985</v>
      </c>
      <c r="H39" s="8">
        <v>47528967015</v>
      </c>
      <c r="I39" s="8">
        <v>45483183723.790001</v>
      </c>
      <c r="J39" s="9">
        <f>+I39/H39</f>
        <v>0.95695712699658808</v>
      </c>
      <c r="K39" s="8">
        <v>2045783291.21</v>
      </c>
      <c r="L39" s="9">
        <f>+K39/H39</f>
        <v>4.304287300341194E-2</v>
      </c>
      <c r="M39" s="8">
        <v>45483183723.790001</v>
      </c>
      <c r="N39" s="9">
        <f>+M39/H39</f>
        <v>0.95695712699658808</v>
      </c>
      <c r="O39" s="8">
        <v>43947452228.550003</v>
      </c>
      <c r="P39" s="9">
        <f>+O39/H39</f>
        <v>0.92464564219711143</v>
      </c>
      <c r="Q39" s="8">
        <v>43863354979.559998</v>
      </c>
      <c r="R39" s="9">
        <f>+Q39/H39</f>
        <v>0.92287625282739372</v>
      </c>
    </row>
    <row r="40" spans="1:18" ht="54" customHeight="1" x14ac:dyDescent="0.2">
      <c r="A40" s="5" t="s">
        <v>52</v>
      </c>
      <c r="B40" s="6" t="s">
        <v>17</v>
      </c>
      <c r="C40" s="6" t="s">
        <v>37</v>
      </c>
      <c r="D40" s="7" t="s">
        <v>53</v>
      </c>
      <c r="E40" s="8">
        <v>0</v>
      </c>
      <c r="F40" s="8">
        <v>4091032985</v>
      </c>
      <c r="G40" s="8">
        <v>0</v>
      </c>
      <c r="H40" s="8">
        <v>4091032985</v>
      </c>
      <c r="I40" s="8">
        <v>3698938216.5999999</v>
      </c>
      <c r="J40" s="9">
        <f t="shared" ref="J40:J43" si="8">+I40/H40</f>
        <v>0.90415751477985207</v>
      </c>
      <c r="K40" s="8">
        <v>392094768.39999998</v>
      </c>
      <c r="L40" s="9">
        <f t="shared" ref="L40:L43" si="9">+K40/H40</f>
        <v>9.5842485220147877E-2</v>
      </c>
      <c r="M40" s="8">
        <v>3698938216.5999999</v>
      </c>
      <c r="N40" s="9">
        <f t="shared" ref="N40:N43" si="10">+M40/H40</f>
        <v>0.90415751477985207</v>
      </c>
      <c r="O40" s="8">
        <v>1906314167.02</v>
      </c>
      <c r="P40" s="9">
        <f t="shared" ref="P40:P43" si="11">+O40/H40</f>
        <v>0.46597379537383515</v>
      </c>
      <c r="Q40" s="8">
        <v>1906314167.02</v>
      </c>
      <c r="R40" s="9">
        <f t="shared" ref="R40:R43" si="12">+Q40/H40</f>
        <v>0.46597379537383515</v>
      </c>
    </row>
    <row r="41" spans="1:18" x14ac:dyDescent="0.2">
      <c r="A41" s="48" t="s">
        <v>26</v>
      </c>
      <c r="B41" s="48"/>
      <c r="C41" s="48"/>
      <c r="D41" s="48"/>
      <c r="E41" s="10">
        <f>+E39+E40</f>
        <v>51620000000</v>
      </c>
      <c r="F41" s="10">
        <f>+F39+F40</f>
        <v>4091032985</v>
      </c>
      <c r="G41" s="10">
        <f>+G39+G40</f>
        <v>4091032985</v>
      </c>
      <c r="H41" s="10">
        <f>+H39+H40</f>
        <v>51620000000</v>
      </c>
      <c r="I41" s="10">
        <f>+I39+I40</f>
        <v>49182121940.389999</v>
      </c>
      <c r="J41" s="11">
        <f t="shared" si="8"/>
        <v>0.95277260636168148</v>
      </c>
      <c r="K41" s="10">
        <f>+K39+K40</f>
        <v>2437878059.6100001</v>
      </c>
      <c r="L41" s="11">
        <f t="shared" si="9"/>
        <v>4.7227393638318481E-2</v>
      </c>
      <c r="M41" s="10">
        <f>+M39+M40</f>
        <v>49182121940.389999</v>
      </c>
      <c r="N41" s="11">
        <f t="shared" si="10"/>
        <v>0.95277260636168148</v>
      </c>
      <c r="O41" s="10">
        <f>+O39+O40</f>
        <v>45853766395.57</v>
      </c>
      <c r="P41" s="11">
        <f t="shared" si="11"/>
        <v>0.88829458340895007</v>
      </c>
      <c r="Q41" s="10">
        <f>+Q39+Q40</f>
        <v>45769669146.579994</v>
      </c>
      <c r="R41" s="11">
        <f t="shared" si="12"/>
        <v>0.88666542321929476</v>
      </c>
    </row>
    <row r="42" spans="1:18" ht="7.5" customHeight="1" x14ac:dyDescent="0.2">
      <c r="A42" s="24"/>
      <c r="B42" s="24"/>
      <c r="C42" s="25"/>
      <c r="D42" s="26"/>
      <c r="E42" s="26"/>
      <c r="F42" s="26"/>
      <c r="G42" s="26"/>
      <c r="H42" s="27"/>
      <c r="I42" s="27"/>
      <c r="J42" s="28"/>
      <c r="K42" s="27"/>
      <c r="L42" s="28"/>
      <c r="M42" s="27"/>
      <c r="N42" s="28"/>
      <c r="O42" s="27"/>
      <c r="P42" s="28"/>
      <c r="Q42" s="27"/>
      <c r="R42" s="29"/>
    </row>
    <row r="43" spans="1:18" x14ac:dyDescent="0.2">
      <c r="A43" s="48" t="s">
        <v>27</v>
      </c>
      <c r="B43" s="48"/>
      <c r="C43" s="48"/>
      <c r="D43" s="48"/>
      <c r="E43" s="43">
        <f>+E26+E33+E41</f>
        <v>74091602664</v>
      </c>
      <c r="F43" s="43">
        <f>+F26+F33+F41</f>
        <v>4671032985</v>
      </c>
      <c r="G43" s="43">
        <f>+G26+G33+G41</f>
        <v>4671032985</v>
      </c>
      <c r="H43" s="43">
        <f>+H26+H33+H41</f>
        <v>74091602664</v>
      </c>
      <c r="I43" s="43">
        <f>+I26+I33+I41</f>
        <v>70413876808.690002</v>
      </c>
      <c r="J43" s="11">
        <f t="shared" si="8"/>
        <v>0.95036244698352368</v>
      </c>
      <c r="K43" s="43">
        <f>+K26+K33+K41</f>
        <v>3677725855.3100004</v>
      </c>
      <c r="L43" s="11">
        <f t="shared" si="9"/>
        <v>4.9637553016476349E-2</v>
      </c>
      <c r="M43" s="43">
        <f>+M26+M33+M41</f>
        <v>70413876808.690002</v>
      </c>
      <c r="N43" s="11">
        <f t="shared" si="10"/>
        <v>0.95036244698352368</v>
      </c>
      <c r="O43" s="43">
        <f>+O26+O33+O41</f>
        <v>67011652847.449997</v>
      </c>
      <c r="P43" s="11">
        <f t="shared" si="11"/>
        <v>0.90444328963084986</v>
      </c>
      <c r="Q43" s="43">
        <f>+Q26+Q33+Q41</f>
        <v>66866854789.099991</v>
      </c>
      <c r="R43" s="11">
        <f t="shared" si="12"/>
        <v>0.90248897830346964</v>
      </c>
    </row>
    <row r="44" spans="1:18" ht="0" hidden="1" customHeight="1" x14ac:dyDescent="0.2"/>
    <row r="45" spans="1:18" ht="24.75" customHeight="1" x14ac:dyDescent="0.2">
      <c r="A45" s="46" t="s">
        <v>51</v>
      </c>
      <c r="B45" s="46"/>
      <c r="C45" s="46"/>
      <c r="D45" s="44">
        <v>44948</v>
      </c>
      <c r="K45" s="40"/>
    </row>
    <row r="46" spans="1:18" x14ac:dyDescent="0.2">
      <c r="A46" s="1" t="s">
        <v>50</v>
      </c>
    </row>
  </sheetData>
  <mergeCells count="17"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  <mergeCell ref="A45:C45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2024-01-22T17:17:25Z</dcterms:modified>
</cp:coreProperties>
</file>